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845" tabRatio="967"/>
  </bookViews>
  <sheets>
    <sheet name="Analysis" sheetId="1" r:id="rId1"/>
    <sheet name="Buckingham" sheetId="39" r:id="rId2"/>
    <sheet name="Caldecott" sheetId="20" r:id="rId3"/>
    <sheet name="Czege" sheetId="22" r:id="rId4"/>
    <sheet name="Doran" sheetId="14" r:id="rId5"/>
    <sheet name="Drinkwater" sheetId="32" r:id="rId6"/>
    <sheet name="Hammond" sheetId="38" r:id="rId7"/>
    <sheet name="Harland " sheetId="28" r:id="rId8"/>
    <sheet name="Hodgson" sheetId="34" r:id="rId9"/>
    <sheet name="Kendrick" sheetId="12" r:id="rId10"/>
    <sheet name="McSharry" sheetId="9" r:id="rId11"/>
    <sheet name="Pender" sheetId="37" r:id="rId12"/>
    <sheet name="Reading" sheetId="6" r:id="rId13"/>
    <sheet name="Spann" sheetId="17" r:id="rId14"/>
    <sheet name="Taylor" sheetId="16" r:id="rId15"/>
    <sheet name="Ward" sheetId="24" r:id="rId16"/>
    <sheet name="N.Winterburn" sheetId="30" r:id="rId17"/>
    <sheet name="T.Winterburn" sheetId="18" r:id="rId18"/>
    <sheet name="Wright" sheetId="5" r:id="rId19"/>
    <sheet name="Sheet1" sheetId="29" r:id="rId20"/>
  </sheets>
  <calcPr calcId="145621"/>
</workbook>
</file>

<file path=xl/calcChain.xml><?xml version="1.0" encoding="utf-8"?>
<calcChain xmlns="http://schemas.openxmlformats.org/spreadsheetml/2006/main">
  <c r="K24" i="1" l="1"/>
  <c r="B24" i="1"/>
  <c r="K6" i="1" l="1"/>
  <c r="I6" i="1"/>
  <c r="H6" i="1"/>
  <c r="C27" i="39"/>
  <c r="C7" i="1" s="1"/>
  <c r="V22" i="39"/>
  <c r="U22" i="39"/>
  <c r="C26" i="39" s="1"/>
  <c r="C6" i="1" s="1"/>
  <c r="R22" i="39"/>
  <c r="S21" i="39"/>
  <c r="Q20" i="39"/>
  <c r="O20" i="39"/>
  <c r="P22" i="39" s="1"/>
  <c r="M20" i="39"/>
  <c r="N22" i="39" s="1"/>
  <c r="K20" i="39"/>
  <c r="L22" i="39" s="1"/>
  <c r="I20" i="39"/>
  <c r="J22" i="39" s="1"/>
  <c r="G20" i="39"/>
  <c r="H22" i="39" s="1"/>
  <c r="E20" i="39"/>
  <c r="S19" i="39"/>
  <c r="C29" i="39" s="1"/>
  <c r="F6" i="1" s="1"/>
  <c r="S18" i="39"/>
  <c r="C28" i="39" s="1"/>
  <c r="E6" i="1" s="1"/>
  <c r="S17" i="39"/>
  <c r="T17" i="39" s="1"/>
  <c r="S16" i="39"/>
  <c r="T16" i="39" s="1"/>
  <c r="S15" i="39"/>
  <c r="T15" i="39" s="1"/>
  <c r="S14" i="39"/>
  <c r="T14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D6" i="1" l="1"/>
  <c r="S20" i="39"/>
  <c r="T21" i="39"/>
  <c r="C25" i="39" s="1"/>
  <c r="F22" i="39"/>
  <c r="S22" i="39" s="1"/>
  <c r="I11" i="1"/>
  <c r="H11" i="1"/>
  <c r="D11" i="1"/>
  <c r="C29" i="38"/>
  <c r="F11" i="1" s="1"/>
  <c r="C27" i="38"/>
  <c r="V22" i="38"/>
  <c r="U22" i="38"/>
  <c r="C26" i="38" s="1"/>
  <c r="C11" i="1" s="1"/>
  <c r="R22" i="38"/>
  <c r="S21" i="38"/>
  <c r="Q20" i="38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S18" i="38"/>
  <c r="C28" i="38" s="1"/>
  <c r="E11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8" i="38"/>
  <c r="T8" i="38" s="1"/>
  <c r="S7" i="38"/>
  <c r="T7" i="38" s="1"/>
  <c r="S6" i="38"/>
  <c r="T6" i="38" s="1"/>
  <c r="S5" i="38"/>
  <c r="T5" i="38" s="1"/>
  <c r="S4" i="38"/>
  <c r="T4" i="38" s="1"/>
  <c r="A2" i="38"/>
  <c r="T21" i="38" l="1"/>
  <c r="C25" i="38" s="1"/>
  <c r="C30" i="38" s="1"/>
  <c r="G30" i="38" s="1"/>
  <c r="S20" i="38"/>
  <c r="B11" i="1"/>
  <c r="G11" i="1" s="1"/>
  <c r="C30" i="39"/>
  <c r="G30" i="39" s="1"/>
  <c r="B6" i="1"/>
  <c r="G6" i="1" s="1"/>
  <c r="F22" i="38"/>
  <c r="S22" i="38" s="1"/>
  <c r="K16" i="1"/>
  <c r="I16" i="1"/>
  <c r="H16" i="1"/>
  <c r="F16" i="1"/>
  <c r="C28" i="37"/>
  <c r="E16" i="1" s="1"/>
  <c r="V22" i="37"/>
  <c r="C27" i="37"/>
  <c r="D16" i="1" s="1"/>
  <c r="U22" i="37"/>
  <c r="C26" i="37"/>
  <c r="C16" i="1" s="1"/>
  <c r="S21" i="37"/>
  <c r="Q20" i="37"/>
  <c r="R22" i="37"/>
  <c r="O20" i="37"/>
  <c r="P22" i="37" s="1"/>
  <c r="M20" i="37"/>
  <c r="N22" i="37" s="1"/>
  <c r="K20" i="37"/>
  <c r="L22" i="37"/>
  <c r="I20" i="37"/>
  <c r="J22" i="37"/>
  <c r="G20" i="37"/>
  <c r="H22" i="37" s="1"/>
  <c r="E20" i="37"/>
  <c r="F22" i="37" s="1"/>
  <c r="S19" i="37"/>
  <c r="C29" i="37"/>
  <c r="S18" i="37"/>
  <c r="T17" i="37"/>
  <c r="S17" i="37"/>
  <c r="T16" i="37"/>
  <c r="S16" i="37"/>
  <c r="T15" i="37"/>
  <c r="S15" i="37"/>
  <c r="T14" i="37"/>
  <c r="S14" i="37"/>
  <c r="T13" i="37"/>
  <c r="S13" i="37"/>
  <c r="T12" i="37"/>
  <c r="S12" i="37"/>
  <c r="T11" i="37"/>
  <c r="S11" i="37"/>
  <c r="T10" i="37"/>
  <c r="S10" i="37"/>
  <c r="T9" i="37"/>
  <c r="S9" i="37"/>
  <c r="S8" i="37"/>
  <c r="T8" i="37" s="1"/>
  <c r="S7" i="37"/>
  <c r="T7" i="37" s="1"/>
  <c r="S6" i="37"/>
  <c r="T6" i="37" s="1"/>
  <c r="S5" i="37"/>
  <c r="T5" i="37" s="1"/>
  <c r="S4" i="37"/>
  <c r="T4" i="37" s="1"/>
  <c r="A2" i="37"/>
  <c r="K13" i="1"/>
  <c r="I13" i="1"/>
  <c r="H13" i="1"/>
  <c r="V22" i="34"/>
  <c r="C27" i="34" s="1"/>
  <c r="D13" i="1" s="1"/>
  <c r="U22" i="34"/>
  <c r="C26" i="34"/>
  <c r="C13" i="1" s="1"/>
  <c r="S21" i="34"/>
  <c r="Q20" i="34"/>
  <c r="R22" i="34" s="1"/>
  <c r="O20" i="34"/>
  <c r="P22" i="34" s="1"/>
  <c r="M20" i="34"/>
  <c r="N22" i="34" s="1"/>
  <c r="K20" i="34"/>
  <c r="L22" i="34" s="1"/>
  <c r="I20" i="34"/>
  <c r="J22" i="34" s="1"/>
  <c r="G20" i="34"/>
  <c r="H22" i="34"/>
  <c r="E20" i="34"/>
  <c r="S19" i="34"/>
  <c r="C29" i="34" s="1"/>
  <c r="F13" i="1" s="1"/>
  <c r="S18" i="34"/>
  <c r="C28" i="34" s="1"/>
  <c r="E13" i="1" s="1"/>
  <c r="S17" i="34"/>
  <c r="T17" i="34" s="1"/>
  <c r="S16" i="34"/>
  <c r="T16" i="34" s="1"/>
  <c r="S15" i="34"/>
  <c r="T15" i="34" s="1"/>
  <c r="T14" i="34"/>
  <c r="S14" i="34"/>
  <c r="S13" i="34"/>
  <c r="T13" i="34" s="1"/>
  <c r="T12" i="34"/>
  <c r="S12" i="34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K10" i="1"/>
  <c r="I10" i="1"/>
  <c r="H10" i="1"/>
  <c r="V22" i="32"/>
  <c r="C27" i="32"/>
  <c r="D10" i="1" s="1"/>
  <c r="U22" i="32"/>
  <c r="C26" i="32" s="1"/>
  <c r="C10" i="1" s="1"/>
  <c r="S21" i="32"/>
  <c r="Q20" i="32"/>
  <c r="R22" i="32" s="1"/>
  <c r="O20" i="32"/>
  <c r="P22" i="32" s="1"/>
  <c r="M20" i="32"/>
  <c r="N22" i="32" s="1"/>
  <c r="K20" i="32"/>
  <c r="L22" i="32" s="1"/>
  <c r="I20" i="32"/>
  <c r="J22" i="32" s="1"/>
  <c r="G20" i="32"/>
  <c r="H22" i="32"/>
  <c r="E20" i="32"/>
  <c r="F22" i="32" s="1"/>
  <c r="S19" i="32"/>
  <c r="C29" i="32" s="1"/>
  <c r="F10" i="1" s="1"/>
  <c r="S18" i="32"/>
  <c r="C28" i="32" s="1"/>
  <c r="E10" i="1" s="1"/>
  <c r="S17" i="32"/>
  <c r="T17" i="32" s="1"/>
  <c r="S16" i="32"/>
  <c r="T16" i="32" s="1"/>
  <c r="S15" i="32"/>
  <c r="T15" i="32" s="1"/>
  <c r="S14" i="32"/>
  <c r="T14" i="32" s="1"/>
  <c r="S13" i="32"/>
  <c r="T13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S4" i="32"/>
  <c r="T4" i="32" s="1"/>
  <c r="A2" i="32"/>
  <c r="K21" i="1"/>
  <c r="A2" i="30"/>
  <c r="I21" i="1"/>
  <c r="H21" i="1"/>
  <c r="V22" i="30"/>
  <c r="C27" i="30" s="1"/>
  <c r="D21" i="1" s="1"/>
  <c r="U22" i="30"/>
  <c r="C26" i="30"/>
  <c r="C21" i="1" s="1"/>
  <c r="S21" i="30"/>
  <c r="Q20" i="30"/>
  <c r="R22" i="30"/>
  <c r="O20" i="30"/>
  <c r="P22" i="30" s="1"/>
  <c r="M20" i="30"/>
  <c r="N22" i="30" s="1"/>
  <c r="K20" i="30"/>
  <c r="L22" i="30" s="1"/>
  <c r="I20" i="30"/>
  <c r="J22" i="30" s="1"/>
  <c r="G20" i="30"/>
  <c r="H22" i="30"/>
  <c r="E20" i="30"/>
  <c r="F22" i="30" s="1"/>
  <c r="S19" i="30"/>
  <c r="C29" i="30" s="1"/>
  <c r="F21" i="1" s="1"/>
  <c r="S18" i="30"/>
  <c r="C28" i="30" s="1"/>
  <c r="E21" i="1" s="1"/>
  <c r="S17" i="30"/>
  <c r="T17" i="30"/>
  <c r="S16" i="30"/>
  <c r="T16" i="30"/>
  <c r="S15" i="30"/>
  <c r="T15" i="30"/>
  <c r="S14" i="30"/>
  <c r="T14" i="30"/>
  <c r="S13" i="30"/>
  <c r="T13" i="30"/>
  <c r="S12" i="30"/>
  <c r="T12" i="30"/>
  <c r="S11" i="30"/>
  <c r="T11" i="30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K8" i="1"/>
  <c r="S10" i="12"/>
  <c r="T10" i="12"/>
  <c r="S9" i="12"/>
  <c r="T9" i="12"/>
  <c r="S8" i="12"/>
  <c r="T8" i="12"/>
  <c r="K22" i="1"/>
  <c r="K20" i="1"/>
  <c r="K19" i="1"/>
  <c r="K18" i="1"/>
  <c r="K15" i="1"/>
  <c r="K14" i="1"/>
  <c r="K12" i="1"/>
  <c r="K9" i="1"/>
  <c r="K7" i="1"/>
  <c r="I23" i="1"/>
  <c r="I22" i="1"/>
  <c r="I20" i="1"/>
  <c r="I19" i="1"/>
  <c r="I18" i="1"/>
  <c r="I17" i="1"/>
  <c r="I15" i="1"/>
  <c r="I14" i="1"/>
  <c r="I12" i="1"/>
  <c r="I9" i="1"/>
  <c r="I8" i="1"/>
  <c r="I7" i="1"/>
  <c r="H23" i="1"/>
  <c r="H22" i="1"/>
  <c r="H20" i="1"/>
  <c r="H19" i="1"/>
  <c r="H18" i="1"/>
  <c r="H17" i="1"/>
  <c r="H15" i="1"/>
  <c r="H14" i="1"/>
  <c r="H12" i="1"/>
  <c r="H9" i="1"/>
  <c r="F17" i="1"/>
  <c r="D20" i="1"/>
  <c r="S18" i="16"/>
  <c r="H8" i="1"/>
  <c r="H7" i="1"/>
  <c r="S14" i="17"/>
  <c r="T14" i="17"/>
  <c r="S15" i="17"/>
  <c r="T15" i="17"/>
  <c r="S16" i="17"/>
  <c r="T16" i="17"/>
  <c r="S17" i="17"/>
  <c r="T17" i="17"/>
  <c r="S14" i="12"/>
  <c r="T14" i="12"/>
  <c r="S13" i="12"/>
  <c r="T13" i="12"/>
  <c r="S17" i="5"/>
  <c r="T17" i="5" s="1"/>
  <c r="S16" i="5"/>
  <c r="T16" i="5"/>
  <c r="S14" i="5"/>
  <c r="T14" i="5" s="1"/>
  <c r="S13" i="5"/>
  <c r="T13" i="5"/>
  <c r="S12" i="5"/>
  <c r="T12" i="5" s="1"/>
  <c r="V22" i="24"/>
  <c r="C27" i="24"/>
  <c r="U22" i="24"/>
  <c r="C26" i="24" s="1"/>
  <c r="C20" i="1" s="1"/>
  <c r="S21" i="24"/>
  <c r="Q20" i="24"/>
  <c r="R22" i="24" s="1"/>
  <c r="O20" i="24"/>
  <c r="P22" i="24"/>
  <c r="M20" i="24"/>
  <c r="N22" i="24" s="1"/>
  <c r="S22" i="24" s="1"/>
  <c r="K20" i="24"/>
  <c r="L22" i="24"/>
  <c r="I20" i="24"/>
  <c r="J22" i="24" s="1"/>
  <c r="G20" i="24"/>
  <c r="H22" i="24"/>
  <c r="E20" i="24"/>
  <c r="F22" i="24" s="1"/>
  <c r="S19" i="24"/>
  <c r="C29" i="24"/>
  <c r="S18" i="24"/>
  <c r="C28" i="24" s="1"/>
  <c r="E20" i="1" s="1"/>
  <c r="S17" i="24"/>
  <c r="T17" i="24"/>
  <c r="S16" i="24"/>
  <c r="T16" i="24" s="1"/>
  <c r="S15" i="24"/>
  <c r="T15" i="24"/>
  <c r="S14" i="24"/>
  <c r="T14" i="24" s="1"/>
  <c r="S13" i="24"/>
  <c r="T13" i="24"/>
  <c r="S12" i="24"/>
  <c r="T12" i="24" s="1"/>
  <c r="S11" i="24"/>
  <c r="T11" i="24"/>
  <c r="S10" i="24"/>
  <c r="T10" i="24" s="1"/>
  <c r="S9" i="24"/>
  <c r="T9" i="24"/>
  <c r="S8" i="24"/>
  <c r="T8" i="24" s="1"/>
  <c r="S7" i="24"/>
  <c r="T7" i="24"/>
  <c r="S6" i="24"/>
  <c r="T6" i="24" s="1"/>
  <c r="S5" i="24"/>
  <c r="T5" i="24"/>
  <c r="S4" i="24"/>
  <c r="T4" i="24" s="1"/>
  <c r="A2" i="24"/>
  <c r="V22" i="16"/>
  <c r="C27" i="16"/>
  <c r="D19" i="1" s="1"/>
  <c r="U22" i="16"/>
  <c r="C26" i="16"/>
  <c r="C19" i="1"/>
  <c r="S21" i="16"/>
  <c r="Q20" i="16"/>
  <c r="R22" i="16"/>
  <c r="O20" i="16"/>
  <c r="P22" i="16" s="1"/>
  <c r="S22" i="16" s="1"/>
  <c r="M20" i="16"/>
  <c r="N22" i="16"/>
  <c r="K20" i="16"/>
  <c r="L22" i="16" s="1"/>
  <c r="I20" i="16"/>
  <c r="J22" i="16"/>
  <c r="G20" i="16"/>
  <c r="H22" i="16" s="1"/>
  <c r="E20" i="16"/>
  <c r="F22" i="16"/>
  <c r="S19" i="16"/>
  <c r="C29" i="16" s="1"/>
  <c r="F19" i="1" s="1"/>
  <c r="C28" i="16"/>
  <c r="E19" i="1"/>
  <c r="S17" i="16"/>
  <c r="T17" i="16" s="1"/>
  <c r="S16" i="16"/>
  <c r="T16" i="16"/>
  <c r="S15" i="16"/>
  <c r="T15" i="16" s="1"/>
  <c r="S14" i="16"/>
  <c r="T14" i="16"/>
  <c r="S13" i="16"/>
  <c r="T13" i="16" s="1"/>
  <c r="S12" i="16"/>
  <c r="T12" i="16"/>
  <c r="S11" i="16"/>
  <c r="T11" i="16" s="1"/>
  <c r="S10" i="16"/>
  <c r="T10" i="16"/>
  <c r="S9" i="16"/>
  <c r="T9" i="16" s="1"/>
  <c r="S8" i="16"/>
  <c r="T8" i="16" s="1"/>
  <c r="S7" i="16"/>
  <c r="T7" i="16" s="1"/>
  <c r="S6" i="16"/>
  <c r="T6" i="16" s="1"/>
  <c r="S5" i="16"/>
  <c r="T5" i="16" s="1"/>
  <c r="T21" i="16" s="1"/>
  <c r="C25" i="16" s="1"/>
  <c r="S4" i="16"/>
  <c r="T4" i="16"/>
  <c r="A2" i="16"/>
  <c r="V24" i="17"/>
  <c r="C29" i="17" s="1"/>
  <c r="D18" i="1" s="1"/>
  <c r="U24" i="17"/>
  <c r="C28" i="17"/>
  <c r="C18" i="1" s="1"/>
  <c r="S23" i="17"/>
  <c r="Q22" i="17"/>
  <c r="R24" i="17"/>
  <c r="O22" i="17"/>
  <c r="P24" i="17"/>
  <c r="M22" i="17"/>
  <c r="N24" i="17" s="1"/>
  <c r="K22" i="17"/>
  <c r="L24" i="17" s="1"/>
  <c r="I22" i="17"/>
  <c r="J24" i="17"/>
  <c r="G22" i="17"/>
  <c r="H24" i="17"/>
  <c r="E22" i="17"/>
  <c r="F24" i="17"/>
  <c r="S21" i="17"/>
  <c r="C31" i="17"/>
  <c r="F18" i="1" s="1"/>
  <c r="S20" i="17"/>
  <c r="C30" i="17"/>
  <c r="E18" i="1" s="1"/>
  <c r="S19" i="17"/>
  <c r="T19" i="17"/>
  <c r="S18" i="17"/>
  <c r="T18" i="17"/>
  <c r="S13" i="17"/>
  <c r="T13" i="17"/>
  <c r="S12" i="17"/>
  <c r="T12" i="17"/>
  <c r="S11" i="17"/>
  <c r="T11" i="17"/>
  <c r="S10" i="17"/>
  <c r="T10" i="17"/>
  <c r="S9" i="17"/>
  <c r="T9" i="17"/>
  <c r="S8" i="17"/>
  <c r="T8" i="17"/>
  <c r="S7" i="17"/>
  <c r="T7" i="17" s="1"/>
  <c r="S6" i="17"/>
  <c r="T6" i="17" s="1"/>
  <c r="S5" i="17"/>
  <c r="T5" i="17"/>
  <c r="S4" i="17"/>
  <c r="T4" i="17" s="1"/>
  <c r="A2" i="17"/>
  <c r="V22" i="6"/>
  <c r="C27" i="6"/>
  <c r="D17" i="1" s="1"/>
  <c r="U22" i="6"/>
  <c r="C26" i="6"/>
  <c r="C17" i="1" s="1"/>
  <c r="S21" i="6"/>
  <c r="Q20" i="6"/>
  <c r="R22" i="6" s="1"/>
  <c r="O20" i="6"/>
  <c r="P22" i="6" s="1"/>
  <c r="M20" i="6"/>
  <c r="S20" i="6" s="1"/>
  <c r="K20" i="6"/>
  <c r="L22" i="6"/>
  <c r="I20" i="6"/>
  <c r="J22" i="6"/>
  <c r="G20" i="6"/>
  <c r="H22" i="6"/>
  <c r="E20" i="6"/>
  <c r="F22" i="6"/>
  <c r="S19" i="6"/>
  <c r="C29" i="6"/>
  <c r="S18" i="6"/>
  <c r="C28" i="6"/>
  <c r="S17" i="6"/>
  <c r="T17" i="6"/>
  <c r="S16" i="6"/>
  <c r="T16" i="6"/>
  <c r="S15" i="6"/>
  <c r="T15" i="6"/>
  <c r="S14" i="6"/>
  <c r="T14" i="6"/>
  <c r="S13" i="6"/>
  <c r="T13" i="6"/>
  <c r="S12" i="6"/>
  <c r="T12" i="6"/>
  <c r="S11" i="6"/>
  <c r="T11" i="6"/>
  <c r="S10" i="6"/>
  <c r="T10" i="6"/>
  <c r="S9" i="6"/>
  <c r="T9" i="6"/>
  <c r="S8" i="6"/>
  <c r="T8" i="6"/>
  <c r="S7" i="6"/>
  <c r="T7" i="6" s="1"/>
  <c r="S6" i="6"/>
  <c r="T6" i="6" s="1"/>
  <c r="S5" i="6"/>
  <c r="T5" i="6" s="1"/>
  <c r="S4" i="6"/>
  <c r="T4" i="6" s="1"/>
  <c r="A2" i="6"/>
  <c r="V22" i="9"/>
  <c r="C27" i="9" s="1"/>
  <c r="D15" i="1" s="1"/>
  <c r="U22" i="9"/>
  <c r="C26" i="9" s="1"/>
  <c r="C15" i="1" s="1"/>
  <c r="S21" i="9"/>
  <c r="Q20" i="9"/>
  <c r="R22" i="9" s="1"/>
  <c r="O20" i="9"/>
  <c r="P22" i="9" s="1"/>
  <c r="M20" i="9"/>
  <c r="N22" i="9" s="1"/>
  <c r="K20" i="9"/>
  <c r="L22" i="9"/>
  <c r="I20" i="9"/>
  <c r="J22" i="9"/>
  <c r="G20" i="9"/>
  <c r="H22" i="9"/>
  <c r="E20" i="9"/>
  <c r="F22" i="9"/>
  <c r="S19" i="9"/>
  <c r="C29" i="9"/>
  <c r="F15" i="1" s="1"/>
  <c r="S18" i="9"/>
  <c r="C28" i="9"/>
  <c r="E15" i="1" s="1"/>
  <c r="S17" i="9"/>
  <c r="T17" i="9"/>
  <c r="S16" i="9"/>
  <c r="T16" i="9"/>
  <c r="S15" i="9"/>
  <c r="T15" i="9"/>
  <c r="S14" i="9"/>
  <c r="T14" i="9"/>
  <c r="S13" i="9"/>
  <c r="T13" i="9"/>
  <c r="S12" i="9"/>
  <c r="T12" i="9"/>
  <c r="S11" i="9"/>
  <c r="T11" i="9"/>
  <c r="S10" i="9"/>
  <c r="T10" i="9"/>
  <c r="S9" i="9"/>
  <c r="T9" i="9"/>
  <c r="S8" i="9"/>
  <c r="T8" i="9"/>
  <c r="S7" i="9"/>
  <c r="T7" i="9"/>
  <c r="S6" i="9"/>
  <c r="T6" i="9"/>
  <c r="S5" i="9"/>
  <c r="T5" i="9" s="1"/>
  <c r="S4" i="9"/>
  <c r="T4" i="9" s="1"/>
  <c r="A2" i="9"/>
  <c r="V22" i="28"/>
  <c r="C27" i="28"/>
  <c r="D12" i="1" s="1"/>
  <c r="U22" i="28"/>
  <c r="C26" i="28"/>
  <c r="C12" i="1" s="1"/>
  <c r="S21" i="28"/>
  <c r="Q20" i="28"/>
  <c r="R22" i="28" s="1"/>
  <c r="O20" i="28"/>
  <c r="P22" i="28"/>
  <c r="M20" i="28"/>
  <c r="K20" i="28"/>
  <c r="L22" i="28"/>
  <c r="I20" i="28"/>
  <c r="J22" i="28"/>
  <c r="G20" i="28"/>
  <c r="H22" i="28"/>
  <c r="E20" i="28"/>
  <c r="F22" i="28"/>
  <c r="S19" i="28"/>
  <c r="C29" i="28"/>
  <c r="F12" i="1" s="1"/>
  <c r="S18" i="28"/>
  <c r="C28" i="28"/>
  <c r="E12" i="1" s="1"/>
  <c r="S17" i="28"/>
  <c r="T17" i="28"/>
  <c r="S16" i="28"/>
  <c r="T16" i="28" s="1"/>
  <c r="S15" i="28"/>
  <c r="T15" i="28"/>
  <c r="S14" i="28"/>
  <c r="T14" i="28" s="1"/>
  <c r="S13" i="28"/>
  <c r="T13" i="28"/>
  <c r="S12" i="28"/>
  <c r="T12" i="28" s="1"/>
  <c r="S11" i="28"/>
  <c r="T11" i="28"/>
  <c r="S10" i="28"/>
  <c r="T10" i="28" s="1"/>
  <c r="S9" i="28"/>
  <c r="T9" i="28"/>
  <c r="S8" i="28"/>
  <c r="T8" i="28" s="1"/>
  <c r="S7" i="28"/>
  <c r="T7" i="28" s="1"/>
  <c r="S6" i="28"/>
  <c r="T6" i="28" s="1"/>
  <c r="S5" i="28"/>
  <c r="T5" i="28" s="1"/>
  <c r="S4" i="28"/>
  <c r="T4" i="28"/>
  <c r="A2" i="28"/>
  <c r="V22" i="14"/>
  <c r="C27" i="14" s="1"/>
  <c r="D9" i="1" s="1"/>
  <c r="U22" i="14"/>
  <c r="C26" i="14" s="1"/>
  <c r="C9" i="1" s="1"/>
  <c r="S21" i="14"/>
  <c r="Q20" i="14"/>
  <c r="R22" i="14" s="1"/>
  <c r="O20" i="14"/>
  <c r="P22" i="14" s="1"/>
  <c r="M20" i="14"/>
  <c r="N22" i="14" s="1"/>
  <c r="K20" i="14"/>
  <c r="L22" i="14" s="1"/>
  <c r="I20" i="14"/>
  <c r="J22" i="14" s="1"/>
  <c r="G20" i="14"/>
  <c r="H22" i="14" s="1"/>
  <c r="E20" i="14"/>
  <c r="F22" i="14" s="1"/>
  <c r="S19" i="14"/>
  <c r="C29" i="14" s="1"/>
  <c r="F9" i="1" s="1"/>
  <c r="S18" i="14"/>
  <c r="C28" i="14" s="1"/>
  <c r="E9" i="1" s="1"/>
  <c r="S17" i="14"/>
  <c r="T17" i="14" s="1"/>
  <c r="S16" i="14"/>
  <c r="T16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/>
  <c r="S8" i="14"/>
  <c r="T8" i="14"/>
  <c r="S7" i="14"/>
  <c r="T7" i="14" s="1"/>
  <c r="S6" i="14"/>
  <c r="T6" i="14" s="1"/>
  <c r="S5" i="14"/>
  <c r="T5" i="14"/>
  <c r="S4" i="14"/>
  <c r="T4" i="14"/>
  <c r="A2" i="14"/>
  <c r="V22" i="22"/>
  <c r="C27" i="22" s="1"/>
  <c r="D8" i="1"/>
  <c r="U22" i="22"/>
  <c r="C26" i="22"/>
  <c r="C8" i="1" s="1"/>
  <c r="S21" i="22"/>
  <c r="Q20" i="22"/>
  <c r="R22" i="22"/>
  <c r="O20" i="22"/>
  <c r="P22" i="22"/>
  <c r="M20" i="22"/>
  <c r="N22" i="22" s="1"/>
  <c r="K20" i="22"/>
  <c r="L22" i="22" s="1"/>
  <c r="I20" i="22"/>
  <c r="J22" i="22" s="1"/>
  <c r="G20" i="22"/>
  <c r="H22" i="22" s="1"/>
  <c r="E20" i="22"/>
  <c r="S19" i="22"/>
  <c r="C29" i="22"/>
  <c r="F8" i="1" s="1"/>
  <c r="S18" i="22"/>
  <c r="C28" i="22"/>
  <c r="E8" i="1" s="1"/>
  <c r="S17" i="22"/>
  <c r="T17" i="22"/>
  <c r="S16" i="22"/>
  <c r="T16" i="22"/>
  <c r="S15" i="22"/>
  <c r="T15" i="22"/>
  <c r="S14" i="22"/>
  <c r="T14" i="22"/>
  <c r="S13" i="22"/>
  <c r="T13" i="22" s="1"/>
  <c r="S12" i="22"/>
  <c r="T12" i="22"/>
  <c r="S11" i="22"/>
  <c r="T11" i="22" s="1"/>
  <c r="S10" i="22"/>
  <c r="T10" i="22"/>
  <c r="S9" i="22"/>
  <c r="T9" i="22" s="1"/>
  <c r="S8" i="22"/>
  <c r="T8" i="22"/>
  <c r="S7" i="22"/>
  <c r="T7" i="22" s="1"/>
  <c r="S6" i="22"/>
  <c r="T6" i="22"/>
  <c r="S5" i="22"/>
  <c r="T5" i="22" s="1"/>
  <c r="S4" i="22"/>
  <c r="T4" i="22"/>
  <c r="A2" i="22"/>
  <c r="V22" i="20"/>
  <c r="C27" i="20"/>
  <c r="D7" i="1"/>
  <c r="U22" i="20"/>
  <c r="C26" i="20" s="1"/>
  <c r="S21" i="20"/>
  <c r="Q20" i="20"/>
  <c r="R22" i="20" s="1"/>
  <c r="O20" i="20"/>
  <c r="P22" i="20"/>
  <c r="M20" i="20"/>
  <c r="N22" i="20" s="1"/>
  <c r="K20" i="20"/>
  <c r="L22" i="20"/>
  <c r="I20" i="20"/>
  <c r="J22" i="20" s="1"/>
  <c r="G20" i="20"/>
  <c r="H22" i="20"/>
  <c r="E20" i="20"/>
  <c r="F22" i="20" s="1"/>
  <c r="S19" i="20"/>
  <c r="C29" i="20"/>
  <c r="F7" i="1" s="1"/>
  <c r="S18" i="20"/>
  <c r="C28" i="20" s="1"/>
  <c r="E7" i="1" s="1"/>
  <c r="S17" i="20"/>
  <c r="T17" i="20" s="1"/>
  <c r="S16" i="20"/>
  <c r="T16" i="20"/>
  <c r="S15" i="20"/>
  <c r="T15" i="20" s="1"/>
  <c r="S14" i="20"/>
  <c r="T14" i="20"/>
  <c r="S13" i="20"/>
  <c r="T13" i="20" s="1"/>
  <c r="S12" i="20"/>
  <c r="T12" i="20"/>
  <c r="S11" i="20"/>
  <c r="T11" i="20" s="1"/>
  <c r="S10" i="20"/>
  <c r="T10" i="20"/>
  <c r="S9" i="20"/>
  <c r="T9" i="20" s="1"/>
  <c r="S8" i="20"/>
  <c r="T8" i="20"/>
  <c r="S7" i="20"/>
  <c r="T7" i="20" s="1"/>
  <c r="S6" i="20"/>
  <c r="T6" i="20"/>
  <c r="S5" i="20"/>
  <c r="T5" i="20"/>
  <c r="S4" i="20"/>
  <c r="T4" i="20" s="1"/>
  <c r="A2" i="20"/>
  <c r="S19" i="12"/>
  <c r="C29" i="12" s="1"/>
  <c r="E14" i="1" s="1"/>
  <c r="S18" i="12"/>
  <c r="T18" i="12"/>
  <c r="S18" i="5"/>
  <c r="T18" i="5" s="1"/>
  <c r="U23" i="12"/>
  <c r="C27" i="12"/>
  <c r="C14" i="1"/>
  <c r="U27" i="5"/>
  <c r="C31" i="5"/>
  <c r="C23" i="1" s="1"/>
  <c r="S22" i="5"/>
  <c r="T22" i="5"/>
  <c r="S21" i="5"/>
  <c r="T21" i="5"/>
  <c r="S20" i="5"/>
  <c r="T20" i="5"/>
  <c r="S19" i="5"/>
  <c r="T19" i="5"/>
  <c r="S15" i="5"/>
  <c r="T15" i="5"/>
  <c r="V27" i="5"/>
  <c r="C32" i="5"/>
  <c r="D23" i="1"/>
  <c r="E25" i="5"/>
  <c r="G25" i="5"/>
  <c r="H27" i="5" s="1"/>
  <c r="I25" i="5"/>
  <c r="J27" i="5"/>
  <c r="K25" i="5"/>
  <c r="L27" i="5" s="1"/>
  <c r="M25" i="5"/>
  <c r="N27" i="5"/>
  <c r="O25" i="5"/>
  <c r="P27" i="5" s="1"/>
  <c r="S11" i="5"/>
  <c r="T11" i="5"/>
  <c r="S5" i="18"/>
  <c r="T5" i="18" s="1"/>
  <c r="S6" i="18"/>
  <c r="T6" i="18" s="1"/>
  <c r="S7" i="18"/>
  <c r="T7" i="18" s="1"/>
  <c r="S8" i="18"/>
  <c r="T8" i="18"/>
  <c r="S9" i="18"/>
  <c r="T9" i="18" s="1"/>
  <c r="A2" i="12"/>
  <c r="S4" i="12"/>
  <c r="T4" i="12"/>
  <c r="S5" i="12"/>
  <c r="S6" i="12"/>
  <c r="T6" i="12" s="1"/>
  <c r="S7" i="12"/>
  <c r="T7" i="12"/>
  <c r="S11" i="12"/>
  <c r="T11" i="12" s="1"/>
  <c r="S12" i="12"/>
  <c r="T12" i="12"/>
  <c r="S15" i="12"/>
  <c r="T15" i="12" s="1"/>
  <c r="S16" i="12"/>
  <c r="T16" i="12"/>
  <c r="S17" i="12"/>
  <c r="T17" i="12" s="1"/>
  <c r="S20" i="12"/>
  <c r="C30" i="12"/>
  <c r="F14" i="1" s="1"/>
  <c r="E21" i="12"/>
  <c r="F23" i="12" s="1"/>
  <c r="G21" i="12"/>
  <c r="H23" i="12"/>
  <c r="S23" i="12" s="1"/>
  <c r="I21" i="12"/>
  <c r="J23" i="12" s="1"/>
  <c r="K21" i="12"/>
  <c r="L23" i="12"/>
  <c r="M21" i="12"/>
  <c r="N23" i="12" s="1"/>
  <c r="O21" i="12"/>
  <c r="P23" i="12"/>
  <c r="Q21" i="12"/>
  <c r="S22" i="12"/>
  <c r="R23" i="12"/>
  <c r="V23" i="12"/>
  <c r="C28" i="12" s="1"/>
  <c r="D14" i="1" s="1"/>
  <c r="A2" i="18"/>
  <c r="S4" i="18"/>
  <c r="T4" i="18"/>
  <c r="S10" i="18"/>
  <c r="T10" i="18" s="1"/>
  <c r="S11" i="18"/>
  <c r="T11" i="18"/>
  <c r="S12" i="18"/>
  <c r="T12" i="18" s="1"/>
  <c r="S13" i="18"/>
  <c r="T13" i="18"/>
  <c r="S14" i="18"/>
  <c r="T14" i="18" s="1"/>
  <c r="S15" i="18"/>
  <c r="T15" i="18"/>
  <c r="S16" i="18"/>
  <c r="T16" i="18" s="1"/>
  <c r="S17" i="18"/>
  <c r="T17" i="18"/>
  <c r="S18" i="18"/>
  <c r="T18" i="18" s="1"/>
  <c r="S19" i="18"/>
  <c r="S20" i="18"/>
  <c r="C30" i="18"/>
  <c r="F20" i="1" s="1"/>
  <c r="E21" i="18"/>
  <c r="F23" i="18"/>
  <c r="G21" i="18"/>
  <c r="H23" i="18"/>
  <c r="I21" i="18"/>
  <c r="J23" i="18"/>
  <c r="K21" i="18"/>
  <c r="L23" i="18" s="1"/>
  <c r="M21" i="18"/>
  <c r="N23" i="18" s="1"/>
  <c r="O21" i="18"/>
  <c r="Q21" i="18"/>
  <c r="R23" i="18"/>
  <c r="S22" i="18"/>
  <c r="P23" i="18"/>
  <c r="U23" i="18"/>
  <c r="C27" i="18"/>
  <c r="C22" i="1" s="1"/>
  <c r="V23" i="18"/>
  <c r="C28" i="18"/>
  <c r="A2" i="5"/>
  <c r="S4" i="5"/>
  <c r="T4" i="5" s="1"/>
  <c r="S5" i="5"/>
  <c r="T5" i="5" s="1"/>
  <c r="T26" i="5" s="1"/>
  <c r="C30" i="5" s="1"/>
  <c r="C35" i="5" s="1"/>
  <c r="G35" i="5" s="1"/>
  <c r="S6" i="5"/>
  <c r="T6" i="5" s="1"/>
  <c r="S7" i="5"/>
  <c r="T7" i="5" s="1"/>
  <c r="S8" i="5"/>
  <c r="T8" i="5"/>
  <c r="S9" i="5"/>
  <c r="T9" i="5" s="1"/>
  <c r="S10" i="5"/>
  <c r="K23" i="1"/>
  <c r="S23" i="5"/>
  <c r="C33" i="5" s="1"/>
  <c r="E23" i="1" s="1"/>
  <c r="S24" i="5"/>
  <c r="C34" i="5"/>
  <c r="F23" i="1" s="1"/>
  <c r="Q25" i="5"/>
  <c r="S25" i="5" s="1"/>
  <c r="S26" i="5"/>
  <c r="F27" i="5"/>
  <c r="S20" i="24"/>
  <c r="T10" i="5"/>
  <c r="C29" i="18"/>
  <c r="E22" i="1"/>
  <c r="D22" i="1"/>
  <c r="T5" i="12"/>
  <c r="S22" i="17"/>
  <c r="E17" i="1"/>
  <c r="T22" i="12"/>
  <c r="C26" i="12" s="1"/>
  <c r="S20" i="28"/>
  <c r="S22" i="28"/>
  <c r="S20" i="22"/>
  <c r="F22" i="22"/>
  <c r="S20" i="30"/>
  <c r="S20" i="20"/>
  <c r="S20" i="32"/>
  <c r="F22" i="34"/>
  <c r="S20" i="37"/>
  <c r="B14" i="1" l="1"/>
  <c r="C31" i="12"/>
  <c r="D24" i="1"/>
  <c r="S20" i="14"/>
  <c r="R27" i="5"/>
  <c r="T21" i="20"/>
  <c r="C25" i="20" s="1"/>
  <c r="F22" i="1"/>
  <c r="S23" i="18"/>
  <c r="S27" i="5"/>
  <c r="T21" i="22"/>
  <c r="C25" i="22" s="1"/>
  <c r="S21" i="12"/>
  <c r="H31" i="12" s="1"/>
  <c r="S20" i="9"/>
  <c r="S20" i="16"/>
  <c r="S22" i="20"/>
  <c r="S22" i="22"/>
  <c r="I26" i="6"/>
  <c r="K17" i="1" s="1"/>
  <c r="T21" i="24"/>
  <c r="C25" i="24" s="1"/>
  <c r="B20" i="1" s="1"/>
  <c r="G20" i="1" s="1"/>
  <c r="T21" i="9"/>
  <c r="C25" i="9" s="1"/>
  <c r="H24" i="1"/>
  <c r="T21" i="28"/>
  <c r="C25" i="28" s="1"/>
  <c r="S22" i="9"/>
  <c r="B23" i="1"/>
  <c r="G23" i="1" s="1"/>
  <c r="S21" i="18"/>
  <c r="T22" i="18"/>
  <c r="C26" i="18" s="1"/>
  <c r="C31" i="18" s="1"/>
  <c r="B22" i="1"/>
  <c r="T21" i="30"/>
  <c r="C25" i="30" s="1"/>
  <c r="C30" i="30" s="1"/>
  <c r="G30" i="30" s="1"/>
  <c r="S22" i="30"/>
  <c r="C30" i="24"/>
  <c r="G30" i="24" s="1"/>
  <c r="C28" i="1"/>
  <c r="C30" i="16"/>
  <c r="G30" i="16" s="1"/>
  <c r="B19" i="1"/>
  <c r="G19" i="1" s="1"/>
  <c r="S24" i="17"/>
  <c r="T23" i="17"/>
  <c r="C27" i="17" s="1"/>
  <c r="C32" i="17" s="1"/>
  <c r="G32" i="17" s="1"/>
  <c r="N22" i="6"/>
  <c r="S22" i="6" s="1"/>
  <c r="T21" i="6"/>
  <c r="C25" i="6" s="1"/>
  <c r="C30" i="6" s="1"/>
  <c r="G30" i="6" s="1"/>
  <c r="B17" i="1"/>
  <c r="B15" i="1"/>
  <c r="G15" i="1" s="1"/>
  <c r="C30" i="9"/>
  <c r="G30" i="9" s="1"/>
  <c r="S20" i="34"/>
  <c r="C30" i="28"/>
  <c r="G30" i="28" s="1"/>
  <c r="B12" i="1"/>
  <c r="G12" i="1" s="1"/>
  <c r="S22" i="32"/>
  <c r="S22" i="14"/>
  <c r="T21" i="14"/>
  <c r="C25" i="14" s="1"/>
  <c r="C30" i="14" s="1"/>
  <c r="G30" i="14" s="1"/>
  <c r="B9" i="1"/>
  <c r="G9" i="1" s="1"/>
  <c r="C30" i="22"/>
  <c r="G30" i="22" s="1"/>
  <c r="B8" i="1"/>
  <c r="G8" i="1" s="1"/>
  <c r="C30" i="20"/>
  <c r="G30" i="20" s="1"/>
  <c r="B7" i="1"/>
  <c r="G7" i="1" s="1"/>
  <c r="S22" i="34"/>
  <c r="T21" i="34"/>
  <c r="C25" i="34" s="1"/>
  <c r="B13" i="1" s="1"/>
  <c r="G13" i="1" s="1"/>
  <c r="S22" i="37"/>
  <c r="T21" i="32"/>
  <c r="C25" i="32" s="1"/>
  <c r="C30" i="32" s="1"/>
  <c r="G30" i="32" s="1"/>
  <c r="T21" i="37"/>
  <c r="C25" i="37" s="1"/>
  <c r="B16" i="1" s="1"/>
  <c r="G16" i="1" s="1"/>
  <c r="F24" i="1"/>
  <c r="I24" i="1"/>
  <c r="G17" i="1"/>
  <c r="G14" i="1"/>
  <c r="C24" i="1"/>
  <c r="E24" i="1"/>
  <c r="G31" i="18" l="1"/>
  <c r="G22" i="1"/>
  <c r="B21" i="1"/>
  <c r="G21" i="1" s="1"/>
  <c r="B18" i="1"/>
  <c r="G18" i="1" s="1"/>
  <c r="C30" i="37"/>
  <c r="G30" i="37" s="1"/>
  <c r="C30" i="34"/>
  <c r="G30" i="34" s="1"/>
  <c r="B10" i="1"/>
  <c r="G10" i="1" s="1"/>
  <c r="G24" i="1" l="1"/>
  <c r="C27" i="1"/>
  <c r="C29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<sst xmlns="http://schemas.openxmlformats.org/spreadsheetml/2006/main" count="801" uniqueCount="128">
  <si>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</si>
  <si>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</si>
  <si>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</si>
  <si>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</si>
  <si>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</si>
  <si>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</si>
  <si>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</si>
  <si>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</si>
  <si>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</si>
  <si>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</si>
  <si>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</si>
  <si>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</si>
  <si>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</si>
  <si>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</si>
  <si>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</si>
  <si>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</si>
  <si>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</si>
  <si>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</si>
  <si>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</si>
  <si>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</si>
  <si>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</si>
  <si>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</si>
  <si>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</si>
  <si>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</si>
  <si>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</si>
  <si>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</si>
  <si>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</si>
  <si>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</si>
  <si>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</si>
  <si>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</si>
  <si>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</si>
  <si>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</si>
  <si>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</si>
  <si>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</si>
  <si>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</si>
  <si>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</si>
  <si>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</si>
  <si>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</si>
  <si>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</si>
  <si>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</si>
  <si>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</si>
  <si>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</si>
  <si>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</si>
  <si>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</si>
  <si>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</si>
  <si>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I Caldecott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</si>
  <si>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</si>
  <si>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</si>
  <si>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</si>
  <si>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</si>
  <si>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</si>
  <si>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</si>
  <si>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</si>
  <si>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</si>
  <si>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</si>
  <si>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</si>
  <si>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</si>
  <si>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</si>
  <si>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</si>
  <si>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</si>
  <si>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Pender</t>
  </si>
  <si>
    <t>A Hammond</t>
  </si>
  <si>
    <t>J Buckingham</t>
  </si>
  <si>
    <t>W/E 21/12/2014</t>
  </si>
  <si>
    <t>mirrors</t>
  </si>
  <si>
    <t>desk</t>
  </si>
  <si>
    <t>frames</t>
  </si>
  <si>
    <t>shelves</t>
  </si>
  <si>
    <t>6to7</t>
  </si>
  <si>
    <t>maintenance tennoner</t>
  </si>
  <si>
    <t>a hammond</t>
  </si>
  <si>
    <t>plinth</t>
  </si>
  <si>
    <t>7to8</t>
  </si>
  <si>
    <t>load lorry</t>
  </si>
  <si>
    <t>shredder</t>
  </si>
  <si>
    <t>vanity unit</t>
  </si>
  <si>
    <t>mirror box</t>
  </si>
  <si>
    <t>sick</t>
  </si>
  <si>
    <t>oak strips</t>
  </si>
  <si>
    <t>paintshop maintenance</t>
  </si>
  <si>
    <t>lorry from fraikin</t>
  </si>
  <si>
    <t>skirting</t>
  </si>
  <si>
    <t>labouring</t>
  </si>
  <si>
    <t>extraction</t>
  </si>
  <si>
    <t>production meeting</t>
  </si>
  <si>
    <t xml:space="preserve">supervision / quality conrol / fsc </t>
  </si>
  <si>
    <t xml:space="preserve">load lorry </t>
  </si>
  <si>
    <t>doors</t>
  </si>
  <si>
    <t>framework</t>
  </si>
  <si>
    <t>moulding</t>
  </si>
  <si>
    <t>sash window material</t>
  </si>
  <si>
    <t>linings</t>
  </si>
  <si>
    <t>pick up lorry</t>
  </si>
  <si>
    <t>tidy bench</t>
  </si>
  <si>
    <t>wrap &amp; load van</t>
  </si>
  <si>
    <t xml:space="preserve">firewood boxes </t>
  </si>
  <si>
    <t>delivery apex</t>
  </si>
  <si>
    <t>fork lift</t>
  </si>
  <si>
    <t>frame</t>
  </si>
  <si>
    <t>display case</t>
  </si>
  <si>
    <t>display unit</t>
  </si>
  <si>
    <t>26a</t>
  </si>
  <si>
    <t>ac housing</t>
  </si>
  <si>
    <t>wall panels</t>
  </si>
  <si>
    <t>61/62</t>
  </si>
  <si>
    <t>holbourne</t>
  </si>
  <si>
    <t>tidy</t>
  </si>
  <si>
    <t>gas bottles</t>
  </si>
  <si>
    <t>repair doors</t>
  </si>
  <si>
    <t>recessed panels</t>
  </si>
  <si>
    <t>cupboard unit</t>
  </si>
  <si>
    <t>stairs</t>
  </si>
  <si>
    <t>fsc paperwork</t>
  </si>
  <si>
    <t>architraves</t>
  </si>
  <si>
    <t>oak</t>
  </si>
  <si>
    <t>KENS08</t>
  </si>
  <si>
    <t>ALBE01</t>
  </si>
  <si>
    <t>OFFI01</t>
  </si>
  <si>
    <t>ASCH01</t>
  </si>
  <si>
    <t>GROV04</t>
  </si>
  <si>
    <t>ADEL02</t>
  </si>
  <si>
    <t>ELEP01 (LOM)</t>
  </si>
  <si>
    <t>GROV03</t>
  </si>
  <si>
    <t>BATH03</t>
  </si>
  <si>
    <t>STEP02</t>
  </si>
  <si>
    <t>QUEE06</t>
  </si>
  <si>
    <t>WEST08</t>
  </si>
  <si>
    <t>OFFI10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</si>
</sst>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/>
    <xf numFmtId="0" fontId="1" fillId="2" borderId="0" xfId="0" applyFont="1" applyFill="1"/>
    <xf numFmtId="0" fontId="7" fillId="0" borderId="1" xfId="0" applyFont="1" applyBorder="1"/>
    <xf numFmtId="0" fontId="8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8" fillId="0" borderId="1" xfId="0" applyNumberFormat="1" applyFont="1" applyBorder="1"/>
    <xf numFmtId="164" fontId="8" fillId="0" borderId="1" xfId="0" applyNumberFormat="1" applyFont="1" applyBorder="1"/>
    <xf numFmtId="0" fontId="8" fillId="3" borderId="1" xfId="0" applyFont="1" applyFill="1" applyBorder="1"/>
    <xf numFmtId="2" fontId="8" fillId="3" borderId="1" xfId="0" applyNumberFormat="1" applyFont="1" applyFill="1" applyBorder="1"/>
    <xf numFmtId="164" fontId="8" fillId="3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0" fontId="10" fillId="0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/>
    <xf numFmtId="0" fontId="10" fillId="5" borderId="0" xfId="0" applyFont="1" applyFill="1"/>
    <xf numFmtId="2" fontId="11" fillId="0" borderId="0" xfId="0" applyNumberFormat="1" applyFont="1"/>
    <xf numFmtId="8" fontId="10" fillId="0" borderId="0" xfId="0" applyNumberFormat="1" applyFont="1"/>
    <xf numFmtId="0" fontId="10" fillId="0" borderId="2" xfId="0" applyFont="1" applyBorder="1"/>
    <xf numFmtId="2" fontId="10" fillId="5" borderId="0" xfId="0" applyNumberFormat="1" applyFont="1" applyFill="1"/>
    <xf numFmtId="0" fontId="10" fillId="0" borderId="2" xfId="0" applyFont="1" applyFill="1" applyBorder="1"/>
    <xf numFmtId="2" fontId="11" fillId="0" borderId="5" xfId="0" applyNumberFormat="1" applyFont="1" applyBorder="1"/>
    <xf numFmtId="2" fontId="10" fillId="0" borderId="0" xfId="0" applyNumberFormat="1" applyFont="1" applyFill="1"/>
    <xf numFmtId="10" fontId="11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10" fillId="7" borderId="0" xfId="0" applyNumberFormat="1" applyFont="1" applyFill="1"/>
    <xf numFmtId="0" fontId="10" fillId="0" borderId="2" xfId="1" applyFont="1" applyFill="1" applyBorder="1" applyAlignment="1" applyProtection="1"/>
    <xf numFmtId="0" fontId="10" fillId="0" borderId="0" xfId="0" applyFont="1" applyFill="1"/>
    <xf numFmtId="0" fontId="11" fillId="4" borderId="0" xfId="0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" fontId="10" fillId="0" borderId="1" xfId="0" applyNumberFormat="1" applyFont="1" applyFill="1" applyBorder="1" applyAlignment="1">
      <alignment horizontal="center"/>
    </xf>
    <xf numFmtId="17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/>
    <xf numFmtId="2" fontId="10" fillId="0" borderId="3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/>
    <xf numFmtId="16" fontId="10" fillId="0" borderId="2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8" borderId="0" xfId="0" applyFont="1" applyFill="1"/>
    <xf numFmtId="0" fontId="10" fillId="5" borderId="1" xfId="0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5" borderId="1" xfId="0" applyFont="1" applyFill="1" applyBorder="1" applyAlignment="1">
      <alignment horizontal="center"/>
    </xf>
    <xf numFmtId="8" fontId="8" fillId="0" borderId="1" xfId="0" applyNumberFormat="1" applyFont="1" applyBorder="1"/>
    <xf numFmtId="2" fontId="10" fillId="0" borderId="1" xfId="0" applyNumberFormat="1" applyFont="1" applyBorder="1" applyAlignment="1">
      <alignment horizontal="center"/>
    </xf>
    <xf numFmtId="49" fontId="10" fillId="0" borderId="2" xfId="0" applyNumberFormat="1" applyFont="1" applyFill="1" applyBorder="1" applyAlignment="1">
      <alignment horizontal="center"/>
    </xf>
    <xf numFmtId="0" fontId="10" fillId="6" borderId="0" xfId="0" applyFont="1" applyFill="1"/>
    <xf numFmtId="0" fontId="12" fillId="0" borderId="0" xfId="0" applyFont="1" applyFill="1"/>
    <xf numFmtId="0" fontId="10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5" borderId="1" xfId="0" applyFont="1" applyFill="1" applyBorder="1" applyAlignment="1">
      <alignment horizontal="center"/>
    </xf>
    <xf numFmtId="2" fontId="10" fillId="5" borderId="2" xfId="0" applyNumberFormat="1" applyFont="1" applyFill="1" applyBorder="1" applyAlignment="1">
      <alignment horizontal="center"/>
    </xf>
    <xf numFmtId="2" fontId="10" fillId="5" borderId="4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/>
    <xf numFmtId="2" fontId="10" fillId="0" borderId="4" xfId="0" applyNumberFormat="1" applyFont="1" applyBorder="1" applyAlignment="1"/>
    <xf numFmtId="2" fontId="10" fillId="6" borderId="2" xfId="0" applyNumberFormat="1" applyFont="1" applyFill="1" applyBorder="1" applyAlignment="1">
      <alignment horizontal="center"/>
    </xf>
    <xf numFmtId="2" fontId="10" fillId="6" borderId="4" xfId="0" applyNumberFormat="1" applyFont="1" applyFill="1" applyBorder="1" applyAlignment="1">
      <alignment horizontal="center"/>
    </xf>
    <xf numFmtId="2" fontId="10" fillId="6" borderId="1" xfId="0" applyNumberFormat="1" applyFont="1" applyFill="1" applyBorder="1" applyAlignment="1">
      <alignment horizontal="center"/>
    </xf>
    <xf numFmtId="2" fontId="10" fillId="5" borderId="6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0" zoomScaleNormal="90" workbookViewId="0">
      <selection activeCell="H29" sqref="H29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74"/>
      <c r="E1" s="1" t="s">
        <v>59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63</v>
      </c>
      <c r="D3" s="5"/>
      <c r="E3" s="1" t="s">
        <v>47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62</v>
      </c>
      <c r="B6" s="9">
        <f>SUM(Buckingham!C25)</f>
        <v>40</v>
      </c>
      <c r="C6" s="9">
        <f>SUM(Buckingham!C26)</f>
        <v>0</v>
      </c>
      <c r="D6" s="9">
        <f>SUM(Buckingham!C27)</f>
        <v>0</v>
      </c>
      <c r="E6" s="9">
        <f>SUM(Buckingham!C28)</f>
        <v>0</v>
      </c>
      <c r="F6" s="9">
        <f>SUM(Buckingham!C29)</f>
        <v>0</v>
      </c>
      <c r="G6" s="10">
        <f>B6+C6+D6+E6+F6</f>
        <v>40</v>
      </c>
      <c r="H6" s="85">
        <f>SUM(Buckingham!C31)</f>
        <v>0</v>
      </c>
      <c r="I6" s="85">
        <f>SUM(Buckingham!C32)</f>
        <v>0</v>
      </c>
      <c r="K6" s="44">
        <f>SUM(Buckingham!I26)</f>
        <v>16</v>
      </c>
    </row>
    <row r="7" spans="1:11" x14ac:dyDescent="0.25">
      <c r="A7" s="8" t="s">
        <v>45</v>
      </c>
      <c r="B7" s="9">
        <f>SUM(Caldecott!C25)</f>
        <v>40</v>
      </c>
      <c r="C7" s="9">
        <f>SUM(Buckingham!C27)</f>
        <v>0</v>
      </c>
      <c r="D7" s="9">
        <f>SUM(Caldecott!C27)</f>
        <v>0</v>
      </c>
      <c r="E7" s="9">
        <f>SUM(Caldecott!C28)</f>
        <v>0</v>
      </c>
      <c r="F7" s="9">
        <f>SUM(Caldecott!C29)</f>
        <v>0</v>
      </c>
      <c r="G7" s="10">
        <f>B7+C7+D7+E7+F7</f>
        <v>40</v>
      </c>
      <c r="H7" s="11">
        <f>SUM(Caldecott!C31)</f>
        <v>0</v>
      </c>
      <c r="I7" s="11">
        <f>SUM(Caldecott!C32)</f>
        <v>0</v>
      </c>
      <c r="K7" s="44">
        <f>SUM(Caldecott!I26)</f>
        <v>0</v>
      </c>
    </row>
    <row r="8" spans="1:11" x14ac:dyDescent="0.25">
      <c r="A8" s="8" t="s">
        <v>46</v>
      </c>
      <c r="B8" s="9">
        <f>SUM(Czege!C25)</f>
        <v>40</v>
      </c>
      <c r="C8" s="9">
        <f>SUM(Czege!C26)</f>
        <v>0</v>
      </c>
      <c r="D8" s="9">
        <f>SUM(Czege!C27)</f>
        <v>0</v>
      </c>
      <c r="E8" s="9">
        <f>SUM(Czege!C28)</f>
        <v>0</v>
      </c>
      <c r="F8" s="9">
        <f>SUM(Czege!C29)</f>
        <v>0</v>
      </c>
      <c r="G8" s="10">
        <f>B8+C8+D8+E8+F8</f>
        <v>40</v>
      </c>
      <c r="H8" s="11">
        <f>SUM(Czege!C31)</f>
        <v>0</v>
      </c>
      <c r="I8" s="11">
        <f>SUM(Czege!C32)</f>
        <v>0</v>
      </c>
      <c r="K8" s="44">
        <f>SUM(Czege!I26)</f>
        <v>0</v>
      </c>
    </row>
    <row r="9" spans="1:11" x14ac:dyDescent="0.25">
      <c r="A9" s="8" t="s">
        <v>7</v>
      </c>
      <c r="B9" s="9">
        <f>SUM(Doran!C25)</f>
        <v>40</v>
      </c>
      <c r="C9" s="9">
        <f>SUM(Doran!C26)</f>
        <v>0</v>
      </c>
      <c r="D9" s="9">
        <f>SUM(Doran!C27)</f>
        <v>0</v>
      </c>
      <c r="E9" s="9">
        <f>SUM(Doran!C28)</f>
        <v>0</v>
      </c>
      <c r="F9" s="9">
        <f>SUM(Doran!C29)</f>
        <v>0</v>
      </c>
      <c r="G9" s="10">
        <f t="shared" ref="G9:G23" si="0">B9+C9+D9+E9+F9</f>
        <v>40</v>
      </c>
      <c r="H9" s="11">
        <f>SUM(Doran!C31)</f>
        <v>0</v>
      </c>
      <c r="I9" s="11">
        <f>SUM(Doran!C32)</f>
        <v>0</v>
      </c>
      <c r="K9" s="44">
        <f>SUM(Doran!I26)</f>
        <v>0.75</v>
      </c>
    </row>
    <row r="10" spans="1:11" x14ac:dyDescent="0.25">
      <c r="A10" s="8" t="s">
        <v>56</v>
      </c>
      <c r="B10" s="9">
        <f>SUM(Drinkwater!C25)</f>
        <v>40</v>
      </c>
      <c r="C10" s="9">
        <f>SUM(Drinkwater!C26)</f>
        <v>0</v>
      </c>
      <c r="D10" s="9">
        <f>SUM(Drinkwater!C27)</f>
        <v>0</v>
      </c>
      <c r="E10" s="9">
        <f>SUM(Drinkwater!C28)</f>
        <v>0</v>
      </c>
      <c r="F10" s="9">
        <f>SUM(Drinkwater!C29)</f>
        <v>0</v>
      </c>
      <c r="G10" s="10">
        <f t="shared" si="0"/>
        <v>40</v>
      </c>
      <c r="H10" s="11">
        <f>SUM(Drinkwater!C31)</f>
        <v>0</v>
      </c>
      <c r="I10" s="11">
        <f>SUM(Drinkwater!C32)</f>
        <v>0</v>
      </c>
      <c r="K10" s="44">
        <f>SUM(Drinkwater!I26)</f>
        <v>0.75</v>
      </c>
    </row>
    <row r="11" spans="1:11" x14ac:dyDescent="0.25">
      <c r="A11" s="8" t="s">
        <v>61</v>
      </c>
      <c r="B11" s="9">
        <f>SUM(Hammond!C25)</f>
        <v>40</v>
      </c>
      <c r="C11" s="9">
        <f>SUM(Hammond!C26)</f>
        <v>0</v>
      </c>
      <c r="D11" s="9">
        <f>SUM(Hammond!C27)</f>
        <v>0</v>
      </c>
      <c r="E11" s="9">
        <f>SUM(Hammond!C28)</f>
        <v>0</v>
      </c>
      <c r="F11" s="9">
        <f>SUM(Hammond!C29)</f>
        <v>0</v>
      </c>
      <c r="G11" s="10">
        <f t="shared" si="0"/>
        <v>40</v>
      </c>
      <c r="H11" s="11">
        <f>SUM(Hammond!C31)</f>
        <v>0</v>
      </c>
      <c r="I11" s="11">
        <f>SUM(Hammond!C32)</f>
        <v>0</v>
      </c>
      <c r="K11" s="44">
        <v>0</v>
      </c>
    </row>
    <row r="12" spans="1:11" x14ac:dyDescent="0.25">
      <c r="A12" s="8" t="s">
        <v>8</v>
      </c>
      <c r="B12" s="9">
        <f>SUM('Harland '!C25)</f>
        <v>37</v>
      </c>
      <c r="C12" s="9">
        <f>SUM('Harland '!C26)</f>
        <v>0</v>
      </c>
      <c r="D12" s="9">
        <f>SUM('Harland '!C27)</f>
        <v>0</v>
      </c>
      <c r="E12" s="9">
        <f>SUM('Harland '!C28)</f>
        <v>0</v>
      </c>
      <c r="F12" s="9">
        <f>SUM('Harland '!C29)</f>
        <v>0</v>
      </c>
      <c r="G12" s="10">
        <f t="shared" si="0"/>
        <v>37</v>
      </c>
      <c r="H12" s="11">
        <f>SUM('Harland '!C31)</f>
        <v>0</v>
      </c>
      <c r="I12" s="11">
        <f>SUM('Harland '!C32)</f>
        <v>0</v>
      </c>
      <c r="K12" s="44">
        <f>SUM('Harland '!I26)</f>
        <v>0</v>
      </c>
    </row>
    <row r="13" spans="1:11" x14ac:dyDescent="0.25">
      <c r="A13" s="8" t="s">
        <v>58</v>
      </c>
      <c r="B13" s="9">
        <f>SUM(Hodgson!C25)</f>
        <v>34</v>
      </c>
      <c r="C13" s="9">
        <f>SUM(Hodgson!C26)</f>
        <v>0</v>
      </c>
      <c r="D13" s="9">
        <f>SUM(Hodgson!C27)</f>
        <v>0</v>
      </c>
      <c r="E13" s="9">
        <f>SUM(Hodgson!C28)</f>
        <v>0</v>
      </c>
      <c r="F13" s="9">
        <f>SUM(Hodgson!C29)</f>
        <v>0</v>
      </c>
      <c r="G13" s="10">
        <f t="shared" si="0"/>
        <v>34</v>
      </c>
      <c r="H13" s="11">
        <f>SUM(Hodgson!C31)</f>
        <v>0</v>
      </c>
      <c r="I13" s="11">
        <f>SUM(Hodgson!C32)</f>
        <v>0</v>
      </c>
      <c r="K13" s="44">
        <f>SUM(Hodgson!I26)</f>
        <v>7</v>
      </c>
    </row>
    <row r="14" spans="1:11" x14ac:dyDescent="0.25">
      <c r="A14" s="8" t="s">
        <v>50</v>
      </c>
      <c r="B14" s="9">
        <f>SUM(Kendrick!C26)</f>
        <v>32</v>
      </c>
      <c r="C14" s="9">
        <f>SUM(Kendrick!C27)</f>
        <v>0</v>
      </c>
      <c r="D14" s="9">
        <f>SUM(Kendrick!C28)</f>
        <v>0</v>
      </c>
      <c r="E14" s="9">
        <f>SUM(Kendrick!C29)</f>
        <v>8</v>
      </c>
      <c r="F14" s="9">
        <f>SUM(Kendrick!C30)</f>
        <v>0</v>
      </c>
      <c r="G14" s="10">
        <f t="shared" si="0"/>
        <v>40</v>
      </c>
      <c r="H14" s="11">
        <f>SUM(Kendrick!C32)</f>
        <v>0</v>
      </c>
      <c r="I14" s="11">
        <f>SUM(Kendrick!C33)</f>
        <v>0</v>
      </c>
      <c r="K14" s="44">
        <f>SUM(Kendrick!I27)</f>
        <v>0</v>
      </c>
    </row>
    <row r="15" spans="1:11" x14ac:dyDescent="0.25">
      <c r="A15" s="8" t="s">
        <v>9</v>
      </c>
      <c r="B15" s="9">
        <f>SUM(McSharry!C25)</f>
        <v>39.25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39.25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x14ac:dyDescent="0.25">
      <c r="A16" s="8" t="s">
        <v>60</v>
      </c>
      <c r="B16" s="9">
        <f>SUM(Pender!C25)</f>
        <v>40</v>
      </c>
      <c r="C16" s="9">
        <f>SUM(Pender!C26)</f>
        <v>0</v>
      </c>
      <c r="D16" s="9">
        <f>SUM(Pender!C27)</f>
        <v>0</v>
      </c>
      <c r="E16" s="9">
        <f>SUM(Pender!C28)</f>
        <v>0</v>
      </c>
      <c r="F16" s="9">
        <f>SUM(Pender!C29)</f>
        <v>0</v>
      </c>
      <c r="G16" s="10">
        <f t="shared" si="0"/>
        <v>40</v>
      </c>
      <c r="H16" s="11">
        <f>SUM(Pender!C31)</f>
        <v>0</v>
      </c>
      <c r="I16" s="11">
        <f>SUM(Pender!C32)</f>
        <v>0</v>
      </c>
      <c r="K16" s="44">
        <f>SUM(Pender!I26)</f>
        <v>40</v>
      </c>
    </row>
    <row r="17" spans="1:11" x14ac:dyDescent="0.25">
      <c r="A17" s="8" t="s">
        <v>10</v>
      </c>
      <c r="B17" s="9">
        <f>SUM(Reading!C25)</f>
        <v>39.5</v>
      </c>
      <c r="C17" s="9">
        <f>SUM(Reading!C26)</f>
        <v>0.25</v>
      </c>
      <c r="D17" s="9">
        <f>SUM(Reading!C27)</f>
        <v>0</v>
      </c>
      <c r="E17" s="9">
        <f>SUM(Reading!C28)</f>
        <v>0</v>
      </c>
      <c r="F17" s="9">
        <f>SUM(Reading!C29)</f>
        <v>0</v>
      </c>
      <c r="G17" s="10">
        <f t="shared" si="0"/>
        <v>39.75</v>
      </c>
      <c r="H17" s="11">
        <f>SUM(Reading!C31)</f>
        <v>0</v>
      </c>
      <c r="I17" s="11">
        <f>SUM(Reading!C32)</f>
        <v>0</v>
      </c>
      <c r="K17" s="44">
        <f>SUM(Reading!I26)</f>
        <v>2.25</v>
      </c>
    </row>
    <row r="18" spans="1:11" x14ac:dyDescent="0.25">
      <c r="A18" s="8" t="s">
        <v>11</v>
      </c>
      <c r="B18" s="9">
        <f>SUM(Spann!C27)</f>
        <v>32</v>
      </c>
      <c r="C18" s="9">
        <f>SUM(Spann!C28)</f>
        <v>0</v>
      </c>
      <c r="D18" s="9">
        <f>SUM(Spann!C29)</f>
        <v>0</v>
      </c>
      <c r="E18" s="9">
        <f>SUM(Spann!C30)</f>
        <v>8</v>
      </c>
      <c r="F18" s="9">
        <f>SUM(Spann!C31)</f>
        <v>0</v>
      </c>
      <c r="G18" s="10">
        <f t="shared" si="0"/>
        <v>40</v>
      </c>
      <c r="H18" s="11">
        <f>SUM(Spann!C33)</f>
        <v>0</v>
      </c>
      <c r="I18" s="11">
        <f>SUM(Spann!C34)</f>
        <v>0</v>
      </c>
      <c r="K18" s="44">
        <f>SUM(Spann!I28)</f>
        <v>0</v>
      </c>
    </row>
    <row r="19" spans="1:11" x14ac:dyDescent="0.25">
      <c r="A19" s="8" t="s">
        <v>12</v>
      </c>
      <c r="B19" s="9">
        <f>SUM(Taylor!C25)</f>
        <v>40</v>
      </c>
      <c r="C19" s="9">
        <f>SUM(Taylor!C26)</f>
        <v>0</v>
      </c>
      <c r="D19" s="9">
        <f>SUM(Taylor!C27)</f>
        <v>0</v>
      </c>
      <c r="E19" s="9">
        <f>SUM(Taylor!C28)</f>
        <v>0</v>
      </c>
      <c r="F19" s="9">
        <f>SUM(Taylor!C29)</f>
        <v>0</v>
      </c>
      <c r="G19" s="10">
        <f t="shared" si="0"/>
        <v>40</v>
      </c>
      <c r="H19" s="11">
        <f>SUM(Taylor!C31)</f>
        <v>0</v>
      </c>
      <c r="I19" s="11">
        <f>SUM(Taylor!C32)</f>
        <v>0</v>
      </c>
      <c r="K19" s="44">
        <f>SUM(Taylor!I26)</f>
        <v>0</v>
      </c>
    </row>
    <row r="20" spans="1:11" x14ac:dyDescent="0.25">
      <c r="A20" s="8" t="s">
        <v>49</v>
      </c>
      <c r="B20" s="9">
        <f>SUM(Ward!C25)</f>
        <v>40</v>
      </c>
      <c r="C20" s="9">
        <f>SUM(Ward!C26)</f>
        <v>0</v>
      </c>
      <c r="D20" s="9">
        <f>SUM(Ward!C27)</f>
        <v>0</v>
      </c>
      <c r="E20" s="9">
        <f>SUM(Ward!C28)</f>
        <v>0</v>
      </c>
      <c r="F20" s="9">
        <f>SUM(T.Winterburn!C30)</f>
        <v>0</v>
      </c>
      <c r="G20" s="10">
        <f t="shared" si="0"/>
        <v>40</v>
      </c>
      <c r="H20" s="11">
        <f>SUM(Ward!C31)</f>
        <v>0</v>
      </c>
      <c r="I20" s="11">
        <f>SUM(Ward!C32)</f>
        <v>0</v>
      </c>
      <c r="K20" s="44">
        <f>SUM(Ward!I26)</f>
        <v>0</v>
      </c>
    </row>
    <row r="21" spans="1:11" x14ac:dyDescent="0.25">
      <c r="A21" s="8" t="s">
        <v>53</v>
      </c>
      <c r="B21" s="9">
        <f>SUM(N.Winterburn!C25)</f>
        <v>32</v>
      </c>
      <c r="C21" s="9">
        <f>SUM(N.Winterburn!C26)</f>
        <v>0</v>
      </c>
      <c r="D21" s="9">
        <f>SUM(N.Winterburn!C27)</f>
        <v>0</v>
      </c>
      <c r="E21" s="9">
        <f>SUM(N.Winterburn!C28)</f>
        <v>0</v>
      </c>
      <c r="F21" s="9">
        <f>SUM(N.Winterburn!C29)</f>
        <v>0</v>
      </c>
      <c r="G21" s="10">
        <f t="shared" si="0"/>
        <v>32</v>
      </c>
      <c r="H21" s="11">
        <f>SUM(N.Winterburn!C31)</f>
        <v>0</v>
      </c>
      <c r="I21" s="11">
        <f>SUM(N.Winterburn!C32)</f>
        <v>0</v>
      </c>
      <c r="K21" s="44">
        <f>SUM(N.Winterburn!I26)</f>
        <v>4</v>
      </c>
    </row>
    <row r="22" spans="1:11" x14ac:dyDescent="0.25">
      <c r="A22" s="8" t="s">
        <v>13</v>
      </c>
      <c r="B22" s="9">
        <f>SUM(T.Winterburn!C26)</f>
        <v>32</v>
      </c>
      <c r="C22" s="9">
        <f>SUM(T.Winterburn!C27)</f>
        <v>0</v>
      </c>
      <c r="D22" s="9">
        <f>SUM(T.Winterburn!C27)</f>
        <v>0</v>
      </c>
      <c r="E22" s="9">
        <f>SUM(T.Winterburn!C29)</f>
        <v>8</v>
      </c>
      <c r="F22" s="9">
        <f>SUM(T.Winterburn!C30)</f>
        <v>0</v>
      </c>
      <c r="G22" s="10">
        <f t="shared" si="0"/>
        <v>40</v>
      </c>
      <c r="H22" s="11">
        <f>SUM(T.Winterburn!C32)</f>
        <v>0</v>
      </c>
      <c r="I22" s="11">
        <f>SUM(T.Winterburn!C33)</f>
        <v>0</v>
      </c>
      <c r="K22" s="44">
        <f>SUM(T.Winterburn!I27)</f>
        <v>5.5</v>
      </c>
    </row>
    <row r="23" spans="1:11" x14ac:dyDescent="0.25">
      <c r="A23" s="8" t="s">
        <v>14</v>
      </c>
      <c r="B23" s="9">
        <f>SUM(Wright!C30)</f>
        <v>29.5</v>
      </c>
      <c r="C23" s="9">
        <f>SUM(Wright!C31)</f>
        <v>1.5</v>
      </c>
      <c r="D23" s="9">
        <f>SUM(Wright!C32)</f>
        <v>0</v>
      </c>
      <c r="E23" s="9">
        <f>SUM(Wright!C33)</f>
        <v>8</v>
      </c>
      <c r="F23" s="9">
        <f>SUM(Wright!C34)</f>
        <v>0</v>
      </c>
      <c r="G23" s="10">
        <f t="shared" si="0"/>
        <v>39</v>
      </c>
      <c r="H23" s="11">
        <f>SUM(Wright!C36)</f>
        <v>0</v>
      </c>
      <c r="I23" s="11">
        <f>SUM(Wright!C37)</f>
        <v>0</v>
      </c>
      <c r="K23" s="44">
        <f>SUM(Wright!I31)</f>
        <v>30</v>
      </c>
    </row>
    <row r="24" spans="1:11" s="4" customFormat="1" x14ac:dyDescent="0.25">
      <c r="A24" s="12" t="s">
        <v>24</v>
      </c>
      <c r="B24" s="13">
        <f>SUM(B6:B23)</f>
        <v>667.25</v>
      </c>
      <c r="C24" s="13">
        <f t="shared" ref="B24:I24" si="1">SUM(C7:C23)</f>
        <v>1.75</v>
      </c>
      <c r="D24" s="13">
        <f t="shared" si="1"/>
        <v>0</v>
      </c>
      <c r="E24" s="13">
        <f t="shared" si="1"/>
        <v>32</v>
      </c>
      <c r="F24" s="13">
        <f t="shared" si="1"/>
        <v>0</v>
      </c>
      <c r="G24" s="13">
        <f t="shared" si="1"/>
        <v>661</v>
      </c>
      <c r="H24" s="14">
        <f t="shared" si="1"/>
        <v>0</v>
      </c>
      <c r="I24" s="14">
        <f t="shared" si="1"/>
        <v>0</v>
      </c>
      <c r="K24" s="13">
        <f>SUM(K6:K23)</f>
        <v>106.25</v>
      </c>
    </row>
    <row r="27" spans="1:11" x14ac:dyDescent="0.25">
      <c r="A27" s="1" t="s">
        <v>30</v>
      </c>
      <c r="C27" s="35">
        <f>B24+C24+D24</f>
        <v>669</v>
      </c>
    </row>
    <row r="28" spans="1:11" x14ac:dyDescent="0.25">
      <c r="A28" s="1" t="s">
        <v>31</v>
      </c>
      <c r="C28" s="35">
        <f>K24</f>
        <v>106.25</v>
      </c>
    </row>
    <row r="29" spans="1:11" x14ac:dyDescent="0.25">
      <c r="A29" s="1" t="s">
        <v>35</v>
      </c>
      <c r="C29" s="42">
        <f>C28/C27</f>
        <v>0.15881913303437967</v>
      </c>
    </row>
    <row r="30" spans="1:11" x14ac:dyDescent="0.25">
      <c r="C30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5" sqref="B5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50</v>
      </c>
      <c r="B1" s="15"/>
      <c r="C1" s="15"/>
    </row>
    <row r="2" spans="1:22" s="22" customFormat="1" x14ac:dyDescent="0.25">
      <c r="A2" s="18" t="str">
        <f>Analysis!A3</f>
        <v>W/E 21/12/2014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9" t="s">
        <v>19</v>
      </c>
      <c r="N2" s="99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/>
      <c r="H3" s="56"/>
      <c r="I3" s="56">
        <v>8</v>
      </c>
      <c r="J3" s="56">
        <v>16.3</v>
      </c>
      <c r="K3" s="56">
        <v>8</v>
      </c>
      <c r="L3" s="56">
        <v>16.3</v>
      </c>
      <c r="M3" s="56"/>
      <c r="N3" s="56"/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6409</v>
      </c>
      <c r="B4" s="89" t="s">
        <v>116</v>
      </c>
      <c r="C4" s="51" t="s">
        <v>72</v>
      </c>
      <c r="D4" s="39" t="s">
        <v>71</v>
      </c>
      <c r="E4" s="91">
        <v>8</v>
      </c>
      <c r="F4" s="91"/>
      <c r="G4" s="102"/>
      <c r="H4" s="102"/>
      <c r="I4" s="91">
        <v>8</v>
      </c>
      <c r="J4" s="91"/>
      <c r="K4" s="91">
        <v>7.5</v>
      </c>
      <c r="L4" s="91"/>
      <c r="M4" s="100"/>
      <c r="N4" s="101"/>
      <c r="O4" s="95"/>
      <c r="P4" s="96"/>
      <c r="Q4" s="95"/>
      <c r="R4" s="96"/>
      <c r="S4" s="25">
        <f>E4+G4+I4+K4+M4+O4+Q4</f>
        <v>23.5</v>
      </c>
      <c r="T4" s="25">
        <f t="shared" ref="T4:T17" si="0">SUM(S4-U4-V4)</f>
        <v>23.5</v>
      </c>
      <c r="U4" s="28"/>
      <c r="V4" s="28"/>
    </row>
    <row r="5" spans="1:22" x14ac:dyDescent="0.25">
      <c r="A5" s="49">
        <v>6398</v>
      </c>
      <c r="B5" s="89" t="s">
        <v>122</v>
      </c>
      <c r="C5" s="51">
        <v>15</v>
      </c>
      <c r="D5" s="46" t="s">
        <v>94</v>
      </c>
      <c r="E5" s="91"/>
      <c r="F5" s="91"/>
      <c r="G5" s="102"/>
      <c r="H5" s="102"/>
      <c r="I5" s="92"/>
      <c r="J5" s="93"/>
      <c r="K5" s="94">
        <v>0.5</v>
      </c>
      <c r="L5" s="93"/>
      <c r="M5" s="100"/>
      <c r="N5" s="101"/>
      <c r="O5" s="95"/>
      <c r="P5" s="96"/>
      <c r="Q5" s="95"/>
      <c r="R5" s="96"/>
      <c r="S5" s="25">
        <f t="shared" ref="S5:S2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9"/>
      <c r="B6" s="49"/>
      <c r="C6" s="51"/>
      <c r="D6" s="46"/>
      <c r="E6" s="91"/>
      <c r="F6" s="91"/>
      <c r="G6" s="102"/>
      <c r="H6" s="102"/>
      <c r="I6" s="92"/>
      <c r="J6" s="93"/>
      <c r="K6" s="94"/>
      <c r="L6" s="93"/>
      <c r="M6" s="100"/>
      <c r="N6" s="101"/>
      <c r="O6" s="95"/>
      <c r="P6" s="96"/>
      <c r="Q6" s="95"/>
      <c r="R6" s="9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49"/>
      <c r="C7" s="51"/>
      <c r="D7" s="46"/>
      <c r="E7" s="91"/>
      <c r="F7" s="91"/>
      <c r="G7" s="102"/>
      <c r="H7" s="102"/>
      <c r="I7" s="92"/>
      <c r="J7" s="93"/>
      <c r="K7" s="94"/>
      <c r="L7" s="93"/>
      <c r="M7" s="100"/>
      <c r="N7" s="101"/>
      <c r="O7" s="95"/>
      <c r="P7" s="96"/>
      <c r="Q7" s="95"/>
      <c r="R7" s="96"/>
      <c r="S7" s="25">
        <f t="shared" si="1"/>
        <v>0</v>
      </c>
      <c r="T7" s="25">
        <f t="shared" si="0"/>
        <v>0</v>
      </c>
      <c r="U7" s="29"/>
      <c r="V7" s="28"/>
    </row>
    <row r="8" spans="1:22" x14ac:dyDescent="0.25">
      <c r="A8" s="49"/>
      <c r="B8" s="49"/>
      <c r="C8" s="51"/>
      <c r="D8" s="39"/>
      <c r="E8" s="65"/>
      <c r="F8" s="66"/>
      <c r="G8" s="65"/>
      <c r="H8" s="66"/>
      <c r="I8" s="70"/>
      <c r="J8" s="66"/>
      <c r="K8" s="65"/>
      <c r="L8" s="66"/>
      <c r="M8" s="94"/>
      <c r="N8" s="93"/>
      <c r="O8" s="67"/>
      <c r="P8" s="68"/>
      <c r="Q8" s="67"/>
      <c r="R8" s="68"/>
      <c r="S8" s="25">
        <f>E8+G8+I8+K8+M8+O8+Q8</f>
        <v>0</v>
      </c>
      <c r="T8" s="25">
        <f>SUM(S8-U8-V8)</f>
        <v>0</v>
      </c>
      <c r="U8" s="29"/>
      <c r="V8" s="28"/>
    </row>
    <row r="9" spans="1:22" x14ac:dyDescent="0.25">
      <c r="A9" s="49"/>
      <c r="B9" s="49"/>
      <c r="C9" s="51"/>
      <c r="D9" s="46"/>
      <c r="E9" s="65"/>
      <c r="F9" s="66"/>
      <c r="G9" s="65"/>
      <c r="H9" s="66"/>
      <c r="I9" s="70"/>
      <c r="J9" s="66"/>
      <c r="K9" s="65"/>
      <c r="L9" s="66"/>
      <c r="M9" s="94"/>
      <c r="N9" s="93"/>
      <c r="O9" s="67"/>
      <c r="P9" s="68"/>
      <c r="Q9" s="67"/>
      <c r="R9" s="68"/>
      <c r="S9" s="25">
        <f>E9+G9+I9+K9+M9+O9+Q9</f>
        <v>0</v>
      </c>
      <c r="T9" s="25">
        <f>SUM(S9-U9-V9)</f>
        <v>0</v>
      </c>
      <c r="U9" s="29"/>
      <c r="V9" s="28"/>
    </row>
    <row r="10" spans="1:22" x14ac:dyDescent="0.25">
      <c r="A10" s="49"/>
      <c r="B10" s="49"/>
      <c r="C10" s="51"/>
      <c r="D10" s="39"/>
      <c r="E10" s="65"/>
      <c r="F10" s="66"/>
      <c r="G10" s="65"/>
      <c r="H10" s="66"/>
      <c r="I10" s="70"/>
      <c r="J10" s="66"/>
      <c r="K10" s="65"/>
      <c r="L10" s="66"/>
      <c r="M10" s="94"/>
      <c r="N10" s="93"/>
      <c r="O10" s="67"/>
      <c r="P10" s="68"/>
      <c r="Q10" s="67"/>
      <c r="R10" s="68"/>
      <c r="S10" s="25">
        <f>E10+G10+I10+K10+M10+O10+Q10</f>
        <v>0</v>
      </c>
      <c r="T10" s="25">
        <f>SUM(S10-U10-V10)</f>
        <v>0</v>
      </c>
      <c r="U10" s="29"/>
      <c r="V10" s="28"/>
    </row>
    <row r="11" spans="1:22" x14ac:dyDescent="0.25">
      <c r="A11" s="19"/>
      <c r="B11" s="19"/>
      <c r="C11" s="50"/>
      <c r="D11" s="37"/>
      <c r="E11" s="103"/>
      <c r="F11" s="103"/>
      <c r="G11" s="102"/>
      <c r="H11" s="102"/>
      <c r="I11" s="92"/>
      <c r="J11" s="93"/>
      <c r="K11" s="94"/>
      <c r="L11" s="93"/>
      <c r="M11" s="94"/>
      <c r="N11" s="93"/>
      <c r="O11" s="95"/>
      <c r="P11" s="96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9"/>
      <c r="B12" s="19"/>
      <c r="C12" s="19"/>
      <c r="D12" s="23"/>
      <c r="E12" s="95"/>
      <c r="F12" s="96"/>
      <c r="G12" s="100"/>
      <c r="H12" s="101"/>
      <c r="I12" s="94"/>
      <c r="J12" s="93"/>
      <c r="K12" s="94"/>
      <c r="L12" s="93"/>
      <c r="M12" s="94"/>
      <c r="N12" s="93"/>
      <c r="O12" s="95"/>
      <c r="P12" s="96"/>
      <c r="Q12" s="95"/>
      <c r="R12" s="96"/>
      <c r="S12" s="25">
        <f t="shared" si="1"/>
        <v>0</v>
      </c>
      <c r="T12" s="25">
        <f t="shared" si="0"/>
        <v>0</v>
      </c>
      <c r="U12" s="29"/>
      <c r="V12" s="28"/>
    </row>
    <row r="13" spans="1:22" x14ac:dyDescent="0.25">
      <c r="A13" s="19"/>
      <c r="B13" s="19"/>
      <c r="C13" s="19"/>
      <c r="D13" s="48" t="s">
        <v>51</v>
      </c>
      <c r="E13" s="95"/>
      <c r="F13" s="96"/>
      <c r="G13" s="100">
        <v>8</v>
      </c>
      <c r="H13" s="101"/>
      <c r="I13" s="94"/>
      <c r="J13" s="93"/>
      <c r="K13" s="94"/>
      <c r="L13" s="93"/>
      <c r="M13" s="94"/>
      <c r="N13" s="93"/>
      <c r="O13" s="95"/>
      <c r="P13" s="96"/>
      <c r="Q13" s="95"/>
      <c r="R13" s="96"/>
      <c r="S13" s="25">
        <f>E13+G13+I13+K13+M13+O13+Q13</f>
        <v>8</v>
      </c>
      <c r="T13" s="25">
        <f>SUM(S13-U13-V13)</f>
        <v>8</v>
      </c>
      <c r="U13" s="29"/>
      <c r="V13" s="28"/>
    </row>
    <row r="14" spans="1:22" x14ac:dyDescent="0.25">
      <c r="A14" s="19"/>
      <c r="B14" s="19"/>
      <c r="C14" s="19"/>
      <c r="D14" s="23"/>
      <c r="E14" s="95"/>
      <c r="F14" s="96"/>
      <c r="G14" s="100"/>
      <c r="H14" s="101"/>
      <c r="I14" s="94"/>
      <c r="J14" s="93"/>
      <c r="K14" s="94"/>
      <c r="L14" s="93"/>
      <c r="M14" s="94"/>
      <c r="N14" s="93"/>
      <c r="O14" s="95"/>
      <c r="P14" s="96"/>
      <c r="Q14" s="95"/>
      <c r="R14" s="96"/>
      <c r="S14" s="25">
        <f>E14+G14+I14+K14+M14+O14+Q14</f>
        <v>0</v>
      </c>
      <c r="T14" s="25">
        <f>SUM(S14-U14-V14)</f>
        <v>0</v>
      </c>
      <c r="U14" s="29"/>
      <c r="V14" s="28"/>
    </row>
    <row r="15" spans="1:22" x14ac:dyDescent="0.25">
      <c r="A15" s="19"/>
      <c r="B15" s="19"/>
      <c r="C15" s="19"/>
      <c r="D15" s="23"/>
      <c r="E15" s="95"/>
      <c r="F15" s="96"/>
      <c r="G15" s="100"/>
      <c r="H15" s="101"/>
      <c r="I15" s="94"/>
      <c r="J15" s="93"/>
      <c r="K15" s="94"/>
      <c r="L15" s="93"/>
      <c r="M15" s="94"/>
      <c r="N15" s="93"/>
      <c r="O15" s="95"/>
      <c r="P15" s="96"/>
      <c r="Q15" s="95"/>
      <c r="R15" s="96"/>
      <c r="S15" s="25">
        <f t="shared" si="1"/>
        <v>0</v>
      </c>
      <c r="T15" s="25">
        <f t="shared" si="0"/>
        <v>0</v>
      </c>
      <c r="U15" s="29"/>
      <c r="V15" s="28"/>
    </row>
    <row r="16" spans="1:22" x14ac:dyDescent="0.25">
      <c r="A16" s="19"/>
      <c r="B16" s="19"/>
      <c r="C16" s="19"/>
      <c r="D16" s="23"/>
      <c r="E16" s="95"/>
      <c r="F16" s="96"/>
      <c r="G16" s="100"/>
      <c r="H16" s="101"/>
      <c r="I16" s="94"/>
      <c r="J16" s="93"/>
      <c r="K16" s="94"/>
      <c r="L16" s="93"/>
      <c r="M16" s="94"/>
      <c r="N16" s="93"/>
      <c r="O16" s="95"/>
      <c r="P16" s="96"/>
      <c r="Q16" s="95"/>
      <c r="R16" s="96"/>
      <c r="S16" s="25">
        <f t="shared" si="1"/>
        <v>0</v>
      </c>
      <c r="T16" s="25">
        <f t="shared" si="0"/>
        <v>0</v>
      </c>
      <c r="U16" s="29"/>
      <c r="V16" s="28"/>
    </row>
    <row r="17" spans="1:22" x14ac:dyDescent="0.25">
      <c r="A17" s="19"/>
      <c r="B17" s="19"/>
      <c r="C17" s="19"/>
      <c r="D17" s="23"/>
      <c r="E17" s="95"/>
      <c r="F17" s="96"/>
      <c r="G17" s="100"/>
      <c r="H17" s="101"/>
      <c r="I17" s="94"/>
      <c r="J17" s="93"/>
      <c r="K17" s="94"/>
      <c r="L17" s="93"/>
      <c r="M17" s="94"/>
      <c r="N17" s="93"/>
      <c r="O17" s="95"/>
      <c r="P17" s="96"/>
      <c r="Q17" s="95"/>
      <c r="R17" s="96"/>
      <c r="S17" s="25">
        <f t="shared" si="1"/>
        <v>0</v>
      </c>
      <c r="T17" s="25">
        <f t="shared" si="0"/>
        <v>0</v>
      </c>
      <c r="U17" s="29"/>
      <c r="V17" s="28"/>
    </row>
    <row r="18" spans="1:22" x14ac:dyDescent="0.25">
      <c r="A18" s="19"/>
      <c r="B18" s="19"/>
      <c r="C18" s="19"/>
      <c r="D18" s="23"/>
      <c r="E18" s="95"/>
      <c r="F18" s="96"/>
      <c r="G18" s="58"/>
      <c r="H18" s="59"/>
      <c r="I18" s="94"/>
      <c r="J18" s="93"/>
      <c r="K18" s="94"/>
      <c r="L18" s="93"/>
      <c r="M18" s="58"/>
      <c r="N18" s="59"/>
      <c r="O18" s="95"/>
      <c r="P18" s="96"/>
      <c r="Q18" s="95"/>
      <c r="R18" s="96"/>
      <c r="S18" s="25">
        <f>E18+G18+I18+K18+M18+O18+Q18</f>
        <v>0</v>
      </c>
      <c r="T18" s="25">
        <f>SUM(S18-U18-V18)</f>
        <v>0</v>
      </c>
      <c r="U18" s="29"/>
      <c r="V18" s="28"/>
    </row>
    <row r="19" spans="1:22" x14ac:dyDescent="0.25">
      <c r="A19" s="23" t="s">
        <v>37</v>
      </c>
      <c r="B19" s="23"/>
      <c r="C19" s="23"/>
      <c r="D19" s="23"/>
      <c r="E19" s="95"/>
      <c r="F19" s="96"/>
      <c r="G19" s="100"/>
      <c r="H19" s="101"/>
      <c r="I19" s="95"/>
      <c r="J19" s="96"/>
      <c r="K19" s="95"/>
      <c r="L19" s="96"/>
      <c r="M19" s="100">
        <v>8</v>
      </c>
      <c r="N19" s="101"/>
      <c r="O19" s="95"/>
      <c r="P19" s="96"/>
      <c r="Q19" s="95"/>
      <c r="R19" s="96"/>
      <c r="S19" s="25">
        <f>E19+G19+I19+K19+M19+O19+Q19</f>
        <v>8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95"/>
      <c r="F20" s="96"/>
      <c r="G20" s="95"/>
      <c r="H20" s="96"/>
      <c r="I20" s="95"/>
      <c r="J20" s="96"/>
      <c r="K20" s="95"/>
      <c r="L20" s="96"/>
      <c r="M20" s="100"/>
      <c r="N20" s="101"/>
      <c r="O20" s="95"/>
      <c r="P20" s="96"/>
      <c r="Q20" s="95"/>
      <c r="R20" s="96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97">
        <f>SUM(E4:E20)</f>
        <v>8</v>
      </c>
      <c r="F21" s="98"/>
      <c r="G21" s="97">
        <f>SUM(G4:G20)</f>
        <v>8</v>
      </c>
      <c r="H21" s="98"/>
      <c r="I21" s="97">
        <f>SUM(I4:I20)</f>
        <v>8</v>
      </c>
      <c r="J21" s="98"/>
      <c r="K21" s="97">
        <f>SUM(K4:K20)</f>
        <v>8</v>
      </c>
      <c r="L21" s="98"/>
      <c r="M21" s="97">
        <f>SUM(M4:M20)</f>
        <v>8</v>
      </c>
      <c r="N21" s="98"/>
      <c r="O21" s="97">
        <f>SUM(O4:O20)</f>
        <v>0</v>
      </c>
      <c r="P21" s="98"/>
      <c r="Q21" s="97">
        <f>SUM(Q4:Q20)</f>
        <v>0</v>
      </c>
      <c r="R21" s="98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32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33">
        <f>SUM(T22)</f>
        <v>32</v>
      </c>
      <c r="I26" s="2">
        <v>3600</v>
      </c>
    </row>
    <row r="27" spans="1:22" x14ac:dyDescent="0.25">
      <c r="A27" s="16" t="s">
        <v>26</v>
      </c>
      <c r="C27" s="33">
        <f>U23</f>
        <v>0</v>
      </c>
      <c r="F27" s="34"/>
      <c r="I27" s="45">
        <v>0</v>
      </c>
    </row>
    <row r="28" spans="1:22" x14ac:dyDescent="0.25">
      <c r="A28" s="16" t="s">
        <v>27</v>
      </c>
      <c r="C28" s="33">
        <f>V23</f>
        <v>0</v>
      </c>
    </row>
    <row r="29" spans="1:22" x14ac:dyDescent="0.25">
      <c r="A29" s="16" t="s">
        <v>28</v>
      </c>
      <c r="C29" s="33">
        <f>S19</f>
        <v>8</v>
      </c>
      <c r="K29" s="47"/>
      <c r="L29" s="47"/>
      <c r="M29" s="47"/>
      <c r="N29" s="47"/>
      <c r="O29" s="47"/>
    </row>
    <row r="30" spans="1:22" x14ac:dyDescent="0.25">
      <c r="A30" s="16" t="s">
        <v>4</v>
      </c>
      <c r="C30" s="33">
        <f>S20</f>
        <v>0</v>
      </c>
      <c r="K30" s="47"/>
      <c r="L30" s="47"/>
      <c r="M30" s="47"/>
      <c r="N30" s="47"/>
      <c r="O30" s="47"/>
    </row>
    <row r="31" spans="1:22" ht="16.5" thickBot="1" x14ac:dyDescent="0.3">
      <c r="A31" s="16" t="s">
        <v>6</v>
      </c>
      <c r="C31" s="40">
        <f>SUM(C26:C30)</f>
        <v>40</v>
      </c>
      <c r="F31" s="17" t="s">
        <v>40</v>
      </c>
      <c r="G31" s="17"/>
      <c r="H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  <row r="35" spans="1:4" x14ac:dyDescent="0.25">
      <c r="C35" s="48" t="s">
        <v>51</v>
      </c>
    </row>
  </sheetData>
  <mergeCells count="113">
    <mergeCell ref="E21:F21"/>
    <mergeCell ref="G21:H21"/>
    <mergeCell ref="I21:J21"/>
    <mergeCell ref="K21:L21"/>
    <mergeCell ref="E20:F20"/>
    <mergeCell ref="G20:H20"/>
    <mergeCell ref="I20:J20"/>
    <mergeCell ref="G17:H17"/>
    <mergeCell ref="I17:J17"/>
    <mergeCell ref="K20:L20"/>
    <mergeCell ref="E19:F19"/>
    <mergeCell ref="G19:H19"/>
    <mergeCell ref="I19:J19"/>
    <mergeCell ref="E17:F17"/>
    <mergeCell ref="I18:J18"/>
    <mergeCell ref="M19:N19"/>
    <mergeCell ref="Q19:R19"/>
    <mergeCell ref="Q18:R18"/>
    <mergeCell ref="K19:L19"/>
    <mergeCell ref="K17:L17"/>
    <mergeCell ref="Q21:R21"/>
    <mergeCell ref="M21:N21"/>
    <mergeCell ref="O19:P19"/>
    <mergeCell ref="O21:P21"/>
    <mergeCell ref="O17:P17"/>
    <mergeCell ref="M17:N17"/>
    <mergeCell ref="M20:N20"/>
    <mergeCell ref="O20:P20"/>
    <mergeCell ref="Q20:R20"/>
    <mergeCell ref="E16:F16"/>
    <mergeCell ref="G16:H16"/>
    <mergeCell ref="K18:L18"/>
    <mergeCell ref="I16:J16"/>
    <mergeCell ref="E18:F18"/>
    <mergeCell ref="Q15:R15"/>
    <mergeCell ref="O15:P15"/>
    <mergeCell ref="K16:L16"/>
    <mergeCell ref="M12:N12"/>
    <mergeCell ref="E15:F15"/>
    <mergeCell ref="E13:F13"/>
    <mergeCell ref="E14:F14"/>
    <mergeCell ref="O18:P18"/>
    <mergeCell ref="Q17:R17"/>
    <mergeCell ref="M15:N15"/>
    <mergeCell ref="Q12:R12"/>
    <mergeCell ref="O12:P12"/>
    <mergeCell ref="M16:N16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O16:P16"/>
    <mergeCell ref="Q16:R16"/>
    <mergeCell ref="G15:H15"/>
    <mergeCell ref="I15:J15"/>
    <mergeCell ref="K15:L15"/>
    <mergeCell ref="G13:H13"/>
    <mergeCell ref="I13:J13"/>
    <mergeCell ref="K13:L13"/>
    <mergeCell ref="I12:J12"/>
    <mergeCell ref="K12:L12"/>
    <mergeCell ref="E12:F12"/>
    <mergeCell ref="G12:H12"/>
    <mergeCell ref="Q11:R11"/>
    <mergeCell ref="E7:F7"/>
    <mergeCell ref="G7:H7"/>
    <mergeCell ref="M6:N6"/>
    <mergeCell ref="Q6:R6"/>
    <mergeCell ref="E11:F11"/>
    <mergeCell ref="O5:P5"/>
    <mergeCell ref="O4:P4"/>
    <mergeCell ref="G11:H11"/>
    <mergeCell ref="O7:P7"/>
    <mergeCell ref="Q7:R7"/>
    <mergeCell ref="I11:J11"/>
    <mergeCell ref="K11:L11"/>
    <mergeCell ref="O11:P11"/>
    <mergeCell ref="K2:L2"/>
    <mergeCell ref="I5:J5"/>
    <mergeCell ref="M11:N11"/>
    <mergeCell ref="Q2:R2"/>
    <mergeCell ref="K6:L6"/>
    <mergeCell ref="O6:P6"/>
    <mergeCell ref="G5:H5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</mergeCells>
  <phoneticPr fontId="0" type="noConversion"/>
  <pageMargins left="0.75" right="0.75" top="1" bottom="1" header="0.5" footer="0.5"/>
  <pageSetup paperSize="9" scale="9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5" sqref="B5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21/12/2014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7">
        <v>8.4499999999999993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6409</v>
      </c>
      <c r="B4" s="89" t="s">
        <v>116</v>
      </c>
      <c r="C4" s="51" t="s">
        <v>72</v>
      </c>
      <c r="D4" s="39" t="s">
        <v>71</v>
      </c>
      <c r="E4" s="91">
        <v>8</v>
      </c>
      <c r="F4" s="91"/>
      <c r="G4" s="91">
        <v>8</v>
      </c>
      <c r="H4" s="91"/>
      <c r="I4" s="91">
        <v>8</v>
      </c>
      <c r="J4" s="91"/>
      <c r="K4" s="91">
        <v>8</v>
      </c>
      <c r="L4" s="91"/>
      <c r="M4" s="91"/>
      <c r="N4" s="91"/>
      <c r="O4" s="94"/>
      <c r="P4" s="93"/>
      <c r="Q4" s="95"/>
      <c r="R4" s="96"/>
      <c r="S4" s="25">
        <f>E4+G4+I4+K4+M4+O4+Q4</f>
        <v>32</v>
      </c>
      <c r="T4" s="25">
        <f t="shared" ref="T4:T17" si="0">SUM(S4-U4-V4)</f>
        <v>32</v>
      </c>
      <c r="U4" s="28"/>
      <c r="V4" s="28"/>
    </row>
    <row r="5" spans="1:22" x14ac:dyDescent="0.25">
      <c r="A5" s="49">
        <v>6398</v>
      </c>
      <c r="B5" s="89" t="s">
        <v>122</v>
      </c>
      <c r="C5" s="51">
        <v>17</v>
      </c>
      <c r="D5" s="39" t="s">
        <v>99</v>
      </c>
      <c r="E5" s="91"/>
      <c r="F5" s="91"/>
      <c r="G5" s="91"/>
      <c r="H5" s="91"/>
      <c r="I5" s="92"/>
      <c r="J5" s="93"/>
      <c r="K5" s="94"/>
      <c r="L5" s="93"/>
      <c r="M5" s="94">
        <v>7.25</v>
      </c>
      <c r="N5" s="93"/>
      <c r="O5" s="94"/>
      <c r="P5" s="93"/>
      <c r="Q5" s="95"/>
      <c r="R5" s="96"/>
      <c r="S5" s="25">
        <f t="shared" ref="S5:S20" si="1">E5+G5+I5+K5+M5+O5+Q5</f>
        <v>7.25</v>
      </c>
      <c r="T5" s="25">
        <f t="shared" si="0"/>
        <v>7.25</v>
      </c>
      <c r="U5" s="28"/>
      <c r="V5" s="28"/>
    </row>
    <row r="6" spans="1:22" x14ac:dyDescent="0.25">
      <c r="A6" s="49"/>
      <c r="B6" s="49"/>
      <c r="C6" s="51"/>
      <c r="D6" s="39"/>
      <c r="E6" s="91"/>
      <c r="F6" s="91"/>
      <c r="G6" s="91"/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39"/>
      <c r="E7" s="91"/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51"/>
      <c r="D10" s="27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51"/>
      <c r="D11" s="27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51"/>
      <c r="D12" s="27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51"/>
      <c r="D13" s="27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94"/>
      <c r="F16" s="93"/>
      <c r="G16" s="94"/>
      <c r="H16" s="93"/>
      <c r="I16" s="94"/>
      <c r="J16" s="93"/>
      <c r="K16" s="94"/>
      <c r="L16" s="93"/>
      <c r="M16" s="94"/>
      <c r="N16" s="93"/>
      <c r="O16" s="94"/>
      <c r="P16" s="93"/>
      <c r="Q16" s="95"/>
      <c r="R16" s="9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4"/>
      <c r="F17" s="93"/>
      <c r="G17" s="94"/>
      <c r="H17" s="93"/>
      <c r="I17" s="94"/>
      <c r="J17" s="93"/>
      <c r="K17" s="94"/>
      <c r="L17" s="93"/>
      <c r="M17" s="94"/>
      <c r="N17" s="93"/>
      <c r="O17" s="94"/>
      <c r="P17" s="93"/>
      <c r="Q17" s="95"/>
      <c r="R17" s="9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7.25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39.25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-0.75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-0.75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39.25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39.25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8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5" sqref="B5:B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</row>
    <row r="2" spans="1:22" s="22" customFormat="1" x14ac:dyDescent="0.25">
      <c r="A2" s="18" t="str">
        <f>Analysis!A3</f>
        <v>W/E 21/12/2014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7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3600</v>
      </c>
      <c r="B4" s="49" t="s">
        <v>117</v>
      </c>
      <c r="C4" s="51"/>
      <c r="D4" s="39" t="s">
        <v>82</v>
      </c>
      <c r="E4" s="91">
        <v>6.5</v>
      </c>
      <c r="F4" s="91"/>
      <c r="G4" s="91">
        <v>6</v>
      </c>
      <c r="H4" s="91"/>
      <c r="I4" s="91">
        <v>2</v>
      </c>
      <c r="J4" s="91"/>
      <c r="K4" s="91">
        <v>8</v>
      </c>
      <c r="L4" s="91"/>
      <c r="M4" s="91">
        <v>8</v>
      </c>
      <c r="N4" s="91"/>
      <c r="O4" s="94"/>
      <c r="P4" s="93"/>
      <c r="Q4" s="95"/>
      <c r="R4" s="96"/>
      <c r="S4" s="25">
        <f>E4+G4+I4+K4+M4+O4+Q4</f>
        <v>30.5</v>
      </c>
      <c r="T4" s="25">
        <f t="shared" ref="T4:T17" si="0">SUM(S4-U4-V4)</f>
        <v>30.5</v>
      </c>
      <c r="U4" s="28"/>
      <c r="V4" s="28"/>
    </row>
    <row r="5" spans="1:22" x14ac:dyDescent="0.25">
      <c r="A5" s="49">
        <v>3600</v>
      </c>
      <c r="B5" s="49" t="s">
        <v>117</v>
      </c>
      <c r="C5" s="49"/>
      <c r="D5" s="27" t="s">
        <v>80</v>
      </c>
      <c r="E5" s="91">
        <v>1.5</v>
      </c>
      <c r="F5" s="91"/>
      <c r="G5" s="91"/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5">
        <f t="shared" ref="S5:S20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9">
        <v>3600</v>
      </c>
      <c r="B6" s="49" t="s">
        <v>117</v>
      </c>
      <c r="C6" s="51"/>
      <c r="D6" s="39" t="s">
        <v>95</v>
      </c>
      <c r="E6" s="91"/>
      <c r="F6" s="91"/>
      <c r="G6" s="91">
        <v>2</v>
      </c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5">
        <f t="shared" si="1"/>
        <v>2</v>
      </c>
      <c r="T6" s="25">
        <f t="shared" si="0"/>
        <v>2</v>
      </c>
      <c r="U6" s="28"/>
      <c r="V6" s="28"/>
    </row>
    <row r="7" spans="1:22" x14ac:dyDescent="0.25">
      <c r="A7" s="49">
        <v>3600</v>
      </c>
      <c r="B7" s="49" t="s">
        <v>117</v>
      </c>
      <c r="C7" s="51"/>
      <c r="D7" s="39" t="s">
        <v>96</v>
      </c>
      <c r="E7" s="91"/>
      <c r="F7" s="91"/>
      <c r="G7" s="91"/>
      <c r="H7" s="91"/>
      <c r="I7" s="92">
        <v>6</v>
      </c>
      <c r="J7" s="93"/>
      <c r="K7" s="94"/>
      <c r="L7" s="93"/>
      <c r="M7" s="94"/>
      <c r="N7" s="93"/>
      <c r="O7" s="94"/>
      <c r="P7" s="93"/>
      <c r="Q7" s="95"/>
      <c r="R7" s="96"/>
      <c r="S7" s="25">
        <f t="shared" si="1"/>
        <v>6</v>
      </c>
      <c r="T7" s="25">
        <f t="shared" si="0"/>
        <v>6</v>
      </c>
      <c r="U7" s="28"/>
      <c r="V7" s="28"/>
    </row>
    <row r="8" spans="1:22" x14ac:dyDescent="0.25">
      <c r="A8" s="49"/>
      <c r="B8" s="49"/>
      <c r="C8" s="51"/>
      <c r="D8" s="39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75"/>
      <c r="B9" s="49"/>
      <c r="C9" s="51"/>
      <c r="D9" s="39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75"/>
      <c r="B10" s="49"/>
      <c r="C10" s="51"/>
      <c r="D10" s="27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5"/>
      <c r="B11" s="49"/>
      <c r="C11" s="51"/>
      <c r="D11" s="27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5"/>
      <c r="B12" s="49"/>
      <c r="C12" s="51"/>
      <c r="D12" s="27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5"/>
      <c r="B13" s="49"/>
      <c r="C13" s="51"/>
      <c r="D13" s="27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5"/>
      <c r="B14" s="49"/>
      <c r="C14" s="49"/>
      <c r="D14" s="27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5"/>
      <c r="B15" s="49"/>
      <c r="C15" s="49"/>
      <c r="D15" s="27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94"/>
      <c r="F16" s="93"/>
      <c r="G16" s="94"/>
      <c r="H16" s="93"/>
      <c r="I16" s="94"/>
      <c r="J16" s="93"/>
      <c r="K16" s="94"/>
      <c r="L16" s="93"/>
      <c r="M16" s="94"/>
      <c r="N16" s="93"/>
      <c r="O16" s="94"/>
      <c r="P16" s="93"/>
      <c r="Q16" s="95"/>
      <c r="R16" s="9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4"/>
      <c r="F17" s="93"/>
      <c r="G17" s="94"/>
      <c r="H17" s="93"/>
      <c r="I17" s="94"/>
      <c r="J17" s="93"/>
      <c r="K17" s="94"/>
      <c r="L17" s="93"/>
      <c r="M17" s="94"/>
      <c r="N17" s="93"/>
      <c r="O17" s="94"/>
      <c r="P17" s="93"/>
      <c r="Q17" s="95"/>
      <c r="R17" s="9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40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Q6:R6"/>
    <mergeCell ref="I5:J5"/>
    <mergeCell ref="K5:L5"/>
    <mergeCell ref="M2:N2"/>
    <mergeCell ref="O2:P2"/>
    <mergeCell ref="Q2:R2"/>
    <mergeCell ref="I4:J4"/>
    <mergeCell ref="K4:L4"/>
    <mergeCell ref="M4:N4"/>
    <mergeCell ref="Q4:R4"/>
    <mergeCell ref="Q5:R5"/>
    <mergeCell ref="I6:J6"/>
    <mergeCell ref="K6:L6"/>
    <mergeCell ref="M6:N6"/>
    <mergeCell ref="M5:N5"/>
    <mergeCell ref="O5:P5"/>
    <mergeCell ref="E2:F2"/>
    <mergeCell ref="G2:H2"/>
    <mergeCell ref="I2:J2"/>
    <mergeCell ref="K2:L2"/>
    <mergeCell ref="I7:J7"/>
    <mergeCell ref="K7:L7"/>
    <mergeCell ref="M7:N7"/>
    <mergeCell ref="O7:P7"/>
    <mergeCell ref="O4:P4"/>
    <mergeCell ref="O6:P6"/>
    <mergeCell ref="E6:F6"/>
    <mergeCell ref="G6:H6"/>
    <mergeCell ref="E5:F5"/>
    <mergeCell ref="G5:H5"/>
    <mergeCell ref="E4:F4"/>
    <mergeCell ref="G4:H4"/>
  </mergeCells>
  <pageMargins left="0.7" right="0.7" top="0.75" bottom="0.75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17" sqref="B17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21/12/2014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7">
        <v>8.3000000000000007</v>
      </c>
      <c r="J3" s="57">
        <v>16.45</v>
      </c>
      <c r="K3" s="56">
        <v>8</v>
      </c>
      <c r="L3" s="56">
        <v>16.3</v>
      </c>
      <c r="M3" s="57">
        <v>8</v>
      </c>
      <c r="N3" s="57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6436</v>
      </c>
      <c r="B4" s="89" t="s">
        <v>120</v>
      </c>
      <c r="C4" s="51" t="s">
        <v>68</v>
      </c>
      <c r="D4" s="39" t="s">
        <v>66</v>
      </c>
      <c r="E4" s="91">
        <v>7.25</v>
      </c>
      <c r="F4" s="91"/>
      <c r="G4" s="91">
        <v>1</v>
      </c>
      <c r="H4" s="91"/>
      <c r="I4" s="91"/>
      <c r="J4" s="91"/>
      <c r="K4" s="91"/>
      <c r="L4" s="91"/>
      <c r="M4" s="91">
        <v>6</v>
      </c>
      <c r="N4" s="91"/>
      <c r="O4" s="94"/>
      <c r="P4" s="93"/>
      <c r="Q4" s="95"/>
      <c r="R4" s="96"/>
      <c r="S4" s="25">
        <f>E4+G4+I4+K4+M4+O4+Q4</f>
        <v>14.25</v>
      </c>
      <c r="T4" s="25">
        <f t="shared" ref="T4:T17" si="0">SUM(S4-U4-V4)</f>
        <v>14.25</v>
      </c>
      <c r="U4" s="28"/>
      <c r="V4" s="28"/>
    </row>
    <row r="5" spans="1:22" x14ac:dyDescent="0.25">
      <c r="A5" s="49">
        <v>6296</v>
      </c>
      <c r="B5" s="89" t="s">
        <v>115</v>
      </c>
      <c r="C5" s="51">
        <v>21</v>
      </c>
      <c r="D5" s="39" t="s">
        <v>73</v>
      </c>
      <c r="E5" s="91"/>
      <c r="F5" s="91"/>
      <c r="G5" s="91">
        <v>0.5</v>
      </c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5">
        <f t="shared" ref="S5:S2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9">
        <v>6428</v>
      </c>
      <c r="B6" s="89" t="s">
        <v>119</v>
      </c>
      <c r="C6" s="51">
        <v>5</v>
      </c>
      <c r="D6" s="60" t="s">
        <v>87</v>
      </c>
      <c r="E6" s="91"/>
      <c r="F6" s="91"/>
      <c r="G6" s="91">
        <v>6.5</v>
      </c>
      <c r="H6" s="91"/>
      <c r="I6" s="92">
        <v>6.5</v>
      </c>
      <c r="J6" s="93"/>
      <c r="K6" s="94">
        <v>1.25</v>
      </c>
      <c r="L6" s="93"/>
      <c r="M6" s="94"/>
      <c r="N6" s="93"/>
      <c r="O6" s="94"/>
      <c r="P6" s="93"/>
      <c r="Q6" s="95"/>
      <c r="R6" s="96"/>
      <c r="S6" s="25">
        <f t="shared" si="1"/>
        <v>14.25</v>
      </c>
      <c r="T6" s="25">
        <f t="shared" si="0"/>
        <v>14.25</v>
      </c>
      <c r="U6" s="28"/>
      <c r="V6" s="28"/>
    </row>
    <row r="7" spans="1:22" x14ac:dyDescent="0.25">
      <c r="A7" s="49">
        <v>6296</v>
      </c>
      <c r="B7" s="89" t="s">
        <v>115</v>
      </c>
      <c r="C7" s="51">
        <v>71</v>
      </c>
      <c r="D7" s="39" t="s">
        <v>91</v>
      </c>
      <c r="E7" s="91"/>
      <c r="F7" s="91"/>
      <c r="G7" s="91"/>
      <c r="H7" s="91"/>
      <c r="I7" s="92"/>
      <c r="J7" s="93"/>
      <c r="K7" s="94">
        <v>6.5</v>
      </c>
      <c r="L7" s="93"/>
      <c r="M7" s="94">
        <v>2</v>
      </c>
      <c r="N7" s="93"/>
      <c r="O7" s="94"/>
      <c r="P7" s="93"/>
      <c r="Q7" s="95"/>
      <c r="R7" s="96"/>
      <c r="S7" s="25">
        <f t="shared" si="1"/>
        <v>8.5</v>
      </c>
      <c r="T7" s="25">
        <f t="shared" si="0"/>
        <v>8.5</v>
      </c>
      <c r="U7" s="28"/>
      <c r="V7" s="28"/>
    </row>
    <row r="8" spans="1:22" x14ac:dyDescent="0.25">
      <c r="A8" s="49"/>
      <c r="B8" s="49"/>
      <c r="C8" s="51"/>
      <c r="D8" s="39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>
        <v>3600</v>
      </c>
      <c r="B15" s="49" t="s">
        <v>117</v>
      </c>
      <c r="C15" s="49"/>
      <c r="D15" s="27" t="s">
        <v>93</v>
      </c>
      <c r="E15" s="94"/>
      <c r="F15" s="93"/>
      <c r="G15" s="94"/>
      <c r="H15" s="93"/>
      <c r="I15" s="94"/>
      <c r="J15" s="93"/>
      <c r="K15" s="94">
        <v>0.25</v>
      </c>
      <c r="L15" s="93"/>
      <c r="M15" s="94"/>
      <c r="N15" s="93"/>
      <c r="O15" s="94"/>
      <c r="P15" s="93"/>
      <c r="Q15" s="95"/>
      <c r="R15" s="96"/>
      <c r="S15" s="25">
        <f t="shared" si="1"/>
        <v>0.25</v>
      </c>
      <c r="T15" s="25">
        <f t="shared" si="0"/>
        <v>0.25</v>
      </c>
      <c r="U15" s="28"/>
      <c r="V15" s="28"/>
    </row>
    <row r="16" spans="1:22" x14ac:dyDescent="0.25">
      <c r="A16" s="54">
        <v>3600</v>
      </c>
      <c r="B16" s="49" t="s">
        <v>117</v>
      </c>
      <c r="C16" s="49"/>
      <c r="D16" s="27" t="s">
        <v>92</v>
      </c>
      <c r="E16" s="94"/>
      <c r="F16" s="93"/>
      <c r="G16" s="94"/>
      <c r="H16" s="93"/>
      <c r="I16" s="94">
        <v>1.25</v>
      </c>
      <c r="J16" s="93"/>
      <c r="K16" s="94"/>
      <c r="L16" s="93"/>
      <c r="M16" s="94"/>
      <c r="N16" s="93"/>
      <c r="O16" s="94"/>
      <c r="P16" s="93"/>
      <c r="Q16" s="95"/>
      <c r="R16" s="96"/>
      <c r="S16" s="25">
        <f t="shared" si="1"/>
        <v>1.25</v>
      </c>
      <c r="T16" s="25">
        <f t="shared" si="0"/>
        <v>1</v>
      </c>
      <c r="U16" s="28">
        <v>0.25</v>
      </c>
      <c r="V16" s="28"/>
    </row>
    <row r="17" spans="1:22" x14ac:dyDescent="0.25">
      <c r="A17" s="49">
        <v>3600</v>
      </c>
      <c r="B17" s="49" t="s">
        <v>117</v>
      </c>
      <c r="C17" s="49"/>
      <c r="D17" s="27" t="s">
        <v>74</v>
      </c>
      <c r="E17" s="94">
        <v>0.75</v>
      </c>
      <c r="F17" s="93"/>
      <c r="G17" s="94"/>
      <c r="H17" s="93"/>
      <c r="I17" s="94"/>
      <c r="J17" s="93"/>
      <c r="K17" s="94"/>
      <c r="L17" s="93"/>
      <c r="M17" s="94"/>
      <c r="N17" s="93"/>
      <c r="O17" s="94"/>
      <c r="P17" s="93"/>
      <c r="Q17" s="95"/>
      <c r="R17" s="96"/>
      <c r="S17" s="25">
        <f t="shared" si="1"/>
        <v>0.75</v>
      </c>
      <c r="T17" s="25">
        <f t="shared" si="0"/>
        <v>0.75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8</v>
      </c>
      <c r="F20" s="98"/>
      <c r="G20" s="97">
        <f>SUM(G4:G19)</f>
        <v>8</v>
      </c>
      <c r="H20" s="98"/>
      <c r="I20" s="97">
        <f>SUM(I4:I19)</f>
        <v>7.75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39.75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-0.25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-0.25</v>
      </c>
      <c r="T22" s="28"/>
      <c r="U22" s="28">
        <f>SUM(U4:U21)</f>
        <v>0.25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39.5</v>
      </c>
      <c r="I25" s="2">
        <v>3600</v>
      </c>
    </row>
    <row r="26" spans="1:22" x14ac:dyDescent="0.25">
      <c r="A26" s="16" t="s">
        <v>26</v>
      </c>
      <c r="C26" s="41">
        <f>U22</f>
        <v>0.25</v>
      </c>
      <c r="D26" s="33"/>
      <c r="I26" s="45">
        <f>SUM(S15:S17)</f>
        <v>2.25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K16:L16"/>
    <mergeCell ref="K15:L15"/>
    <mergeCell ref="Q14:R14"/>
    <mergeCell ref="Q15:R15"/>
    <mergeCell ref="M18:N18"/>
    <mergeCell ref="O18:P18"/>
    <mergeCell ref="Q18:R18"/>
    <mergeCell ref="M15:N15"/>
    <mergeCell ref="E18:F18"/>
    <mergeCell ref="G18:H18"/>
    <mergeCell ref="I18:J18"/>
    <mergeCell ref="K18:L18"/>
    <mergeCell ref="Q17:R17"/>
    <mergeCell ref="E16:F16"/>
    <mergeCell ref="G16:H16"/>
    <mergeCell ref="E17:F17"/>
    <mergeCell ref="G17:H17"/>
    <mergeCell ref="I17:J17"/>
    <mergeCell ref="K17:L17"/>
    <mergeCell ref="I16:J16"/>
    <mergeCell ref="Q16:R16"/>
    <mergeCell ref="M17:N17"/>
    <mergeCell ref="O17:P17"/>
    <mergeCell ref="M14:N14"/>
    <mergeCell ref="K12:L12"/>
    <mergeCell ref="I11:J11"/>
    <mergeCell ref="K11:L11"/>
    <mergeCell ref="G14:H14"/>
    <mergeCell ref="I14:J14"/>
    <mergeCell ref="K14:L14"/>
    <mergeCell ref="K10:L10"/>
    <mergeCell ref="E9:F9"/>
    <mergeCell ref="G9:H9"/>
    <mergeCell ref="I9:J9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16:P16"/>
    <mergeCell ref="O14:P14"/>
    <mergeCell ref="K9:L9"/>
    <mergeCell ref="E10:F10"/>
    <mergeCell ref="G10:H10"/>
    <mergeCell ref="I10:J10"/>
    <mergeCell ref="O9:P9"/>
    <mergeCell ref="O7:P7"/>
    <mergeCell ref="O15:P15"/>
    <mergeCell ref="M16:N16"/>
    <mergeCell ref="E14:F14"/>
    <mergeCell ref="E13:F13"/>
    <mergeCell ref="G13:H13"/>
    <mergeCell ref="I13:J13"/>
    <mergeCell ref="K13:L13"/>
    <mergeCell ref="E15:F15"/>
    <mergeCell ref="G15:H15"/>
    <mergeCell ref="I15:J15"/>
    <mergeCell ref="E11:F11"/>
    <mergeCell ref="G11:H11"/>
    <mergeCell ref="E12:F12"/>
    <mergeCell ref="G12:H12"/>
    <mergeCell ref="I12:J12"/>
    <mergeCell ref="O8:P8"/>
    <mergeCell ref="Q9:R9"/>
    <mergeCell ref="M9:N9"/>
    <mergeCell ref="M13:N13"/>
    <mergeCell ref="O10:P10"/>
    <mergeCell ref="O12:P12"/>
    <mergeCell ref="O13:P13"/>
    <mergeCell ref="O11:P11"/>
    <mergeCell ref="Q10:R10"/>
    <mergeCell ref="Q12:R12"/>
    <mergeCell ref="Q11:R11"/>
    <mergeCell ref="Q13:R13"/>
    <mergeCell ref="M11:N11"/>
    <mergeCell ref="M12:N12"/>
    <mergeCell ref="M10:N10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8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workbookViewId="0">
      <selection activeCell="B7" sqref="B7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21/12/2014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/>
      <c r="F3" s="56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6439</v>
      </c>
      <c r="B4" s="89" t="s">
        <v>125</v>
      </c>
      <c r="C4" s="51">
        <v>5</v>
      </c>
      <c r="D4" s="39" t="s">
        <v>89</v>
      </c>
      <c r="E4" s="91"/>
      <c r="F4" s="91"/>
      <c r="G4" s="91">
        <v>5.5</v>
      </c>
      <c r="H4" s="91"/>
      <c r="I4" s="91"/>
      <c r="J4" s="91"/>
      <c r="K4" s="91"/>
      <c r="L4" s="91"/>
      <c r="M4" s="91"/>
      <c r="N4" s="91"/>
      <c r="O4" s="94"/>
      <c r="P4" s="93"/>
      <c r="Q4" s="95"/>
      <c r="R4" s="96"/>
      <c r="S4" s="25">
        <f>E4+G4+I4+K4+M4+O4+Q4</f>
        <v>5.5</v>
      </c>
      <c r="T4" s="25">
        <f t="shared" ref="T4:T19" si="0">SUM(S4-U4-V4)</f>
        <v>5.5</v>
      </c>
      <c r="U4" s="28"/>
      <c r="V4" s="28"/>
    </row>
    <row r="5" spans="1:22" x14ac:dyDescent="0.25">
      <c r="A5" s="49">
        <v>6436</v>
      </c>
      <c r="B5" s="89" t="s">
        <v>120</v>
      </c>
      <c r="C5" s="51" t="s">
        <v>68</v>
      </c>
      <c r="D5" s="39" t="s">
        <v>66</v>
      </c>
      <c r="E5" s="91"/>
      <c r="F5" s="91"/>
      <c r="G5" s="91">
        <v>2.5</v>
      </c>
      <c r="H5" s="91"/>
      <c r="I5" s="92">
        <v>8</v>
      </c>
      <c r="J5" s="93"/>
      <c r="K5" s="94"/>
      <c r="L5" s="93"/>
      <c r="M5" s="94"/>
      <c r="N5" s="93"/>
      <c r="O5" s="94"/>
      <c r="P5" s="93"/>
      <c r="Q5" s="95"/>
      <c r="R5" s="96"/>
      <c r="S5" s="25">
        <f t="shared" ref="S5:S22" si="1">E5+G5+I5+K5+M5+O5+Q5</f>
        <v>10.5</v>
      </c>
      <c r="T5" s="25">
        <f t="shared" si="0"/>
        <v>10.5</v>
      </c>
      <c r="U5" s="28"/>
      <c r="V5" s="28"/>
    </row>
    <row r="6" spans="1:22" x14ac:dyDescent="0.25">
      <c r="A6" s="49">
        <v>6436</v>
      </c>
      <c r="B6" s="89" t="s">
        <v>120</v>
      </c>
      <c r="C6" s="51">
        <v>6</v>
      </c>
      <c r="D6" s="60" t="s">
        <v>113</v>
      </c>
      <c r="E6" s="91"/>
      <c r="F6" s="91"/>
      <c r="G6" s="91"/>
      <c r="H6" s="91"/>
      <c r="I6" s="92"/>
      <c r="J6" s="93"/>
      <c r="K6" s="94">
        <v>5</v>
      </c>
      <c r="L6" s="93"/>
      <c r="M6" s="94"/>
      <c r="N6" s="93"/>
      <c r="O6" s="94"/>
      <c r="P6" s="93"/>
      <c r="Q6" s="95"/>
      <c r="R6" s="96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49">
        <v>6296</v>
      </c>
      <c r="B7" s="89" t="s">
        <v>115</v>
      </c>
      <c r="C7" s="49">
        <v>16</v>
      </c>
      <c r="D7" s="39" t="s">
        <v>114</v>
      </c>
      <c r="E7" s="91"/>
      <c r="F7" s="91"/>
      <c r="G7" s="91"/>
      <c r="H7" s="91"/>
      <c r="I7" s="92"/>
      <c r="J7" s="93"/>
      <c r="K7" s="94">
        <v>2.25</v>
      </c>
      <c r="L7" s="93"/>
      <c r="M7" s="94"/>
      <c r="N7" s="93"/>
      <c r="O7" s="94"/>
      <c r="P7" s="93"/>
      <c r="Q7" s="95"/>
      <c r="R7" s="96"/>
      <c r="S7" s="25">
        <f t="shared" si="1"/>
        <v>2.25</v>
      </c>
      <c r="T7" s="25">
        <f t="shared" si="0"/>
        <v>2.25</v>
      </c>
      <c r="U7" s="28"/>
      <c r="V7" s="28"/>
    </row>
    <row r="8" spans="1:22" x14ac:dyDescent="0.25">
      <c r="A8" s="49">
        <v>6435</v>
      </c>
      <c r="B8" s="89" t="s">
        <v>118</v>
      </c>
      <c r="C8" s="51">
        <v>11</v>
      </c>
      <c r="D8" s="39" t="s">
        <v>111</v>
      </c>
      <c r="E8" s="91"/>
      <c r="F8" s="91"/>
      <c r="G8" s="91"/>
      <c r="H8" s="91"/>
      <c r="I8" s="92"/>
      <c r="J8" s="93"/>
      <c r="K8" s="94">
        <v>0.75</v>
      </c>
      <c r="L8" s="93"/>
      <c r="M8" s="94">
        <v>8</v>
      </c>
      <c r="N8" s="93"/>
      <c r="O8" s="94"/>
      <c r="P8" s="93"/>
      <c r="Q8" s="95"/>
      <c r="R8" s="96"/>
      <c r="S8" s="25">
        <f t="shared" si="1"/>
        <v>8.75</v>
      </c>
      <c r="T8" s="25">
        <f t="shared" si="0"/>
        <v>8.75</v>
      </c>
      <c r="U8" s="28"/>
      <c r="V8" s="28"/>
    </row>
    <row r="9" spans="1:22" x14ac:dyDescent="0.25">
      <c r="A9" s="22"/>
      <c r="B9" s="49"/>
      <c r="C9" s="51"/>
      <c r="D9" s="39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39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3"/>
      <c r="B11" s="49"/>
      <c r="C11" s="49"/>
      <c r="D11" s="39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3"/>
      <c r="B12" s="49"/>
      <c r="C12" s="49"/>
      <c r="D12" s="39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39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9"/>
      <c r="C14" s="49"/>
      <c r="D14" s="39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9"/>
      <c r="B15" s="49"/>
      <c r="C15" s="49"/>
      <c r="D15" s="39"/>
      <c r="E15" s="65"/>
      <c r="F15" s="66"/>
      <c r="G15" s="65"/>
      <c r="H15" s="66"/>
      <c r="I15" s="65"/>
      <c r="J15" s="66"/>
      <c r="K15" s="65"/>
      <c r="L15" s="66"/>
      <c r="M15" s="65"/>
      <c r="N15" s="66"/>
      <c r="O15" s="94"/>
      <c r="P15" s="93"/>
      <c r="Q15" s="67"/>
      <c r="R15" s="68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9"/>
      <c r="B16" s="49"/>
      <c r="C16" s="49"/>
      <c r="D16" s="39"/>
      <c r="E16" s="65"/>
      <c r="F16" s="66"/>
      <c r="G16" s="65"/>
      <c r="H16" s="66"/>
      <c r="I16" s="65"/>
      <c r="J16" s="66"/>
      <c r="K16" s="65"/>
      <c r="L16" s="66"/>
      <c r="M16" s="65"/>
      <c r="N16" s="66"/>
      <c r="O16" s="94"/>
      <c r="P16" s="93"/>
      <c r="Q16" s="67"/>
      <c r="R16" s="68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9"/>
      <c r="B17" s="49"/>
      <c r="C17" s="49"/>
      <c r="D17" s="39"/>
      <c r="E17" s="94"/>
      <c r="F17" s="93"/>
      <c r="G17" s="94"/>
      <c r="H17" s="93"/>
      <c r="I17" s="94"/>
      <c r="J17" s="93"/>
      <c r="K17" s="94"/>
      <c r="L17" s="93"/>
      <c r="M17" s="94"/>
      <c r="N17" s="93"/>
      <c r="O17" s="94"/>
      <c r="P17" s="93"/>
      <c r="Q17" s="95"/>
      <c r="R17" s="9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9"/>
      <c r="B18" s="49"/>
      <c r="C18" s="49"/>
      <c r="D18" s="27"/>
      <c r="E18" s="94"/>
      <c r="F18" s="93"/>
      <c r="G18" s="94"/>
      <c r="H18" s="93"/>
      <c r="I18" s="94"/>
      <c r="J18" s="93"/>
      <c r="K18" s="94"/>
      <c r="L18" s="93"/>
      <c r="M18" s="94"/>
      <c r="N18" s="93"/>
      <c r="O18" s="94"/>
      <c r="P18" s="93"/>
      <c r="Q18" s="95"/>
      <c r="R18" s="96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49"/>
      <c r="B19" s="49"/>
      <c r="C19" s="49"/>
      <c r="D19" s="27"/>
      <c r="E19" s="94"/>
      <c r="F19" s="93"/>
      <c r="G19" s="94"/>
      <c r="H19" s="93"/>
      <c r="I19" s="94"/>
      <c r="J19" s="93"/>
      <c r="K19" s="94"/>
      <c r="L19" s="93"/>
      <c r="M19" s="94"/>
      <c r="N19" s="93"/>
      <c r="O19" s="94"/>
      <c r="P19" s="93"/>
      <c r="Q19" s="95"/>
      <c r="R19" s="9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95">
        <v>8</v>
      </c>
      <c r="F20" s="96"/>
      <c r="G20" s="95"/>
      <c r="H20" s="96"/>
      <c r="I20" s="95"/>
      <c r="J20" s="96"/>
      <c r="K20" s="95"/>
      <c r="L20" s="96"/>
      <c r="M20" s="95"/>
      <c r="N20" s="96"/>
      <c r="O20" s="95"/>
      <c r="P20" s="96"/>
      <c r="Q20" s="95"/>
      <c r="R20" s="96"/>
      <c r="S20" s="25">
        <f t="shared" si="1"/>
        <v>8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95"/>
      <c r="F21" s="96"/>
      <c r="G21" s="95"/>
      <c r="H21" s="96"/>
      <c r="I21" s="95"/>
      <c r="J21" s="96"/>
      <c r="K21" s="95"/>
      <c r="L21" s="96"/>
      <c r="M21" s="95"/>
      <c r="N21" s="96"/>
      <c r="O21" s="95"/>
      <c r="P21" s="96"/>
      <c r="Q21" s="95"/>
      <c r="R21" s="96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97">
        <f>SUM(E4:E21)</f>
        <v>8</v>
      </c>
      <c r="F22" s="98"/>
      <c r="G22" s="97">
        <f>SUM(G4:G21)</f>
        <v>8</v>
      </c>
      <c r="H22" s="98"/>
      <c r="I22" s="97">
        <f>SUM(I4:I21)</f>
        <v>8</v>
      </c>
      <c r="J22" s="98"/>
      <c r="K22" s="97">
        <f>SUM(K4:K21)</f>
        <v>8</v>
      </c>
      <c r="L22" s="98"/>
      <c r="M22" s="97">
        <f>SUM(M4:M21)</f>
        <v>8</v>
      </c>
      <c r="N22" s="98"/>
      <c r="O22" s="97">
        <f>SUM(O4:O21)</f>
        <v>0</v>
      </c>
      <c r="P22" s="98"/>
      <c r="Q22" s="97">
        <f>SUM(Q4:Q21)</f>
        <v>0</v>
      </c>
      <c r="R22" s="98"/>
      <c r="S22" s="25">
        <f t="shared" si="1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1">
        <f>SUM(T23)</f>
        <v>32</v>
      </c>
      <c r="I27" s="2">
        <v>3600</v>
      </c>
    </row>
    <row r="28" spans="1:22" x14ac:dyDescent="0.25">
      <c r="A28" s="16" t="s">
        <v>26</v>
      </c>
      <c r="C28" s="41">
        <f>U24</f>
        <v>0</v>
      </c>
      <c r="D28" s="33"/>
      <c r="I28" s="45">
        <v>0</v>
      </c>
    </row>
    <row r="29" spans="1:22" x14ac:dyDescent="0.25">
      <c r="A29" s="16" t="s">
        <v>27</v>
      </c>
      <c r="C29" s="33">
        <f>V24</f>
        <v>0</v>
      </c>
      <c r="I29" s="47"/>
    </row>
    <row r="30" spans="1:22" x14ac:dyDescent="0.25">
      <c r="A30" s="16" t="s">
        <v>28</v>
      </c>
      <c r="C30" s="33">
        <f>S20</f>
        <v>8</v>
      </c>
      <c r="I30" s="41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40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28">
    <mergeCell ref="E20:F20"/>
    <mergeCell ref="K18:L18"/>
    <mergeCell ref="M19:N19"/>
    <mergeCell ref="O19:P19"/>
    <mergeCell ref="G17:H17"/>
    <mergeCell ref="G12:H12"/>
    <mergeCell ref="I11:J11"/>
    <mergeCell ref="E13:F13"/>
    <mergeCell ref="G13:H13"/>
    <mergeCell ref="E14:F14"/>
    <mergeCell ref="G14:H14"/>
    <mergeCell ref="K19:L19"/>
    <mergeCell ref="I19:J19"/>
    <mergeCell ref="K12:L12"/>
    <mergeCell ref="E18:F18"/>
    <mergeCell ref="G18:H18"/>
    <mergeCell ref="E19:F19"/>
    <mergeCell ref="G19:H19"/>
    <mergeCell ref="Q17:R17"/>
    <mergeCell ref="M18:N18"/>
    <mergeCell ref="Q18:R18"/>
    <mergeCell ref="M17:N17"/>
    <mergeCell ref="K14:L14"/>
    <mergeCell ref="K13:L13"/>
    <mergeCell ref="K11:L11"/>
    <mergeCell ref="K20:L20"/>
    <mergeCell ref="I17:J17"/>
    <mergeCell ref="I20:J20"/>
    <mergeCell ref="I12:J12"/>
    <mergeCell ref="I14:J14"/>
    <mergeCell ref="I13:J13"/>
    <mergeCell ref="I18:J18"/>
    <mergeCell ref="O20:P20"/>
    <mergeCell ref="M20:N20"/>
    <mergeCell ref="Q19:R19"/>
    <mergeCell ref="Q20:R20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1:N21"/>
    <mergeCell ref="O21:P21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7:P17"/>
    <mergeCell ref="O18:P18"/>
    <mergeCell ref="K17:L17"/>
    <mergeCell ref="O15:P15"/>
    <mergeCell ref="O16:P16"/>
    <mergeCell ref="G20:H20"/>
    <mergeCell ref="E11:F11"/>
    <mergeCell ref="E12:F12"/>
    <mergeCell ref="G11:H11"/>
    <mergeCell ref="E17:F17"/>
    <mergeCell ref="E2:F2"/>
    <mergeCell ref="G2:H2"/>
    <mergeCell ref="I2:J2"/>
    <mergeCell ref="K2:L2"/>
    <mergeCell ref="E4:F4"/>
    <mergeCell ref="G5:H5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Q2:R2"/>
    <mergeCell ref="M4:N4"/>
    <mergeCell ref="M2:N2"/>
    <mergeCell ref="O2:P2"/>
    <mergeCell ref="O4:P4"/>
    <mergeCell ref="Q4:R4"/>
    <mergeCell ref="I21:J21"/>
    <mergeCell ref="K21:L21"/>
  </mergeCells>
  <phoneticPr fontId="0" type="noConversion"/>
  <pageMargins left="0.75" right="0.75" top="1" bottom="1" header="0.5" footer="0.5"/>
  <pageSetup paperSize="9" scale="89" orientation="landscape" horizontalDpi="150" verticalDpi="15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7" sqref="B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21/12/2014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6398</v>
      </c>
      <c r="B4" s="89" t="s">
        <v>122</v>
      </c>
      <c r="C4" s="51">
        <v>23</v>
      </c>
      <c r="D4" s="39" t="s">
        <v>87</v>
      </c>
      <c r="E4" s="91">
        <v>8</v>
      </c>
      <c r="F4" s="91"/>
      <c r="G4" s="91">
        <v>5.25</v>
      </c>
      <c r="H4" s="91"/>
      <c r="I4" s="91"/>
      <c r="J4" s="91"/>
      <c r="K4" s="91"/>
      <c r="L4" s="91"/>
      <c r="M4" s="91"/>
      <c r="N4" s="91"/>
      <c r="O4" s="94"/>
      <c r="P4" s="93"/>
      <c r="Q4" s="95"/>
      <c r="R4" s="96"/>
      <c r="S4" s="25">
        <f>E4+G4+I4+K4+M4+O4+Q4</f>
        <v>13.25</v>
      </c>
      <c r="T4" s="25">
        <f t="shared" ref="T4:T17" si="0">SUM(S4-U4-V4)</f>
        <v>13.25</v>
      </c>
      <c r="U4" s="28"/>
      <c r="V4" s="28"/>
    </row>
    <row r="5" spans="1:22" x14ac:dyDescent="0.25">
      <c r="A5" s="49">
        <v>6409</v>
      </c>
      <c r="B5" s="89" t="s">
        <v>116</v>
      </c>
      <c r="C5" s="51" t="s">
        <v>72</v>
      </c>
      <c r="D5" s="39" t="s">
        <v>71</v>
      </c>
      <c r="E5" s="91"/>
      <c r="F5" s="91"/>
      <c r="G5" s="91">
        <v>1.5</v>
      </c>
      <c r="H5" s="91"/>
      <c r="I5" s="92">
        <v>8</v>
      </c>
      <c r="J5" s="93"/>
      <c r="K5" s="92">
        <v>8</v>
      </c>
      <c r="L5" s="93"/>
      <c r="M5" s="94">
        <v>8</v>
      </c>
      <c r="N5" s="93"/>
      <c r="O5" s="94"/>
      <c r="P5" s="93"/>
      <c r="Q5" s="95"/>
      <c r="R5" s="96"/>
      <c r="S5" s="25">
        <f t="shared" ref="S5:S20" si="1">E5+G5+I5+K5+M5+O5+Q5</f>
        <v>25.5</v>
      </c>
      <c r="T5" s="25">
        <f t="shared" si="0"/>
        <v>25.5</v>
      </c>
      <c r="U5" s="28"/>
      <c r="V5" s="28"/>
    </row>
    <row r="6" spans="1:22" x14ac:dyDescent="0.25">
      <c r="A6" s="49">
        <v>6296</v>
      </c>
      <c r="B6" s="89" t="s">
        <v>115</v>
      </c>
      <c r="C6" s="51">
        <v>21</v>
      </c>
      <c r="D6" s="60" t="s">
        <v>86</v>
      </c>
      <c r="E6" s="91"/>
      <c r="F6" s="91"/>
      <c r="G6" s="91">
        <v>0.75</v>
      </c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5">
        <f t="shared" si="1"/>
        <v>0.75</v>
      </c>
      <c r="T6" s="25">
        <f t="shared" si="0"/>
        <v>0.75</v>
      </c>
      <c r="U6" s="28"/>
      <c r="V6" s="28"/>
    </row>
    <row r="7" spans="1:22" x14ac:dyDescent="0.25">
      <c r="A7" s="49">
        <v>6436</v>
      </c>
      <c r="B7" s="89" t="s">
        <v>120</v>
      </c>
      <c r="C7" s="51" t="s">
        <v>68</v>
      </c>
      <c r="D7" s="39" t="s">
        <v>66</v>
      </c>
      <c r="E7" s="91"/>
      <c r="F7" s="91"/>
      <c r="G7" s="91">
        <v>0.5</v>
      </c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9"/>
      <c r="B8" s="49"/>
      <c r="C8" s="51"/>
      <c r="D8" s="60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69"/>
      <c r="B9" s="49"/>
      <c r="C9" s="51"/>
      <c r="D9" s="60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69"/>
      <c r="B10" s="49"/>
      <c r="C10" s="49"/>
      <c r="D10" s="61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9"/>
      <c r="B11" s="49"/>
      <c r="C11" s="49"/>
      <c r="D11" s="61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9"/>
      <c r="B12" s="49"/>
      <c r="C12" s="49"/>
      <c r="D12" s="61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9"/>
      <c r="B13" s="49"/>
      <c r="C13" s="49"/>
      <c r="D13" s="61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9"/>
      <c r="B14" s="49"/>
      <c r="C14" s="49"/>
      <c r="D14" s="61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9"/>
      <c r="B15" s="49"/>
      <c r="C15" s="49"/>
      <c r="D15" s="61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9"/>
      <c r="B16" s="49"/>
      <c r="C16" s="49"/>
      <c r="D16" s="61"/>
      <c r="E16" s="94"/>
      <c r="F16" s="93"/>
      <c r="G16" s="94"/>
      <c r="H16" s="93"/>
      <c r="I16" s="94"/>
      <c r="J16" s="93"/>
      <c r="K16" s="94"/>
      <c r="L16" s="93"/>
      <c r="M16" s="94"/>
      <c r="N16" s="93"/>
      <c r="O16" s="94"/>
      <c r="P16" s="93"/>
      <c r="Q16" s="95"/>
      <c r="R16" s="9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39"/>
      <c r="E17" s="94"/>
      <c r="F17" s="93"/>
      <c r="G17" s="94"/>
      <c r="H17" s="93"/>
      <c r="I17" s="94"/>
      <c r="J17" s="93"/>
      <c r="K17" s="94"/>
      <c r="L17" s="93"/>
      <c r="M17" s="94"/>
      <c r="N17" s="93"/>
      <c r="O17" s="94"/>
      <c r="P17" s="93"/>
      <c r="Q17" s="95"/>
      <c r="R17" s="9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104"/>
      <c r="P18" s="105"/>
      <c r="Q18" s="104"/>
      <c r="R18" s="105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04"/>
      <c r="F19" s="105"/>
      <c r="G19" s="104"/>
      <c r="H19" s="105"/>
      <c r="I19" s="104"/>
      <c r="J19" s="105"/>
      <c r="K19" s="104"/>
      <c r="L19" s="105"/>
      <c r="M19" s="104"/>
      <c r="N19" s="105"/>
      <c r="O19" s="104"/>
      <c r="P19" s="105"/>
      <c r="Q19" s="104"/>
      <c r="R19" s="105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5" right="0.75" top="1" bottom="1" header="0.5" footer="0.5"/>
  <pageSetup paperSize="9" scale="8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4" sqref="B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48</v>
      </c>
      <c r="B1" s="15"/>
      <c r="C1" s="15"/>
    </row>
    <row r="2" spans="1:22" s="22" customFormat="1" x14ac:dyDescent="0.25">
      <c r="A2" s="18" t="str">
        <f>Analysis!A3</f>
        <v>W/E 21/12/2014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7">
        <v>8</v>
      </c>
      <c r="N3" s="57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6409</v>
      </c>
      <c r="B4" s="89" t="s">
        <v>116</v>
      </c>
      <c r="C4" s="51" t="s">
        <v>72</v>
      </c>
      <c r="D4" s="39" t="s">
        <v>71</v>
      </c>
      <c r="E4" s="91">
        <v>8</v>
      </c>
      <c r="F4" s="91"/>
      <c r="G4" s="91">
        <v>8</v>
      </c>
      <c r="H4" s="91"/>
      <c r="I4" s="91">
        <v>8</v>
      </c>
      <c r="J4" s="91"/>
      <c r="K4" s="91">
        <v>8</v>
      </c>
      <c r="L4" s="91"/>
      <c r="M4" s="91">
        <v>8</v>
      </c>
      <c r="N4" s="91"/>
      <c r="O4" s="94"/>
      <c r="P4" s="93"/>
      <c r="Q4" s="95"/>
      <c r="R4" s="96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49"/>
      <c r="B5" s="49"/>
      <c r="C5" s="51"/>
      <c r="D5" s="39"/>
      <c r="E5" s="91"/>
      <c r="F5" s="91"/>
      <c r="G5" s="91"/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9"/>
      <c r="B6" s="49"/>
      <c r="C6" s="51"/>
      <c r="D6" s="39"/>
      <c r="E6" s="91"/>
      <c r="F6" s="91"/>
      <c r="G6" s="91"/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1"/>
      <c r="D7" s="39"/>
      <c r="E7" s="91"/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65"/>
      <c r="F11" s="66"/>
      <c r="G11" s="65"/>
      <c r="H11" s="66"/>
      <c r="I11" s="65"/>
      <c r="J11" s="66"/>
      <c r="K11" s="94"/>
      <c r="L11" s="93"/>
      <c r="M11" s="94"/>
      <c r="N11" s="93"/>
      <c r="O11" s="94"/>
      <c r="P11" s="93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9"/>
      <c r="B12" s="49"/>
      <c r="C12" s="49"/>
      <c r="D12" s="27"/>
      <c r="E12" s="94"/>
      <c r="F12" s="93"/>
      <c r="G12" s="94"/>
      <c r="H12" s="93"/>
      <c r="I12" s="65"/>
      <c r="J12" s="66"/>
      <c r="K12" s="94"/>
      <c r="L12" s="93"/>
      <c r="M12" s="94"/>
      <c r="N12" s="93"/>
      <c r="O12" s="94"/>
      <c r="P12" s="93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9"/>
      <c r="C13" s="49"/>
      <c r="D13" s="27"/>
      <c r="E13" s="65"/>
      <c r="F13" s="66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9"/>
      <c r="C14" s="49"/>
      <c r="D14" s="27"/>
      <c r="E14" s="65"/>
      <c r="F14" s="66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9"/>
      <c r="C15" s="49"/>
      <c r="D15" s="27"/>
      <c r="E15" s="65"/>
      <c r="F15" s="66"/>
      <c r="G15" s="94"/>
      <c r="H15" s="93"/>
      <c r="I15" s="65"/>
      <c r="J15" s="66"/>
      <c r="K15" s="94"/>
      <c r="L15" s="93"/>
      <c r="M15" s="94"/>
      <c r="N15" s="93"/>
      <c r="O15" s="94"/>
      <c r="P15" s="93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27"/>
      <c r="E16" s="94"/>
      <c r="F16" s="93"/>
      <c r="G16" s="94"/>
      <c r="H16" s="93"/>
      <c r="I16" s="94"/>
      <c r="J16" s="93"/>
      <c r="K16" s="94"/>
      <c r="L16" s="93"/>
      <c r="M16" s="94"/>
      <c r="N16" s="93"/>
      <c r="O16" s="94"/>
      <c r="P16" s="93"/>
      <c r="Q16" s="95"/>
      <c r="R16" s="9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4"/>
      <c r="F17" s="93"/>
      <c r="G17" s="94"/>
      <c r="H17" s="93"/>
      <c r="I17" s="94"/>
      <c r="J17" s="93"/>
      <c r="K17" s="94"/>
      <c r="L17" s="93"/>
      <c r="M17" s="94"/>
      <c r="N17" s="93"/>
      <c r="O17" s="94"/>
      <c r="P17" s="93"/>
      <c r="Q17" s="95"/>
      <c r="R17" s="9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18"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E12:F12"/>
    <mergeCell ref="G12:H12"/>
    <mergeCell ref="K12:L12"/>
    <mergeCell ref="G13:H13"/>
    <mergeCell ref="M14:N14"/>
    <mergeCell ref="G14:H14"/>
    <mergeCell ref="I13:J13"/>
    <mergeCell ref="K13:L13"/>
    <mergeCell ref="M12:N12"/>
    <mergeCell ref="I14:J14"/>
    <mergeCell ref="M13:N13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6" type="noConversion"/>
  <pageMargins left="0.75" right="0.75" top="1" bottom="1" header="0.5" footer="0.5"/>
  <pageSetup paperSize="9" scale="95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17" sqref="B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  <c r="S1" s="16"/>
    </row>
    <row r="2" spans="1:22" s="22" customFormat="1" x14ac:dyDescent="0.25">
      <c r="A2" s="18" t="str">
        <f>Analysis!A3</f>
        <v>W/E 21/12/2014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/>
      <c r="F3" s="56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6428</v>
      </c>
      <c r="B4" s="89" t="s">
        <v>119</v>
      </c>
      <c r="C4" s="51">
        <v>5</v>
      </c>
      <c r="D4" s="60" t="s">
        <v>87</v>
      </c>
      <c r="E4" s="108"/>
      <c r="F4" s="108"/>
      <c r="G4" s="91">
        <v>2.5</v>
      </c>
      <c r="H4" s="91"/>
      <c r="I4" s="92"/>
      <c r="J4" s="93"/>
      <c r="K4" s="91"/>
      <c r="L4" s="91"/>
      <c r="M4" s="91"/>
      <c r="N4" s="91"/>
      <c r="O4" s="94"/>
      <c r="P4" s="93"/>
      <c r="Q4" s="95"/>
      <c r="R4" s="96"/>
      <c r="S4" s="25">
        <f>E4+G4+I4+K4+M4+O4+Q4</f>
        <v>2.5</v>
      </c>
      <c r="T4" s="25">
        <f t="shared" ref="T4:T17" si="0">SUM(S4-U4-V4)</f>
        <v>2.5</v>
      </c>
      <c r="U4" s="28"/>
      <c r="V4" s="28"/>
    </row>
    <row r="5" spans="1:22" x14ac:dyDescent="0.25">
      <c r="A5" s="49">
        <v>6436</v>
      </c>
      <c r="B5" s="89" t="s">
        <v>120</v>
      </c>
      <c r="C5" s="51" t="s">
        <v>68</v>
      </c>
      <c r="D5" s="39" t="s">
        <v>66</v>
      </c>
      <c r="E5" s="108"/>
      <c r="F5" s="108"/>
      <c r="G5" s="91">
        <v>3.5</v>
      </c>
      <c r="H5" s="91"/>
      <c r="I5" s="92">
        <v>1.5</v>
      </c>
      <c r="J5" s="93"/>
      <c r="K5" s="94">
        <v>5.5</v>
      </c>
      <c r="L5" s="93"/>
      <c r="M5" s="94"/>
      <c r="N5" s="93"/>
      <c r="O5" s="94"/>
      <c r="P5" s="93"/>
      <c r="Q5" s="95"/>
      <c r="R5" s="96"/>
      <c r="S5" s="25">
        <f t="shared" ref="S5:S20" si="1">E5+G5+I5+K5+M5+O5+Q5</f>
        <v>10.5</v>
      </c>
      <c r="T5" s="25">
        <f t="shared" si="0"/>
        <v>10.5</v>
      </c>
      <c r="U5" s="28"/>
      <c r="V5" s="28"/>
    </row>
    <row r="6" spans="1:22" x14ac:dyDescent="0.25">
      <c r="A6" s="49">
        <v>6439</v>
      </c>
      <c r="B6" s="89" t="s">
        <v>125</v>
      </c>
      <c r="C6" s="51">
        <v>5</v>
      </c>
      <c r="D6" s="39" t="s">
        <v>89</v>
      </c>
      <c r="E6" s="108"/>
      <c r="F6" s="108"/>
      <c r="G6" s="91">
        <v>0.5</v>
      </c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9">
        <v>6445</v>
      </c>
      <c r="B7" s="89" t="s">
        <v>126</v>
      </c>
      <c r="C7" s="51">
        <v>6</v>
      </c>
      <c r="D7" s="60" t="s">
        <v>98</v>
      </c>
      <c r="E7" s="108"/>
      <c r="F7" s="108"/>
      <c r="G7" s="91">
        <v>0.5</v>
      </c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9">
        <v>6398</v>
      </c>
      <c r="B8" s="89" t="s">
        <v>122</v>
      </c>
      <c r="C8" s="51">
        <v>23</v>
      </c>
      <c r="D8" s="39" t="s">
        <v>87</v>
      </c>
      <c r="E8" s="108"/>
      <c r="F8" s="108"/>
      <c r="G8" s="91"/>
      <c r="H8" s="91"/>
      <c r="I8" s="92">
        <v>2.5</v>
      </c>
      <c r="J8" s="93"/>
      <c r="K8" s="94"/>
      <c r="L8" s="93"/>
      <c r="M8" s="94"/>
      <c r="N8" s="93"/>
      <c r="O8" s="94"/>
      <c r="P8" s="93"/>
      <c r="Q8" s="95"/>
      <c r="R8" s="96"/>
      <c r="S8" s="25">
        <f t="shared" si="1"/>
        <v>2.5</v>
      </c>
      <c r="T8" s="25">
        <f t="shared" si="0"/>
        <v>2.5</v>
      </c>
      <c r="U8" s="28"/>
      <c r="V8" s="28"/>
    </row>
    <row r="9" spans="1:22" x14ac:dyDescent="0.25">
      <c r="A9" s="49">
        <v>6296</v>
      </c>
      <c r="B9" s="89" t="s">
        <v>115</v>
      </c>
      <c r="C9" s="51">
        <v>44</v>
      </c>
      <c r="D9" s="39" t="s">
        <v>65</v>
      </c>
      <c r="E9" s="106"/>
      <c r="F9" s="107"/>
      <c r="G9" s="94"/>
      <c r="H9" s="93"/>
      <c r="I9" s="94">
        <v>3</v>
      </c>
      <c r="J9" s="93"/>
      <c r="K9" s="94"/>
      <c r="L9" s="93"/>
      <c r="M9" s="94"/>
      <c r="N9" s="93"/>
      <c r="O9" s="94"/>
      <c r="P9" s="93"/>
      <c r="Q9" s="95"/>
      <c r="R9" s="96"/>
      <c r="S9" s="25">
        <f>E9+G9+I9+K9+M9+O9+Q9</f>
        <v>3</v>
      </c>
      <c r="T9" s="25">
        <f t="shared" si="0"/>
        <v>3</v>
      </c>
      <c r="U9" s="28"/>
      <c r="V9" s="28"/>
    </row>
    <row r="10" spans="1:22" x14ac:dyDescent="0.25">
      <c r="A10" s="71">
        <v>6398</v>
      </c>
      <c r="B10" s="89" t="s">
        <v>122</v>
      </c>
      <c r="C10" s="49">
        <v>16</v>
      </c>
      <c r="D10" s="61"/>
      <c r="E10" s="106"/>
      <c r="F10" s="107"/>
      <c r="G10" s="94"/>
      <c r="H10" s="93"/>
      <c r="I10" s="94"/>
      <c r="J10" s="93"/>
      <c r="K10" s="94">
        <v>1.5</v>
      </c>
      <c r="L10" s="93"/>
      <c r="M10" s="94">
        <v>5</v>
      </c>
      <c r="N10" s="93"/>
      <c r="O10" s="94"/>
      <c r="P10" s="93"/>
      <c r="Q10" s="95"/>
      <c r="R10" s="96"/>
      <c r="S10" s="25">
        <f t="shared" si="1"/>
        <v>6.5</v>
      </c>
      <c r="T10" s="25">
        <f t="shared" si="0"/>
        <v>6.5</v>
      </c>
      <c r="U10" s="28"/>
      <c r="V10" s="28"/>
    </row>
    <row r="11" spans="1:22" x14ac:dyDescent="0.25">
      <c r="A11" s="71">
        <v>6398</v>
      </c>
      <c r="B11" s="89" t="s">
        <v>122</v>
      </c>
      <c r="C11" s="49">
        <v>26</v>
      </c>
      <c r="D11" s="61"/>
      <c r="E11" s="106"/>
      <c r="F11" s="107"/>
      <c r="G11" s="94"/>
      <c r="H11" s="93"/>
      <c r="I11" s="94"/>
      <c r="J11" s="93"/>
      <c r="K11" s="94"/>
      <c r="L11" s="93"/>
      <c r="M11" s="94">
        <v>2</v>
      </c>
      <c r="N11" s="93"/>
      <c r="O11" s="94"/>
      <c r="P11" s="93"/>
      <c r="Q11" s="95"/>
      <c r="R11" s="96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71"/>
      <c r="B12" s="49"/>
      <c r="C12" s="49"/>
      <c r="D12" s="61"/>
      <c r="E12" s="106"/>
      <c r="F12" s="107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1"/>
      <c r="B13" s="49"/>
      <c r="C13" s="49"/>
      <c r="D13" s="61"/>
      <c r="E13" s="106"/>
      <c r="F13" s="107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1"/>
      <c r="B14" s="49"/>
      <c r="C14" s="49"/>
      <c r="D14" s="61"/>
      <c r="E14" s="106"/>
      <c r="F14" s="107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71"/>
      <c r="B15" s="49"/>
      <c r="C15" s="49"/>
      <c r="D15" s="61"/>
      <c r="E15" s="106"/>
      <c r="F15" s="107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1"/>
      <c r="B16" s="49"/>
      <c r="C16" s="49"/>
      <c r="D16" s="61"/>
      <c r="E16" s="106"/>
      <c r="F16" s="107"/>
      <c r="G16" s="94"/>
      <c r="H16" s="93"/>
      <c r="I16" s="94"/>
      <c r="J16" s="93"/>
      <c r="K16" s="94"/>
      <c r="L16" s="93"/>
      <c r="M16" s="94"/>
      <c r="N16" s="93"/>
      <c r="O16" s="94"/>
      <c r="P16" s="93"/>
      <c r="Q16" s="95"/>
      <c r="R16" s="9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>
        <v>3600</v>
      </c>
      <c r="B17" s="49" t="s">
        <v>117</v>
      </c>
      <c r="C17" s="49"/>
      <c r="D17" s="27" t="s">
        <v>79</v>
      </c>
      <c r="E17" s="106"/>
      <c r="F17" s="107"/>
      <c r="G17" s="94">
        <v>1</v>
      </c>
      <c r="H17" s="93"/>
      <c r="I17" s="94">
        <v>1</v>
      </c>
      <c r="J17" s="93"/>
      <c r="K17" s="94">
        <v>1</v>
      </c>
      <c r="L17" s="93"/>
      <c r="M17" s="94">
        <v>1</v>
      </c>
      <c r="N17" s="93"/>
      <c r="O17" s="94"/>
      <c r="P17" s="93"/>
      <c r="Q17" s="95"/>
      <c r="R17" s="96"/>
      <c r="S17" s="25">
        <f t="shared" si="1"/>
        <v>4</v>
      </c>
      <c r="T17" s="25">
        <f t="shared" si="0"/>
        <v>4</v>
      </c>
      <c r="U17" s="28"/>
      <c r="V17" s="28"/>
    </row>
    <row r="18" spans="1:22" s="17" customFormat="1" x14ac:dyDescent="0.25">
      <c r="A18" s="55" t="s">
        <v>37</v>
      </c>
      <c r="B18" s="55"/>
      <c r="C18" s="19"/>
      <c r="D18" s="19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5">
        <f t="shared" si="1"/>
        <v>0</v>
      </c>
      <c r="T18" s="25"/>
      <c r="U18" s="29"/>
      <c r="V18" s="28"/>
    </row>
    <row r="19" spans="1:22" x14ac:dyDescent="0.25">
      <c r="A19" s="55" t="s">
        <v>38</v>
      </c>
      <c r="B19" s="55"/>
      <c r="C19" s="19"/>
      <c r="D19" s="19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0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32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-8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-8</v>
      </c>
      <c r="T22" s="28"/>
      <c r="U22" s="28">
        <f>SUM(U4:U21)</f>
        <v>0</v>
      </c>
      <c r="V22" s="28">
        <f>SUM(V4:V21)</f>
        <v>0</v>
      </c>
    </row>
    <row r="23" spans="1:22" x14ac:dyDescent="0.25">
      <c r="E23" s="88" t="s">
        <v>77</v>
      </c>
      <c r="F23" s="88"/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4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32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" right="0.7" top="0.75" bottom="0.75" header="0.3" footer="0.3"/>
  <pageSetup paperSize="9" scale="6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B18" sqref="B1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21/12/2014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/>
      <c r="N3" s="56"/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6398</v>
      </c>
      <c r="B4" s="89" t="s">
        <v>122</v>
      </c>
      <c r="C4" s="51">
        <v>15</v>
      </c>
      <c r="D4" s="46" t="s">
        <v>78</v>
      </c>
      <c r="E4" s="102">
        <v>4</v>
      </c>
      <c r="F4" s="102"/>
      <c r="G4" s="102"/>
      <c r="H4" s="102"/>
      <c r="I4" s="102"/>
      <c r="J4" s="102"/>
      <c r="K4" s="102"/>
      <c r="L4" s="102"/>
      <c r="M4" s="102"/>
      <c r="N4" s="102"/>
      <c r="O4" s="91"/>
      <c r="P4" s="91"/>
      <c r="Q4" s="103"/>
      <c r="R4" s="103"/>
      <c r="S4" s="25">
        <f t="shared" ref="S4:S9" si="0">E4+G4+I4+K4+M4+O4+Q4</f>
        <v>4</v>
      </c>
      <c r="T4" s="25">
        <f t="shared" ref="T4:T18" si="1">SUM(S4-U4-V4)</f>
        <v>4</v>
      </c>
      <c r="U4" s="28"/>
      <c r="V4" s="28"/>
    </row>
    <row r="5" spans="1:22" x14ac:dyDescent="0.25">
      <c r="A5" s="49">
        <v>6428</v>
      </c>
      <c r="B5" s="89" t="s">
        <v>119</v>
      </c>
      <c r="C5" s="51">
        <v>5</v>
      </c>
      <c r="D5" s="60" t="s">
        <v>87</v>
      </c>
      <c r="E5" s="102">
        <v>1.5</v>
      </c>
      <c r="F5" s="102"/>
      <c r="G5" s="102">
        <v>2.5</v>
      </c>
      <c r="H5" s="102"/>
      <c r="I5" s="102"/>
      <c r="J5" s="102"/>
      <c r="K5" s="102"/>
      <c r="L5" s="102"/>
      <c r="M5" s="102"/>
      <c r="N5" s="102"/>
      <c r="O5" s="91"/>
      <c r="P5" s="91"/>
      <c r="Q5" s="103"/>
      <c r="R5" s="103"/>
      <c r="S5" s="25">
        <f t="shared" si="0"/>
        <v>4</v>
      </c>
      <c r="T5" s="25">
        <f>SUM(S5-U5-V5)</f>
        <v>4</v>
      </c>
      <c r="U5" s="28"/>
      <c r="V5" s="28"/>
    </row>
    <row r="6" spans="1:22" x14ac:dyDescent="0.25">
      <c r="A6" s="49">
        <v>6436</v>
      </c>
      <c r="B6" s="89" t="s">
        <v>120</v>
      </c>
      <c r="C6" s="51" t="s">
        <v>68</v>
      </c>
      <c r="D6" s="39" t="s">
        <v>66</v>
      </c>
      <c r="E6" s="102"/>
      <c r="F6" s="102"/>
      <c r="G6" s="102">
        <v>4.5</v>
      </c>
      <c r="H6" s="102"/>
      <c r="I6" s="102">
        <v>1.5</v>
      </c>
      <c r="J6" s="102"/>
      <c r="K6" s="102">
        <v>5.5</v>
      </c>
      <c r="L6" s="102"/>
      <c r="M6" s="102"/>
      <c r="N6" s="102"/>
      <c r="O6" s="91"/>
      <c r="P6" s="91"/>
      <c r="Q6" s="103"/>
      <c r="R6" s="103"/>
      <c r="S6" s="25">
        <f t="shared" si="0"/>
        <v>11.5</v>
      </c>
      <c r="T6" s="25">
        <f>SUM(S6-U6-V6)</f>
        <v>11.5</v>
      </c>
      <c r="U6" s="28"/>
      <c r="V6" s="28"/>
    </row>
    <row r="7" spans="1:22" x14ac:dyDescent="0.25">
      <c r="A7" s="49">
        <v>6398</v>
      </c>
      <c r="B7" s="89" t="s">
        <v>122</v>
      </c>
      <c r="C7" s="51">
        <v>23</v>
      </c>
      <c r="D7" s="39" t="s">
        <v>87</v>
      </c>
      <c r="E7" s="102"/>
      <c r="F7" s="102"/>
      <c r="G7" s="102"/>
      <c r="H7" s="102"/>
      <c r="I7" s="102">
        <v>3</v>
      </c>
      <c r="J7" s="102"/>
      <c r="K7" s="102"/>
      <c r="L7" s="102"/>
      <c r="M7" s="102"/>
      <c r="N7" s="102"/>
      <c r="O7" s="91"/>
      <c r="P7" s="91"/>
      <c r="Q7" s="103"/>
      <c r="R7" s="103"/>
      <c r="S7" s="25">
        <f t="shared" si="0"/>
        <v>3</v>
      </c>
      <c r="T7" s="25">
        <f>SUM(S7-U7-V7)</f>
        <v>3</v>
      </c>
      <c r="U7" s="28"/>
      <c r="V7" s="28"/>
    </row>
    <row r="8" spans="1:22" x14ac:dyDescent="0.25">
      <c r="A8" s="49">
        <v>6296</v>
      </c>
      <c r="B8" s="89" t="s">
        <v>115</v>
      </c>
      <c r="C8" s="51">
        <v>44</v>
      </c>
      <c r="D8" s="39" t="s">
        <v>65</v>
      </c>
      <c r="E8" s="102"/>
      <c r="F8" s="102"/>
      <c r="G8" s="102"/>
      <c r="H8" s="102"/>
      <c r="I8" s="102">
        <v>2.5</v>
      </c>
      <c r="J8" s="102"/>
      <c r="K8" s="102"/>
      <c r="L8" s="102"/>
      <c r="M8" s="102"/>
      <c r="N8" s="102"/>
      <c r="O8" s="91"/>
      <c r="P8" s="91"/>
      <c r="Q8" s="103"/>
      <c r="R8" s="103"/>
      <c r="S8" s="25">
        <f t="shared" si="0"/>
        <v>2.5</v>
      </c>
      <c r="T8" s="25">
        <f>SUM(S8-U8-V8)</f>
        <v>2.5</v>
      </c>
      <c r="U8" s="28"/>
      <c r="V8" s="28"/>
    </row>
    <row r="9" spans="1:22" x14ac:dyDescent="0.25">
      <c r="A9" s="49">
        <v>6398</v>
      </c>
      <c r="B9" s="89" t="s">
        <v>122</v>
      </c>
      <c r="C9" s="51">
        <v>16</v>
      </c>
      <c r="D9" s="39"/>
      <c r="E9" s="102"/>
      <c r="F9" s="102"/>
      <c r="G9" s="102"/>
      <c r="H9" s="102"/>
      <c r="I9" s="102"/>
      <c r="J9" s="102"/>
      <c r="K9" s="102">
        <v>1</v>
      </c>
      <c r="L9" s="102"/>
      <c r="M9" s="102"/>
      <c r="N9" s="102"/>
      <c r="O9" s="91"/>
      <c r="P9" s="91"/>
      <c r="Q9" s="103"/>
      <c r="R9" s="103"/>
      <c r="S9" s="25">
        <f t="shared" si="0"/>
        <v>1</v>
      </c>
      <c r="T9" s="25">
        <f>SUM(S9-U9-V9)</f>
        <v>1</v>
      </c>
      <c r="U9" s="28"/>
      <c r="V9" s="28"/>
    </row>
    <row r="10" spans="1:22" x14ac:dyDescent="0.25">
      <c r="A10" s="49">
        <v>6398</v>
      </c>
      <c r="B10" s="89" t="s">
        <v>122</v>
      </c>
      <c r="C10" s="51">
        <v>26</v>
      </c>
      <c r="D10" s="39"/>
      <c r="E10" s="102"/>
      <c r="F10" s="102"/>
      <c r="G10" s="102"/>
      <c r="H10" s="102"/>
      <c r="I10" s="109"/>
      <c r="J10" s="101"/>
      <c r="K10" s="100">
        <v>0.5</v>
      </c>
      <c r="L10" s="101"/>
      <c r="M10" s="100"/>
      <c r="N10" s="101"/>
      <c r="O10" s="94"/>
      <c r="P10" s="93"/>
      <c r="Q10" s="95"/>
      <c r="R10" s="96"/>
      <c r="S10" s="25">
        <f t="shared" ref="S10:S20" si="2">E10+G10+I10+K10+M10+O10+Q10</f>
        <v>0.5</v>
      </c>
      <c r="T10" s="25">
        <f t="shared" si="1"/>
        <v>0.5</v>
      </c>
      <c r="U10" s="28"/>
      <c r="V10" s="28"/>
    </row>
    <row r="11" spans="1:22" x14ac:dyDescent="0.25">
      <c r="A11" s="49"/>
      <c r="B11" s="49"/>
      <c r="C11" s="51"/>
      <c r="D11" s="39"/>
      <c r="E11" s="102"/>
      <c r="F11" s="102"/>
      <c r="G11" s="102"/>
      <c r="H11" s="102"/>
      <c r="I11" s="109"/>
      <c r="J11" s="101"/>
      <c r="K11" s="100"/>
      <c r="L11" s="101"/>
      <c r="M11" s="100"/>
      <c r="N11" s="101"/>
      <c r="O11" s="94"/>
      <c r="P11" s="93"/>
      <c r="Q11" s="95"/>
      <c r="R11" s="96"/>
      <c r="S11" s="25">
        <f t="shared" si="2"/>
        <v>0</v>
      </c>
      <c r="T11" s="25">
        <f t="shared" si="1"/>
        <v>0</v>
      </c>
      <c r="U11" s="28"/>
      <c r="V11" s="28"/>
    </row>
    <row r="12" spans="1:22" x14ac:dyDescent="0.25">
      <c r="A12" s="49"/>
      <c r="B12" s="49"/>
      <c r="C12" s="51"/>
      <c r="D12" s="39"/>
      <c r="E12" s="102"/>
      <c r="F12" s="102"/>
      <c r="G12" s="102"/>
      <c r="H12" s="102"/>
      <c r="I12" s="109"/>
      <c r="J12" s="101"/>
      <c r="K12" s="100"/>
      <c r="L12" s="101"/>
      <c r="M12" s="100"/>
      <c r="N12" s="101"/>
      <c r="O12" s="94"/>
      <c r="P12" s="93"/>
      <c r="Q12" s="95"/>
      <c r="R12" s="96"/>
      <c r="S12" s="25">
        <f>E12+G12+I12+K12+M12+O12+Q12</f>
        <v>0</v>
      </c>
      <c r="T12" s="25">
        <f t="shared" si="1"/>
        <v>0</v>
      </c>
      <c r="U12" s="28"/>
      <c r="V12" s="28"/>
    </row>
    <row r="13" spans="1:22" x14ac:dyDescent="0.25">
      <c r="A13" s="49"/>
      <c r="B13" s="49"/>
      <c r="C13" s="51"/>
      <c r="D13" s="39"/>
      <c r="E13" s="102"/>
      <c r="F13" s="102"/>
      <c r="G13" s="102"/>
      <c r="H13" s="102"/>
      <c r="I13" s="100"/>
      <c r="J13" s="101"/>
      <c r="K13" s="100"/>
      <c r="L13" s="101"/>
      <c r="M13" s="100"/>
      <c r="N13" s="101"/>
      <c r="O13" s="94"/>
      <c r="P13" s="93"/>
      <c r="Q13" s="95"/>
      <c r="R13" s="96"/>
      <c r="S13" s="25">
        <f>E13+G13+I13+K13+M13+O13+Q13</f>
        <v>0</v>
      </c>
      <c r="T13" s="25">
        <f t="shared" si="1"/>
        <v>0</v>
      </c>
      <c r="U13" s="28"/>
      <c r="V13" s="28"/>
    </row>
    <row r="14" spans="1:22" x14ac:dyDescent="0.25">
      <c r="A14" s="49"/>
      <c r="B14" s="49"/>
      <c r="C14" s="51"/>
      <c r="D14" s="39"/>
      <c r="E14" s="100"/>
      <c r="F14" s="101"/>
      <c r="G14" s="100"/>
      <c r="H14" s="101"/>
      <c r="I14" s="100"/>
      <c r="J14" s="101"/>
      <c r="K14" s="100"/>
      <c r="L14" s="101"/>
      <c r="M14" s="100"/>
      <c r="N14" s="101"/>
      <c r="O14" s="94"/>
      <c r="P14" s="93"/>
      <c r="Q14" s="95"/>
      <c r="R14" s="96"/>
      <c r="S14" s="25">
        <f>E14+G14+I14+K14+M14+O14+Q14</f>
        <v>0</v>
      </c>
      <c r="T14" s="25">
        <f t="shared" si="1"/>
        <v>0</v>
      </c>
      <c r="U14" s="28"/>
      <c r="V14" s="28"/>
    </row>
    <row r="15" spans="1:22" x14ac:dyDescent="0.25">
      <c r="A15" s="49"/>
      <c r="B15" s="49"/>
      <c r="C15" s="49"/>
      <c r="D15" s="27"/>
      <c r="E15" s="100"/>
      <c r="F15" s="101"/>
      <c r="G15" s="100"/>
      <c r="H15" s="101"/>
      <c r="I15" s="100"/>
      <c r="J15" s="101"/>
      <c r="K15" s="100"/>
      <c r="L15" s="101"/>
      <c r="M15" s="100"/>
      <c r="N15" s="101"/>
      <c r="O15" s="94"/>
      <c r="P15" s="93"/>
      <c r="Q15" s="95"/>
      <c r="R15" s="96"/>
      <c r="S15" s="25">
        <f>E15+G15+I15+K15+M15+O15+Q15</f>
        <v>0</v>
      </c>
      <c r="T15" s="25">
        <f t="shared" si="1"/>
        <v>0</v>
      </c>
      <c r="U15" s="28"/>
      <c r="V15" s="28"/>
    </row>
    <row r="16" spans="1:22" x14ac:dyDescent="0.25">
      <c r="A16" s="49"/>
      <c r="B16" s="49"/>
      <c r="C16" s="49"/>
      <c r="D16" s="27"/>
      <c r="E16" s="65"/>
      <c r="F16" s="66"/>
      <c r="G16" s="94"/>
      <c r="H16" s="93"/>
      <c r="I16" s="65"/>
      <c r="J16" s="66"/>
      <c r="K16" s="100"/>
      <c r="L16" s="101"/>
      <c r="M16" s="100"/>
      <c r="N16" s="101"/>
      <c r="O16" s="94"/>
      <c r="P16" s="93"/>
      <c r="Q16" s="95"/>
      <c r="R16" s="96"/>
      <c r="S16" s="25">
        <f t="shared" si="2"/>
        <v>0</v>
      </c>
      <c r="T16" s="25">
        <f t="shared" si="1"/>
        <v>0</v>
      </c>
      <c r="U16" s="28"/>
      <c r="V16" s="28"/>
    </row>
    <row r="17" spans="1:22" x14ac:dyDescent="0.25">
      <c r="A17" s="49">
        <v>3600</v>
      </c>
      <c r="B17" s="49" t="s">
        <v>117</v>
      </c>
      <c r="C17" s="49"/>
      <c r="D17" s="27" t="s">
        <v>80</v>
      </c>
      <c r="E17" s="94">
        <v>1.5</v>
      </c>
      <c r="F17" s="93"/>
      <c r="G17" s="94"/>
      <c r="H17" s="93"/>
      <c r="I17" s="94"/>
      <c r="J17" s="93"/>
      <c r="K17" s="100"/>
      <c r="L17" s="101"/>
      <c r="M17" s="100"/>
      <c r="N17" s="101"/>
      <c r="O17" s="94"/>
      <c r="P17" s="93"/>
      <c r="Q17" s="95"/>
      <c r="R17" s="96"/>
      <c r="S17" s="25">
        <f t="shared" si="2"/>
        <v>1.5</v>
      </c>
      <c r="T17" s="25">
        <f t="shared" si="1"/>
        <v>1.5</v>
      </c>
      <c r="U17" s="28"/>
      <c r="V17" s="28"/>
    </row>
    <row r="18" spans="1:22" x14ac:dyDescent="0.25">
      <c r="A18" s="49">
        <v>3600</v>
      </c>
      <c r="B18" s="49" t="s">
        <v>117</v>
      </c>
      <c r="C18" s="49"/>
      <c r="D18" s="27" t="s">
        <v>79</v>
      </c>
      <c r="E18" s="94">
        <v>1</v>
      </c>
      <c r="F18" s="93"/>
      <c r="G18" s="94">
        <v>1</v>
      </c>
      <c r="H18" s="93"/>
      <c r="I18" s="94">
        <v>1</v>
      </c>
      <c r="J18" s="93"/>
      <c r="K18" s="100">
        <v>1</v>
      </c>
      <c r="L18" s="101"/>
      <c r="M18" s="100"/>
      <c r="N18" s="101"/>
      <c r="O18" s="94"/>
      <c r="P18" s="93"/>
      <c r="Q18" s="95"/>
      <c r="R18" s="96"/>
      <c r="S18" s="25">
        <f t="shared" si="2"/>
        <v>4</v>
      </c>
      <c r="T18" s="25">
        <f t="shared" si="1"/>
        <v>4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95"/>
      <c r="F19" s="96"/>
      <c r="G19" s="95"/>
      <c r="H19" s="96"/>
      <c r="I19" s="95"/>
      <c r="J19" s="96"/>
      <c r="K19" s="95"/>
      <c r="L19" s="96"/>
      <c r="M19" s="95">
        <v>8</v>
      </c>
      <c r="N19" s="96"/>
      <c r="O19" s="95"/>
      <c r="P19" s="96"/>
      <c r="Q19" s="95"/>
      <c r="R19" s="96"/>
      <c r="S19" s="25">
        <f t="shared" si="2"/>
        <v>8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95"/>
      <c r="F20" s="96"/>
      <c r="G20" s="95"/>
      <c r="H20" s="96"/>
      <c r="I20" s="95"/>
      <c r="J20" s="96"/>
      <c r="K20" s="95"/>
      <c r="L20" s="96"/>
      <c r="M20" s="95"/>
      <c r="N20" s="96"/>
      <c r="O20" s="95"/>
      <c r="P20" s="96"/>
      <c r="Q20" s="95"/>
      <c r="R20" s="96"/>
      <c r="S20" s="25">
        <f t="shared" si="2"/>
        <v>0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97">
        <f>SUM(E4:E20)</f>
        <v>8</v>
      </c>
      <c r="F21" s="98"/>
      <c r="G21" s="97">
        <f>SUM(G4:G20)</f>
        <v>8</v>
      </c>
      <c r="H21" s="98"/>
      <c r="I21" s="97">
        <f>SUM(I4:I20)</f>
        <v>8</v>
      </c>
      <c r="J21" s="98"/>
      <c r="K21" s="97">
        <f>SUM(K4:K20)</f>
        <v>8</v>
      </c>
      <c r="L21" s="98"/>
      <c r="M21" s="97">
        <f>SUM(M4:M20)</f>
        <v>8</v>
      </c>
      <c r="N21" s="98"/>
      <c r="O21" s="97">
        <f>SUM(O4:O20)</f>
        <v>0</v>
      </c>
      <c r="P21" s="98"/>
      <c r="Q21" s="97">
        <f>SUM(Q4:Q20)</f>
        <v>0</v>
      </c>
      <c r="R21" s="98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32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  <c r="C25" s="47"/>
    </row>
    <row r="26" spans="1:22" x14ac:dyDescent="0.25">
      <c r="A26" s="16" t="s">
        <v>2</v>
      </c>
      <c r="C26" s="41">
        <f>SUM(T22)</f>
        <v>32</v>
      </c>
      <c r="I26" s="2">
        <v>3600</v>
      </c>
    </row>
    <row r="27" spans="1:22" x14ac:dyDescent="0.25">
      <c r="A27" s="16" t="s">
        <v>26</v>
      </c>
      <c r="C27" s="41">
        <f>U23</f>
        <v>0</v>
      </c>
      <c r="D27" s="33"/>
      <c r="I27" s="45">
        <v>5.5</v>
      </c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8">
        <f>S19</f>
        <v>8</v>
      </c>
      <c r="D29" s="34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B31" s="17"/>
      <c r="C31" s="40">
        <f>SUM(C26:C30)</f>
        <v>40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1"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E9:F9"/>
    <mergeCell ref="G9:H9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</mergeCells>
  <phoneticPr fontId="0" type="noConversion"/>
  <pageMargins left="0.75" right="0.75" top="1" bottom="1" header="0.5" footer="0.5"/>
  <pageSetup paperSize="9" scale="8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20" sqref="E20:L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21/12/2014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11.3</v>
      </c>
      <c r="J3" s="56">
        <v>16.3</v>
      </c>
      <c r="K3" s="56">
        <v>8</v>
      </c>
      <c r="L3" s="56">
        <v>16.3</v>
      </c>
      <c r="M3" s="57"/>
      <c r="N3" s="57"/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9" t="s">
        <v>115</v>
      </c>
      <c r="C4" s="51">
        <v>21</v>
      </c>
      <c r="D4" s="60" t="s">
        <v>86</v>
      </c>
      <c r="E4" s="91"/>
      <c r="F4" s="91"/>
      <c r="G4" s="91">
        <v>0.5</v>
      </c>
      <c r="H4" s="91"/>
      <c r="I4" s="91"/>
      <c r="J4" s="91"/>
      <c r="K4" s="91"/>
      <c r="L4" s="91"/>
      <c r="M4" s="91"/>
      <c r="N4" s="91"/>
      <c r="O4" s="94"/>
      <c r="P4" s="93"/>
      <c r="Q4" s="95"/>
      <c r="R4" s="96"/>
      <c r="S4" s="25">
        <f>E4+G4+I4+K4+M4+O4+Q4</f>
        <v>0.5</v>
      </c>
      <c r="T4" s="25">
        <f t="shared" ref="T4:T22" si="0">SUM(S4-U4-V4)</f>
        <v>0.5</v>
      </c>
      <c r="U4" s="28"/>
      <c r="V4" s="28"/>
    </row>
    <row r="5" spans="1:22" x14ac:dyDescent="0.25">
      <c r="A5" s="49">
        <v>6436</v>
      </c>
      <c r="B5" s="89" t="s">
        <v>120</v>
      </c>
      <c r="C5" s="51" t="s">
        <v>68</v>
      </c>
      <c r="D5" s="39" t="s">
        <v>73</v>
      </c>
      <c r="E5" s="91"/>
      <c r="F5" s="91"/>
      <c r="G5" s="91">
        <v>0.5</v>
      </c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5">
        <f t="shared" ref="S5:S25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9"/>
      <c r="B6" s="52"/>
      <c r="C6" s="49"/>
      <c r="D6" s="39"/>
      <c r="E6" s="91"/>
      <c r="F6" s="91"/>
      <c r="G6" s="91"/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3"/>
      <c r="D7" s="39"/>
      <c r="E7" s="91"/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39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39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4"/>
      <c r="B12" s="49"/>
      <c r="C12" s="49"/>
      <c r="D12" s="39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5">
        <f t="shared" si="1"/>
        <v>0</v>
      </c>
      <c r="T12" s="25">
        <f>SUM(S12-U12-V12)</f>
        <v>0</v>
      </c>
      <c r="U12" s="28"/>
      <c r="V12" s="28"/>
    </row>
    <row r="13" spans="1:22" x14ac:dyDescent="0.25">
      <c r="A13" s="64"/>
      <c r="B13" s="49"/>
      <c r="C13" s="49"/>
      <c r="D13" s="39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4"/>
      <c r="B14" s="49"/>
      <c r="C14" s="49"/>
      <c r="D14" s="39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9"/>
      <c r="B15" s="49"/>
      <c r="C15" s="49"/>
      <c r="D15" s="39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49"/>
      <c r="B16" s="49"/>
      <c r="C16" s="49"/>
      <c r="D16" s="39"/>
      <c r="E16" s="94"/>
      <c r="F16" s="93"/>
      <c r="G16" s="94"/>
      <c r="H16" s="93"/>
      <c r="I16" s="94"/>
      <c r="J16" s="93"/>
      <c r="K16" s="94"/>
      <c r="L16" s="93"/>
      <c r="M16" s="94"/>
      <c r="N16" s="93"/>
      <c r="O16" s="94"/>
      <c r="P16" s="93"/>
      <c r="Q16" s="95"/>
      <c r="R16" s="9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9"/>
      <c r="B17" s="49"/>
      <c r="C17" s="49"/>
      <c r="D17" s="39"/>
      <c r="E17" s="94"/>
      <c r="F17" s="93"/>
      <c r="G17" s="94"/>
      <c r="H17" s="93"/>
      <c r="I17" s="94"/>
      <c r="J17" s="93"/>
      <c r="K17" s="94"/>
      <c r="L17" s="93"/>
      <c r="M17" s="94"/>
      <c r="N17" s="93"/>
      <c r="O17" s="94"/>
      <c r="P17" s="93"/>
      <c r="Q17" s="95"/>
      <c r="R17" s="9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9"/>
      <c r="B18" s="49"/>
      <c r="C18" s="49"/>
      <c r="D18" s="39"/>
      <c r="E18" s="94"/>
      <c r="F18" s="93"/>
      <c r="G18" s="94"/>
      <c r="H18" s="93"/>
      <c r="I18" s="94"/>
      <c r="J18" s="93"/>
      <c r="K18" s="94"/>
      <c r="L18" s="93"/>
      <c r="M18" s="94"/>
      <c r="N18" s="93"/>
      <c r="O18" s="94"/>
      <c r="P18" s="93"/>
      <c r="Q18" s="95"/>
      <c r="R18" s="96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49"/>
      <c r="B19" s="49"/>
      <c r="C19" s="49"/>
      <c r="D19" s="39"/>
      <c r="E19" s="94"/>
      <c r="F19" s="93"/>
      <c r="G19" s="94"/>
      <c r="H19" s="93"/>
      <c r="I19" s="94"/>
      <c r="J19" s="93"/>
      <c r="K19" s="94"/>
      <c r="L19" s="93"/>
      <c r="M19" s="94"/>
      <c r="N19" s="93"/>
      <c r="O19" s="94"/>
      <c r="P19" s="93"/>
      <c r="Q19" s="95"/>
      <c r="R19" s="96"/>
      <c r="S19" s="25">
        <f t="shared" si="2"/>
        <v>0</v>
      </c>
      <c r="T19" s="25">
        <f t="shared" si="0"/>
        <v>0</v>
      </c>
      <c r="U19" s="28"/>
      <c r="V19" s="28"/>
    </row>
    <row r="20" spans="1:22" x14ac:dyDescent="0.25">
      <c r="A20" s="49">
        <v>3600</v>
      </c>
      <c r="B20" s="49" t="s">
        <v>127</v>
      </c>
      <c r="C20" s="49"/>
      <c r="D20" s="27" t="s">
        <v>85</v>
      </c>
      <c r="E20" s="94">
        <v>6.75</v>
      </c>
      <c r="F20" s="93"/>
      <c r="G20" s="94">
        <v>7.25</v>
      </c>
      <c r="H20" s="93"/>
      <c r="I20" s="94">
        <v>5.25</v>
      </c>
      <c r="J20" s="93"/>
      <c r="K20" s="94">
        <v>8.25</v>
      </c>
      <c r="L20" s="93"/>
      <c r="M20" s="94"/>
      <c r="N20" s="93"/>
      <c r="O20" s="94"/>
      <c r="P20" s="93"/>
      <c r="Q20" s="95"/>
      <c r="R20" s="96"/>
      <c r="S20" s="25">
        <f t="shared" si="2"/>
        <v>27.5</v>
      </c>
      <c r="T20" s="25">
        <f t="shared" si="0"/>
        <v>26</v>
      </c>
      <c r="U20" s="28">
        <v>1.5</v>
      </c>
      <c r="V20" s="28"/>
    </row>
    <row r="21" spans="1:22" x14ac:dyDescent="0.25">
      <c r="A21" s="49">
        <v>3600</v>
      </c>
      <c r="B21" s="49" t="s">
        <v>127</v>
      </c>
      <c r="C21" s="49"/>
      <c r="D21" s="27" t="s">
        <v>84</v>
      </c>
      <c r="E21" s="94">
        <v>1.5</v>
      </c>
      <c r="F21" s="93"/>
      <c r="G21" s="94"/>
      <c r="H21" s="93"/>
      <c r="I21" s="94"/>
      <c r="J21" s="93"/>
      <c r="K21" s="94"/>
      <c r="L21" s="93"/>
      <c r="M21" s="94"/>
      <c r="N21" s="93"/>
      <c r="O21" s="94"/>
      <c r="P21" s="93"/>
      <c r="Q21" s="95"/>
      <c r="R21" s="96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9">
        <v>3600</v>
      </c>
      <c r="B22" s="49" t="s">
        <v>127</v>
      </c>
      <c r="C22" s="49"/>
      <c r="D22" s="27" t="s">
        <v>83</v>
      </c>
      <c r="E22" s="94">
        <v>0.25</v>
      </c>
      <c r="F22" s="93"/>
      <c r="G22" s="94">
        <v>0.25</v>
      </c>
      <c r="H22" s="93"/>
      <c r="I22" s="94">
        <v>0.25</v>
      </c>
      <c r="J22" s="93"/>
      <c r="K22" s="94">
        <v>0.25</v>
      </c>
      <c r="L22" s="93"/>
      <c r="M22" s="94"/>
      <c r="N22" s="93"/>
      <c r="O22" s="94"/>
      <c r="P22" s="93"/>
      <c r="Q22" s="95"/>
      <c r="R22" s="96"/>
      <c r="S22" s="25">
        <f t="shared" si="2"/>
        <v>1</v>
      </c>
      <c r="T22" s="25">
        <f t="shared" si="0"/>
        <v>1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95"/>
      <c r="F23" s="96"/>
      <c r="G23" s="95"/>
      <c r="H23" s="96"/>
      <c r="I23" s="95"/>
      <c r="J23" s="96"/>
      <c r="K23" s="95"/>
      <c r="L23" s="96"/>
      <c r="M23" s="95">
        <v>8</v>
      </c>
      <c r="N23" s="96"/>
      <c r="O23" s="95"/>
      <c r="P23" s="96"/>
      <c r="Q23" s="95"/>
      <c r="R23" s="96"/>
      <c r="S23" s="25">
        <f t="shared" si="1"/>
        <v>8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95"/>
      <c r="F24" s="96"/>
      <c r="G24" s="95"/>
      <c r="H24" s="96"/>
      <c r="I24" s="95"/>
      <c r="J24" s="96"/>
      <c r="K24" s="95"/>
      <c r="L24" s="96"/>
      <c r="M24" s="95"/>
      <c r="N24" s="96"/>
      <c r="O24" s="95"/>
      <c r="P24" s="96"/>
      <c r="Q24" s="95"/>
      <c r="R24" s="96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97">
        <f>SUM(E4:E24)</f>
        <v>8.5</v>
      </c>
      <c r="F25" s="98"/>
      <c r="G25" s="97">
        <f>SUM(G4:G24)</f>
        <v>8.5</v>
      </c>
      <c r="H25" s="98"/>
      <c r="I25" s="97">
        <f>SUM(I4:I24)</f>
        <v>5.5</v>
      </c>
      <c r="J25" s="98"/>
      <c r="K25" s="97">
        <f>SUM(K4:K24)</f>
        <v>8.5</v>
      </c>
      <c r="L25" s="98"/>
      <c r="M25" s="97">
        <f>SUM(M4:M24)</f>
        <v>8</v>
      </c>
      <c r="N25" s="98"/>
      <c r="O25" s="97">
        <f>SUM(O4:O24)</f>
        <v>0</v>
      </c>
      <c r="P25" s="98"/>
      <c r="Q25" s="97">
        <f>SUM(Q4:Q24)</f>
        <v>0</v>
      </c>
      <c r="R25" s="98"/>
      <c r="S25" s="25">
        <f t="shared" si="1"/>
        <v>39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29.5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0.5</v>
      </c>
      <c r="I27" s="32"/>
      <c r="J27" s="32">
        <f>SUM(I25)-J26</f>
        <v>-2.5</v>
      </c>
      <c r="K27" s="32"/>
      <c r="L27" s="32">
        <f>SUM(K25)-L26</f>
        <v>0.5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-1</v>
      </c>
      <c r="T27" s="28"/>
      <c r="U27" s="28">
        <f>SUM(U4:U26)</f>
        <v>1.5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29.5</v>
      </c>
      <c r="I30" s="2">
        <v>3600</v>
      </c>
    </row>
    <row r="31" spans="1:22" x14ac:dyDescent="0.25">
      <c r="A31" s="16" t="s">
        <v>26</v>
      </c>
      <c r="C31" s="41">
        <f>U27</f>
        <v>1.5</v>
      </c>
      <c r="D31" s="33"/>
      <c r="I31" s="45">
        <v>30</v>
      </c>
    </row>
    <row r="32" spans="1:22" x14ac:dyDescent="0.25">
      <c r="A32" s="16" t="s">
        <v>27</v>
      </c>
      <c r="C32" s="33">
        <f>V27</f>
        <v>0</v>
      </c>
      <c r="I32" s="47"/>
    </row>
    <row r="33" spans="1:9" x14ac:dyDescent="0.25">
      <c r="A33" s="16" t="s">
        <v>28</v>
      </c>
      <c r="C33" s="33">
        <f>S23</f>
        <v>8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39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5" right="0.75" top="1" bottom="1" header="0.5" footer="0.5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workbookViewId="0">
      <selection activeCell="B17" sqref="B1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  <c r="S1" s="16"/>
    </row>
    <row r="2" spans="1:22" s="22" customFormat="1" x14ac:dyDescent="0.25">
      <c r="A2" s="18" t="str">
        <f>Analysis!A3</f>
        <v>W/E 21/12/2014</v>
      </c>
      <c r="B2" s="81"/>
      <c r="C2" s="81"/>
      <c r="D2" s="81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/>
      <c r="J3" s="56"/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6296</v>
      </c>
      <c r="B4" s="89" t="s">
        <v>115</v>
      </c>
      <c r="C4" s="51">
        <v>17</v>
      </c>
      <c r="D4" s="39" t="s">
        <v>64</v>
      </c>
      <c r="E4" s="91">
        <v>2.5</v>
      </c>
      <c r="F4" s="91"/>
      <c r="G4" s="91"/>
      <c r="H4" s="91"/>
      <c r="I4" s="92"/>
      <c r="J4" s="93"/>
      <c r="K4" s="91"/>
      <c r="L4" s="91"/>
      <c r="M4" s="91"/>
      <c r="N4" s="91"/>
      <c r="O4" s="94"/>
      <c r="P4" s="93"/>
      <c r="Q4" s="95"/>
      <c r="R4" s="96"/>
      <c r="S4" s="25">
        <f>E4+G4+I4+K4+M4+O4+Q4</f>
        <v>2.5</v>
      </c>
      <c r="T4" s="25">
        <f t="shared" ref="T4:T17" si="0">SUM(S4-U4-V4)</f>
        <v>2.5</v>
      </c>
      <c r="U4" s="28"/>
      <c r="V4" s="28"/>
    </row>
    <row r="5" spans="1:22" x14ac:dyDescent="0.25">
      <c r="A5" s="49">
        <v>6409</v>
      </c>
      <c r="B5" s="89" t="s">
        <v>116</v>
      </c>
      <c r="C5" s="51" t="s">
        <v>72</v>
      </c>
      <c r="D5" s="39" t="s">
        <v>71</v>
      </c>
      <c r="E5" s="91">
        <v>5.5</v>
      </c>
      <c r="F5" s="91"/>
      <c r="G5" s="91">
        <v>8</v>
      </c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5">
        <f t="shared" ref="S5:S20" si="1">E5+G5+I5+K5+M5+O5+Q5</f>
        <v>13.5</v>
      </c>
      <c r="T5" s="25">
        <f t="shared" si="0"/>
        <v>13.5</v>
      </c>
      <c r="U5" s="28"/>
      <c r="V5" s="28"/>
    </row>
    <row r="6" spans="1:22" x14ac:dyDescent="0.25">
      <c r="A6" s="49"/>
      <c r="B6" s="49"/>
      <c r="C6" s="51"/>
      <c r="D6" s="60"/>
      <c r="E6" s="91"/>
      <c r="F6" s="91"/>
      <c r="G6" s="91"/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53"/>
      <c r="D7" s="60"/>
      <c r="E7" s="91"/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60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84"/>
      <c r="B9" s="49"/>
      <c r="C9" s="51"/>
      <c r="D9" s="60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84"/>
      <c r="B10" s="49"/>
      <c r="C10" s="49"/>
      <c r="D10" s="61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84"/>
      <c r="B11" s="49"/>
      <c r="C11" s="49"/>
      <c r="D11" s="61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4"/>
      <c r="B12" s="49"/>
      <c r="C12" s="49"/>
      <c r="D12" s="48" t="s">
        <v>51</v>
      </c>
      <c r="E12" s="94"/>
      <c r="F12" s="93"/>
      <c r="G12" s="94"/>
      <c r="H12" s="93"/>
      <c r="I12" s="94">
        <v>8</v>
      </c>
      <c r="J12" s="93"/>
      <c r="K12" s="94"/>
      <c r="L12" s="93"/>
      <c r="M12" s="94"/>
      <c r="N12" s="93"/>
      <c r="O12" s="94"/>
      <c r="P12" s="93"/>
      <c r="Q12" s="95"/>
      <c r="R12" s="96"/>
      <c r="S12" s="25">
        <f t="shared" si="1"/>
        <v>8</v>
      </c>
      <c r="T12" s="25">
        <f t="shared" si="0"/>
        <v>8</v>
      </c>
      <c r="U12" s="28"/>
      <c r="V12" s="28"/>
    </row>
    <row r="13" spans="1:22" x14ac:dyDescent="0.25">
      <c r="A13" s="84"/>
      <c r="B13" s="49"/>
      <c r="C13" s="49"/>
      <c r="D13" s="61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4"/>
      <c r="B14" s="49"/>
      <c r="C14" s="49"/>
      <c r="D14" s="61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84"/>
      <c r="B15" s="49"/>
      <c r="C15" s="49"/>
      <c r="D15" s="61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4"/>
      <c r="B16" s="49"/>
      <c r="C16" s="49"/>
      <c r="D16" s="61"/>
      <c r="E16" s="94"/>
      <c r="F16" s="93"/>
      <c r="G16" s="94"/>
      <c r="H16" s="93"/>
      <c r="I16" s="94"/>
      <c r="J16" s="93"/>
      <c r="K16" s="94"/>
      <c r="L16" s="93"/>
      <c r="M16" s="94"/>
      <c r="N16" s="93"/>
      <c r="O16" s="94"/>
      <c r="P16" s="93"/>
      <c r="Q16" s="95"/>
      <c r="R16" s="9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>
        <v>3600</v>
      </c>
      <c r="B17" s="49" t="s">
        <v>117</v>
      </c>
      <c r="C17" s="49"/>
      <c r="D17" s="27"/>
      <c r="E17" s="94"/>
      <c r="F17" s="93"/>
      <c r="G17" s="94"/>
      <c r="H17" s="93"/>
      <c r="I17" s="94"/>
      <c r="J17" s="93"/>
      <c r="K17" s="94">
        <v>8</v>
      </c>
      <c r="L17" s="93"/>
      <c r="M17" s="94">
        <v>8</v>
      </c>
      <c r="N17" s="93"/>
      <c r="O17" s="94"/>
      <c r="P17" s="93"/>
      <c r="Q17" s="95"/>
      <c r="R17" s="96"/>
      <c r="S17" s="25">
        <f t="shared" si="1"/>
        <v>16</v>
      </c>
      <c r="T17" s="25">
        <f t="shared" si="0"/>
        <v>16</v>
      </c>
      <c r="U17" s="28"/>
      <c r="V17" s="28"/>
    </row>
    <row r="18" spans="1:22" s="17" customFormat="1" x14ac:dyDescent="0.25">
      <c r="A18" s="55" t="s">
        <v>37</v>
      </c>
      <c r="B18" s="55"/>
      <c r="C18" s="81"/>
      <c r="D18" s="81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5">
        <f t="shared" si="1"/>
        <v>0</v>
      </c>
      <c r="T18" s="25"/>
      <c r="U18" s="29"/>
      <c r="V18" s="28"/>
    </row>
    <row r="19" spans="1:22" x14ac:dyDescent="0.25">
      <c r="A19" s="55" t="s">
        <v>38</v>
      </c>
      <c r="B19" s="55"/>
      <c r="C19" s="81"/>
      <c r="D19" s="81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82"/>
      <c r="F21" s="83">
        <v>8</v>
      </c>
      <c r="G21" s="82"/>
      <c r="H21" s="83">
        <v>8</v>
      </c>
      <c r="I21" s="82"/>
      <c r="J21" s="83">
        <v>8</v>
      </c>
      <c r="K21" s="82"/>
      <c r="L21" s="83">
        <v>8</v>
      </c>
      <c r="M21" s="82"/>
      <c r="N21" s="83">
        <v>8</v>
      </c>
      <c r="O21" s="82"/>
      <c r="P21" s="83"/>
      <c r="Q21" s="82"/>
      <c r="R21" s="83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16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B7" sqref="B7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45</v>
      </c>
      <c r="B1" s="15"/>
      <c r="C1" s="15"/>
      <c r="S1" s="16"/>
    </row>
    <row r="2" spans="1:22" s="22" customFormat="1" x14ac:dyDescent="0.25">
      <c r="A2" s="18" t="str">
        <f>Analysis!A3</f>
        <v>W/E 21/12/2014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6296</v>
      </c>
      <c r="B4" s="89" t="s">
        <v>115</v>
      </c>
      <c r="C4" s="51">
        <v>55</v>
      </c>
      <c r="D4" s="39" t="s">
        <v>76</v>
      </c>
      <c r="E4" s="91">
        <v>2</v>
      </c>
      <c r="F4" s="91"/>
      <c r="G4" s="91"/>
      <c r="H4" s="91"/>
      <c r="I4" s="92"/>
      <c r="J4" s="93"/>
      <c r="K4" s="91"/>
      <c r="L4" s="91"/>
      <c r="M4" s="91"/>
      <c r="N4" s="91"/>
      <c r="O4" s="94"/>
      <c r="P4" s="93"/>
      <c r="Q4" s="95"/>
      <c r="R4" s="96"/>
      <c r="S4" s="25">
        <f>E4+G4+I4+K4+M4+O4+Q4</f>
        <v>2</v>
      </c>
      <c r="T4" s="25">
        <f t="shared" ref="T4:T17" si="0">SUM(S4-U4-V4)</f>
        <v>2</v>
      </c>
      <c r="U4" s="28"/>
      <c r="V4" s="28"/>
    </row>
    <row r="5" spans="1:22" x14ac:dyDescent="0.25">
      <c r="A5" s="49">
        <v>6435</v>
      </c>
      <c r="B5" s="89" t="s">
        <v>118</v>
      </c>
      <c r="C5" s="51">
        <v>8</v>
      </c>
      <c r="D5" s="39" t="s">
        <v>75</v>
      </c>
      <c r="E5" s="91">
        <v>6</v>
      </c>
      <c r="F5" s="91"/>
      <c r="G5" s="91">
        <v>8</v>
      </c>
      <c r="H5" s="91"/>
      <c r="I5" s="92">
        <v>8</v>
      </c>
      <c r="J5" s="93"/>
      <c r="K5" s="94">
        <v>6.75</v>
      </c>
      <c r="L5" s="93"/>
      <c r="M5" s="94"/>
      <c r="N5" s="93"/>
      <c r="O5" s="94"/>
      <c r="P5" s="93"/>
      <c r="Q5" s="95"/>
      <c r="R5" s="96"/>
      <c r="S5" s="25">
        <f t="shared" ref="S5:S20" si="1">E5+G5+I5+K5+M5+O5+Q5</f>
        <v>28.75</v>
      </c>
      <c r="T5" s="25">
        <f t="shared" si="0"/>
        <v>28.75</v>
      </c>
      <c r="U5" s="28"/>
      <c r="V5" s="28"/>
    </row>
    <row r="6" spans="1:22" x14ac:dyDescent="0.25">
      <c r="A6" s="49">
        <v>6428</v>
      </c>
      <c r="B6" s="89" t="s">
        <v>119</v>
      </c>
      <c r="C6" s="51">
        <v>5</v>
      </c>
      <c r="D6" s="60" t="s">
        <v>87</v>
      </c>
      <c r="E6" s="91"/>
      <c r="F6" s="91"/>
      <c r="G6" s="91"/>
      <c r="H6" s="91"/>
      <c r="I6" s="92"/>
      <c r="J6" s="93"/>
      <c r="K6" s="94">
        <v>1.25</v>
      </c>
      <c r="L6" s="93"/>
      <c r="M6" s="94"/>
      <c r="N6" s="93"/>
      <c r="O6" s="94"/>
      <c r="P6" s="93"/>
      <c r="Q6" s="95"/>
      <c r="R6" s="96"/>
      <c r="S6" s="25">
        <f t="shared" si="1"/>
        <v>1.25</v>
      </c>
      <c r="T6" s="25">
        <f t="shared" si="0"/>
        <v>1.25</v>
      </c>
      <c r="U6" s="28"/>
      <c r="V6" s="28"/>
    </row>
    <row r="7" spans="1:22" x14ac:dyDescent="0.25">
      <c r="A7" s="49">
        <v>6436</v>
      </c>
      <c r="B7" s="89" t="s">
        <v>120</v>
      </c>
      <c r="C7" s="87">
        <v>7</v>
      </c>
      <c r="D7" s="60" t="s">
        <v>66</v>
      </c>
      <c r="E7" s="91"/>
      <c r="F7" s="91"/>
      <c r="G7" s="91"/>
      <c r="H7" s="91"/>
      <c r="I7" s="92"/>
      <c r="J7" s="93"/>
      <c r="K7" s="94"/>
      <c r="L7" s="93"/>
      <c r="M7" s="94">
        <v>8</v>
      </c>
      <c r="N7" s="93"/>
      <c r="O7" s="94"/>
      <c r="P7" s="93"/>
      <c r="Q7" s="95"/>
      <c r="R7" s="96"/>
      <c r="S7" s="25">
        <f t="shared" si="1"/>
        <v>8</v>
      </c>
      <c r="T7" s="25">
        <f t="shared" si="0"/>
        <v>8</v>
      </c>
      <c r="U7" s="28"/>
      <c r="V7" s="28"/>
    </row>
    <row r="8" spans="1:22" x14ac:dyDescent="0.25">
      <c r="A8" s="49"/>
      <c r="B8" s="49"/>
      <c r="C8" s="51"/>
      <c r="D8" s="60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60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61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61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61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61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61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4"/>
      <c r="B15" s="49"/>
      <c r="C15" s="49"/>
      <c r="D15" s="61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4"/>
      <c r="B16" s="49"/>
      <c r="C16" s="49"/>
      <c r="D16" s="61"/>
      <c r="E16" s="94"/>
      <c r="F16" s="93"/>
      <c r="G16" s="94"/>
      <c r="H16" s="93"/>
      <c r="I16" s="94"/>
      <c r="J16" s="93"/>
      <c r="K16" s="94"/>
      <c r="L16" s="93"/>
      <c r="M16" s="94"/>
      <c r="N16" s="93"/>
      <c r="O16" s="94"/>
      <c r="P16" s="93"/>
      <c r="Q16" s="95"/>
      <c r="R16" s="9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/>
      <c r="B17" s="49"/>
      <c r="C17" s="49"/>
      <c r="D17" s="27"/>
      <c r="E17" s="94"/>
      <c r="F17" s="93"/>
      <c r="G17" s="94"/>
      <c r="H17" s="93"/>
      <c r="I17" s="94"/>
      <c r="J17" s="93"/>
      <c r="K17" s="94"/>
      <c r="L17" s="93"/>
      <c r="M17" s="94"/>
      <c r="N17" s="93"/>
      <c r="O17" s="94"/>
      <c r="P17" s="93"/>
      <c r="Q17" s="95"/>
      <c r="R17" s="96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55" t="s">
        <v>37</v>
      </c>
      <c r="B18" s="55"/>
      <c r="C18" s="19"/>
      <c r="D18" s="19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5">
        <f t="shared" si="1"/>
        <v>0</v>
      </c>
      <c r="T18" s="25"/>
      <c r="U18" s="29"/>
      <c r="V18" s="28"/>
    </row>
    <row r="19" spans="1:22" x14ac:dyDescent="0.25">
      <c r="A19" s="55" t="s">
        <v>38</v>
      </c>
      <c r="B19" s="55"/>
      <c r="C19" s="19"/>
      <c r="D19" s="19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="16" customFormat="1" ht="15" x14ac:dyDescent="0.2"/>
    <row r="34" s="16" customFormat="1" ht="15" x14ac:dyDescent="0.2"/>
    <row r="35" s="16" customFormat="1" ht="15" x14ac:dyDescent="0.2"/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8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B44" sqref="B44"/>
    </sheetView>
  </sheetViews>
  <sheetFormatPr defaultColWidth="11.85546875" defaultRowHeight="15.75" x14ac:dyDescent="0.25"/>
  <cols>
    <col min="1" max="1" width="7.140625" style="16" customWidth="1"/>
    <col min="2" max="2" width="13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46</v>
      </c>
      <c r="B1" s="15"/>
      <c r="C1" s="15"/>
    </row>
    <row r="2" spans="1:22" s="22" customFormat="1" x14ac:dyDescent="0.25">
      <c r="A2" s="18" t="str">
        <f>Analysis!A3</f>
        <v>W/E 21/12/2014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6296</v>
      </c>
      <c r="B4" s="89" t="s">
        <v>115</v>
      </c>
      <c r="C4" s="51">
        <v>17</v>
      </c>
      <c r="D4" s="39" t="s">
        <v>64</v>
      </c>
      <c r="E4" s="91">
        <v>3</v>
      </c>
      <c r="F4" s="91"/>
      <c r="G4" s="91"/>
      <c r="H4" s="91"/>
      <c r="I4" s="91"/>
      <c r="J4" s="91"/>
      <c r="K4" s="91"/>
      <c r="L4" s="91"/>
      <c r="M4" s="91"/>
      <c r="N4" s="91"/>
      <c r="O4" s="94"/>
      <c r="P4" s="93"/>
      <c r="Q4" s="95"/>
      <c r="R4" s="96"/>
      <c r="S4" s="25">
        <f>E4+G4+I4+K4+M4+O4+Q4</f>
        <v>3</v>
      </c>
      <c r="T4" s="25">
        <f t="shared" ref="T4:T17" si="0">SUM(S4-U4-V4)</f>
        <v>3</v>
      </c>
      <c r="U4" s="28"/>
      <c r="V4" s="28"/>
    </row>
    <row r="5" spans="1:22" x14ac:dyDescent="0.25">
      <c r="A5" s="49">
        <v>6296</v>
      </c>
      <c r="B5" s="89" t="s">
        <v>115</v>
      </c>
      <c r="C5" s="51">
        <v>44</v>
      </c>
      <c r="D5" s="39" t="s">
        <v>65</v>
      </c>
      <c r="E5" s="91">
        <v>3.5</v>
      </c>
      <c r="F5" s="91"/>
      <c r="G5" s="91">
        <v>3.5</v>
      </c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5">
        <f t="shared" ref="S5:S20" si="1">E5+G5+I5+K5+M5+O5+Q5</f>
        <v>7</v>
      </c>
      <c r="T5" s="25">
        <f t="shared" si="0"/>
        <v>7</v>
      </c>
      <c r="U5" s="28"/>
      <c r="V5" s="28"/>
    </row>
    <row r="6" spans="1:22" x14ac:dyDescent="0.25">
      <c r="A6" s="49">
        <v>6436</v>
      </c>
      <c r="B6" s="89" t="s">
        <v>120</v>
      </c>
      <c r="C6" s="51" t="s">
        <v>68</v>
      </c>
      <c r="D6" s="39" t="s">
        <v>66</v>
      </c>
      <c r="E6" s="91">
        <v>1</v>
      </c>
      <c r="F6" s="91"/>
      <c r="G6" s="91">
        <v>4.5</v>
      </c>
      <c r="H6" s="91"/>
      <c r="I6" s="92">
        <v>8</v>
      </c>
      <c r="J6" s="93"/>
      <c r="K6" s="94">
        <v>8</v>
      </c>
      <c r="L6" s="93"/>
      <c r="M6" s="94">
        <v>8</v>
      </c>
      <c r="N6" s="93"/>
      <c r="O6" s="94"/>
      <c r="P6" s="93"/>
      <c r="Q6" s="95"/>
      <c r="R6" s="96"/>
      <c r="S6" s="25">
        <f t="shared" si="1"/>
        <v>29.5</v>
      </c>
      <c r="T6" s="25">
        <f t="shared" si="0"/>
        <v>29.5</v>
      </c>
      <c r="U6" s="28"/>
      <c r="V6" s="28"/>
    </row>
    <row r="7" spans="1:22" x14ac:dyDescent="0.25">
      <c r="A7" s="49">
        <v>6497</v>
      </c>
      <c r="B7" s="89" t="s">
        <v>121</v>
      </c>
      <c r="C7" s="51">
        <v>1</v>
      </c>
      <c r="D7" s="39" t="s">
        <v>67</v>
      </c>
      <c r="E7" s="91">
        <v>0.5</v>
      </c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9"/>
      <c r="B8" s="49"/>
      <c r="C8" s="51"/>
      <c r="D8" s="39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4"/>
      <c r="B15" s="49"/>
      <c r="C15" s="49"/>
      <c r="D15" s="27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4"/>
      <c r="B16" s="49"/>
      <c r="C16" s="49"/>
      <c r="D16" s="27"/>
      <c r="E16" s="94"/>
      <c r="F16" s="93"/>
      <c r="G16" s="94"/>
      <c r="H16" s="93"/>
      <c r="I16" s="94"/>
      <c r="J16" s="93"/>
      <c r="K16" s="94"/>
      <c r="L16" s="93"/>
      <c r="M16" s="94"/>
      <c r="N16" s="93"/>
      <c r="O16" s="94"/>
      <c r="P16" s="93"/>
      <c r="Q16" s="95"/>
      <c r="R16" s="9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9"/>
      <c r="B17" s="49"/>
      <c r="C17" s="49"/>
      <c r="D17" s="27"/>
      <c r="E17" s="94"/>
      <c r="F17" s="93"/>
      <c r="G17" s="94"/>
      <c r="H17" s="93"/>
      <c r="I17" s="94"/>
      <c r="J17" s="93"/>
      <c r="K17" s="94"/>
      <c r="L17" s="93"/>
      <c r="M17" s="94"/>
      <c r="N17" s="93"/>
      <c r="O17" s="94"/>
      <c r="P17" s="93"/>
      <c r="Q17" s="95"/>
      <c r="R17" s="96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  <c r="S26" s="16"/>
    </row>
    <row r="27" spans="1:22" x14ac:dyDescent="0.25">
      <c r="A27" s="16" t="s">
        <v>27</v>
      </c>
      <c r="C27" s="33">
        <f>V22</f>
        <v>0</v>
      </c>
      <c r="I27" s="47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9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17" sqref="B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21/12/2014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6436</v>
      </c>
      <c r="B4" s="89" t="s">
        <v>120</v>
      </c>
      <c r="C4" s="51" t="s">
        <v>68</v>
      </c>
      <c r="D4" s="39" t="s">
        <v>66</v>
      </c>
      <c r="E4" s="91">
        <v>7.25</v>
      </c>
      <c r="F4" s="91"/>
      <c r="G4" s="91">
        <v>6</v>
      </c>
      <c r="H4" s="91"/>
      <c r="I4" s="91">
        <v>7.5</v>
      </c>
      <c r="J4" s="91"/>
      <c r="K4" s="91"/>
      <c r="L4" s="91"/>
      <c r="M4" s="91"/>
      <c r="N4" s="91"/>
      <c r="O4" s="94"/>
      <c r="P4" s="93"/>
      <c r="Q4" s="95"/>
      <c r="R4" s="96"/>
      <c r="S4" s="25">
        <f>E4+G4+I4+K4+M4+O4+Q4</f>
        <v>20.75</v>
      </c>
      <c r="T4" s="25">
        <f t="shared" ref="T4:T17" si="0">SUM(S4-U4-V4)</f>
        <v>20.75</v>
      </c>
      <c r="U4" s="28"/>
      <c r="V4" s="28"/>
    </row>
    <row r="5" spans="1:22" x14ac:dyDescent="0.25">
      <c r="A5" s="49">
        <v>6409</v>
      </c>
      <c r="B5" s="89" t="s">
        <v>116</v>
      </c>
      <c r="C5" s="51" t="s">
        <v>72</v>
      </c>
      <c r="D5" s="39" t="s">
        <v>88</v>
      </c>
      <c r="E5" s="91"/>
      <c r="F5" s="91"/>
      <c r="G5" s="91">
        <v>2</v>
      </c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9">
        <v>6428</v>
      </c>
      <c r="B6" s="89" t="s">
        <v>119</v>
      </c>
      <c r="C6" s="51">
        <v>8</v>
      </c>
      <c r="D6" s="39" t="s">
        <v>90</v>
      </c>
      <c r="E6" s="91"/>
      <c r="F6" s="91"/>
      <c r="G6" s="91"/>
      <c r="H6" s="91"/>
      <c r="I6" s="92">
        <v>0.5</v>
      </c>
      <c r="J6" s="93"/>
      <c r="K6" s="94"/>
      <c r="L6" s="93"/>
      <c r="M6" s="94">
        <v>2.5</v>
      </c>
      <c r="N6" s="93"/>
      <c r="O6" s="94"/>
      <c r="P6" s="93"/>
      <c r="Q6" s="95"/>
      <c r="R6" s="96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9">
        <v>6398</v>
      </c>
      <c r="B7" s="89" t="s">
        <v>122</v>
      </c>
      <c r="C7" s="49">
        <v>16</v>
      </c>
      <c r="D7" s="39" t="s">
        <v>88</v>
      </c>
      <c r="E7" s="91"/>
      <c r="F7" s="91"/>
      <c r="G7" s="91"/>
      <c r="H7" s="91"/>
      <c r="I7" s="92"/>
      <c r="J7" s="93"/>
      <c r="K7" s="94">
        <v>6</v>
      </c>
      <c r="L7" s="93"/>
      <c r="M7" s="94">
        <v>1.5</v>
      </c>
      <c r="N7" s="93"/>
      <c r="O7" s="94"/>
      <c r="P7" s="93"/>
      <c r="Q7" s="95"/>
      <c r="R7" s="96"/>
      <c r="S7" s="25">
        <f t="shared" si="1"/>
        <v>7.5</v>
      </c>
      <c r="T7" s="25">
        <f t="shared" si="0"/>
        <v>7.5</v>
      </c>
      <c r="U7" s="28"/>
      <c r="V7" s="28"/>
    </row>
    <row r="8" spans="1:22" x14ac:dyDescent="0.25">
      <c r="A8" s="49">
        <v>6398</v>
      </c>
      <c r="B8" s="89" t="s">
        <v>122</v>
      </c>
      <c r="C8" s="51">
        <v>17</v>
      </c>
      <c r="D8" s="39" t="s">
        <v>100</v>
      </c>
      <c r="E8" s="91"/>
      <c r="F8" s="91"/>
      <c r="G8" s="91"/>
      <c r="H8" s="91"/>
      <c r="I8" s="92"/>
      <c r="J8" s="93"/>
      <c r="K8" s="94"/>
      <c r="L8" s="93"/>
      <c r="M8" s="94">
        <v>1</v>
      </c>
      <c r="N8" s="93"/>
      <c r="O8" s="94"/>
      <c r="P8" s="93"/>
      <c r="Q8" s="95"/>
      <c r="R8" s="96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9">
        <v>6398</v>
      </c>
      <c r="B9" s="89" t="s">
        <v>122</v>
      </c>
      <c r="C9" s="51" t="s">
        <v>101</v>
      </c>
      <c r="D9" s="39" t="s">
        <v>102</v>
      </c>
      <c r="E9" s="94"/>
      <c r="F9" s="93"/>
      <c r="G9" s="94"/>
      <c r="H9" s="93"/>
      <c r="I9" s="94"/>
      <c r="J9" s="93"/>
      <c r="K9" s="94">
        <v>2</v>
      </c>
      <c r="L9" s="93"/>
      <c r="M9" s="94"/>
      <c r="N9" s="93"/>
      <c r="O9" s="94"/>
      <c r="P9" s="93"/>
      <c r="Q9" s="95"/>
      <c r="R9" s="96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49">
        <v>6398</v>
      </c>
      <c r="B10" s="89" t="s">
        <v>122</v>
      </c>
      <c r="C10" s="49">
        <v>21</v>
      </c>
      <c r="D10" s="27" t="s">
        <v>103</v>
      </c>
      <c r="E10" s="94"/>
      <c r="F10" s="93"/>
      <c r="G10" s="94"/>
      <c r="H10" s="93"/>
      <c r="I10" s="94"/>
      <c r="J10" s="93"/>
      <c r="K10" s="94"/>
      <c r="L10" s="93"/>
      <c r="M10" s="94">
        <v>1.5</v>
      </c>
      <c r="N10" s="93"/>
      <c r="O10" s="94"/>
      <c r="P10" s="93"/>
      <c r="Q10" s="95"/>
      <c r="R10" s="96"/>
      <c r="S10" s="25">
        <f t="shared" si="1"/>
        <v>1.5</v>
      </c>
      <c r="T10" s="25">
        <f t="shared" si="0"/>
        <v>1.5</v>
      </c>
      <c r="U10" s="28"/>
      <c r="V10" s="28"/>
    </row>
    <row r="11" spans="1:22" x14ac:dyDescent="0.25">
      <c r="A11" s="49">
        <v>6398</v>
      </c>
      <c r="B11" s="89" t="s">
        <v>122</v>
      </c>
      <c r="C11" s="49">
        <v>22</v>
      </c>
      <c r="D11" s="27" t="s">
        <v>103</v>
      </c>
      <c r="E11" s="94"/>
      <c r="F11" s="93"/>
      <c r="G11" s="94"/>
      <c r="H11" s="93"/>
      <c r="I11" s="94"/>
      <c r="J11" s="93"/>
      <c r="K11" s="94"/>
      <c r="L11" s="93"/>
      <c r="M11" s="94">
        <v>1.5</v>
      </c>
      <c r="N11" s="93"/>
      <c r="O11" s="94"/>
      <c r="P11" s="93"/>
      <c r="Q11" s="95"/>
      <c r="R11" s="96"/>
      <c r="S11" s="25">
        <f t="shared" si="1"/>
        <v>1.5</v>
      </c>
      <c r="T11" s="25">
        <f t="shared" si="0"/>
        <v>1.5</v>
      </c>
      <c r="U11" s="28"/>
      <c r="V11" s="28"/>
    </row>
    <row r="12" spans="1:22" x14ac:dyDescent="0.25">
      <c r="A12" s="54"/>
      <c r="B12" s="49"/>
      <c r="C12" s="49"/>
      <c r="D12" s="27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94"/>
      <c r="F16" s="93"/>
      <c r="G16" s="94"/>
      <c r="H16" s="93"/>
      <c r="I16" s="94"/>
      <c r="J16" s="93"/>
      <c r="K16" s="94"/>
      <c r="L16" s="93"/>
      <c r="M16" s="94"/>
      <c r="N16" s="93"/>
      <c r="O16" s="94"/>
      <c r="P16" s="93"/>
      <c r="Q16" s="95"/>
      <c r="R16" s="9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>
        <v>3600</v>
      </c>
      <c r="B17" s="49" t="s">
        <v>117</v>
      </c>
      <c r="C17" s="49"/>
      <c r="D17" s="27" t="s">
        <v>69</v>
      </c>
      <c r="E17" s="94">
        <v>0.75</v>
      </c>
      <c r="F17" s="93"/>
      <c r="G17" s="94"/>
      <c r="H17" s="93"/>
      <c r="I17" s="94"/>
      <c r="J17" s="93"/>
      <c r="K17" s="94"/>
      <c r="L17" s="93"/>
      <c r="M17" s="94"/>
      <c r="N17" s="93"/>
      <c r="O17" s="94"/>
      <c r="P17" s="93"/>
      <c r="Q17" s="95"/>
      <c r="R17" s="96"/>
      <c r="S17" s="25">
        <f t="shared" si="1"/>
        <v>0.75</v>
      </c>
      <c r="T17" s="25">
        <f t="shared" si="0"/>
        <v>0.75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0.75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8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17" sqref="B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21/12/2014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7"/>
      <c r="P3" s="57"/>
      <c r="Q3" s="57"/>
      <c r="R3" s="57"/>
      <c r="S3" s="25"/>
      <c r="T3" s="25"/>
      <c r="U3" s="26"/>
      <c r="V3" s="26"/>
    </row>
    <row r="4" spans="1:22" x14ac:dyDescent="0.25">
      <c r="A4" s="49">
        <v>6435</v>
      </c>
      <c r="B4" s="89" t="s">
        <v>118</v>
      </c>
      <c r="C4" s="51">
        <v>7</v>
      </c>
      <c r="D4" s="39" t="s">
        <v>75</v>
      </c>
      <c r="E4" s="91">
        <v>0.5</v>
      </c>
      <c r="F4" s="91"/>
      <c r="G4" s="91">
        <v>7</v>
      </c>
      <c r="H4" s="91"/>
      <c r="I4" s="91">
        <v>1</v>
      </c>
      <c r="J4" s="91"/>
      <c r="K4" s="91"/>
      <c r="L4" s="91"/>
      <c r="M4" s="91"/>
      <c r="N4" s="91"/>
      <c r="O4" s="94"/>
      <c r="P4" s="93"/>
      <c r="Q4" s="95"/>
      <c r="R4" s="96"/>
      <c r="S4" s="25">
        <f>E4+G4+I4+K4+M4+O4+Q4</f>
        <v>8.5</v>
      </c>
      <c r="T4" s="25">
        <f t="shared" ref="T4:T17" si="0">SUM(S4-U4-V4)</f>
        <v>8.5</v>
      </c>
      <c r="U4" s="28"/>
      <c r="V4" s="28"/>
    </row>
    <row r="5" spans="1:22" x14ac:dyDescent="0.25">
      <c r="A5" s="49">
        <v>6409</v>
      </c>
      <c r="B5" s="89" t="s">
        <v>116</v>
      </c>
      <c r="C5" s="51" t="s">
        <v>72</v>
      </c>
      <c r="D5" s="39" t="s">
        <v>71</v>
      </c>
      <c r="E5" s="91">
        <v>7.5</v>
      </c>
      <c r="F5" s="91"/>
      <c r="G5" s="91"/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5">
        <f t="shared" ref="S5:S20" si="1">E5+G5+I5+K5+M5+O5+Q5</f>
        <v>7.5</v>
      </c>
      <c r="T5" s="25">
        <f t="shared" si="0"/>
        <v>7.5</v>
      </c>
      <c r="U5" s="28"/>
      <c r="V5" s="28"/>
    </row>
    <row r="6" spans="1:22" x14ac:dyDescent="0.25">
      <c r="A6" s="49">
        <v>6436</v>
      </c>
      <c r="B6" s="89" t="s">
        <v>120</v>
      </c>
      <c r="C6" s="51" t="s">
        <v>68</v>
      </c>
      <c r="D6" s="39" t="s">
        <v>73</v>
      </c>
      <c r="E6" s="91"/>
      <c r="F6" s="91"/>
      <c r="G6" s="91">
        <v>0.5</v>
      </c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9">
        <v>6296</v>
      </c>
      <c r="B7" s="89" t="s">
        <v>115</v>
      </c>
      <c r="C7" s="49">
        <v>21</v>
      </c>
      <c r="D7" s="39" t="s">
        <v>73</v>
      </c>
      <c r="E7" s="91"/>
      <c r="F7" s="91"/>
      <c r="G7" s="91">
        <v>0.5</v>
      </c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9">
        <v>6296</v>
      </c>
      <c r="B8" s="89" t="s">
        <v>115</v>
      </c>
      <c r="C8" s="51" t="s">
        <v>104</v>
      </c>
      <c r="D8" s="39" t="s">
        <v>103</v>
      </c>
      <c r="E8" s="91"/>
      <c r="F8" s="91"/>
      <c r="G8" s="91"/>
      <c r="H8" s="91"/>
      <c r="I8" s="92">
        <v>6.5</v>
      </c>
      <c r="J8" s="93"/>
      <c r="K8" s="94"/>
      <c r="L8" s="93"/>
      <c r="M8" s="94"/>
      <c r="N8" s="93"/>
      <c r="O8" s="94"/>
      <c r="P8" s="93"/>
      <c r="Q8" s="95"/>
      <c r="R8" s="96"/>
      <c r="S8" s="25">
        <f t="shared" si="1"/>
        <v>6.5</v>
      </c>
      <c r="T8" s="25">
        <f t="shared" si="0"/>
        <v>6.5</v>
      </c>
      <c r="U8" s="28"/>
      <c r="V8" s="28"/>
    </row>
    <row r="9" spans="1:22" x14ac:dyDescent="0.25">
      <c r="A9" s="49">
        <v>6493</v>
      </c>
      <c r="B9" s="89" t="s">
        <v>123</v>
      </c>
      <c r="C9" s="51">
        <v>1</v>
      </c>
      <c r="D9" s="39" t="s">
        <v>105</v>
      </c>
      <c r="E9" s="94"/>
      <c r="F9" s="93"/>
      <c r="G9" s="94"/>
      <c r="H9" s="93"/>
      <c r="I9" s="94"/>
      <c r="J9" s="93"/>
      <c r="K9" s="94">
        <v>8</v>
      </c>
      <c r="L9" s="93"/>
      <c r="M9" s="94"/>
      <c r="N9" s="93"/>
      <c r="O9" s="94"/>
      <c r="P9" s="93"/>
      <c r="Q9" s="95"/>
      <c r="R9" s="96"/>
      <c r="S9" s="25">
        <f t="shared" si="1"/>
        <v>8</v>
      </c>
      <c r="T9" s="25">
        <f t="shared" si="0"/>
        <v>8</v>
      </c>
      <c r="U9" s="28"/>
      <c r="V9" s="28"/>
    </row>
    <row r="10" spans="1:22" x14ac:dyDescent="0.25">
      <c r="A10" s="49">
        <v>6301</v>
      </c>
      <c r="B10" s="89" t="s">
        <v>124</v>
      </c>
      <c r="C10" s="49">
        <v>41</v>
      </c>
      <c r="D10" s="27" t="s">
        <v>108</v>
      </c>
      <c r="E10" s="94"/>
      <c r="F10" s="93"/>
      <c r="G10" s="94"/>
      <c r="H10" s="93"/>
      <c r="I10" s="94"/>
      <c r="J10" s="93"/>
      <c r="K10" s="94"/>
      <c r="L10" s="93"/>
      <c r="M10" s="94">
        <v>7.75</v>
      </c>
      <c r="N10" s="93"/>
      <c r="O10" s="94"/>
      <c r="P10" s="93"/>
      <c r="Q10" s="95"/>
      <c r="R10" s="96"/>
      <c r="S10" s="25">
        <f t="shared" si="1"/>
        <v>7.75</v>
      </c>
      <c r="T10" s="25">
        <f t="shared" si="0"/>
        <v>7.75</v>
      </c>
      <c r="U10" s="28"/>
      <c r="V10" s="28"/>
    </row>
    <row r="11" spans="1:22" x14ac:dyDescent="0.25">
      <c r="A11" s="49"/>
      <c r="B11" s="49"/>
      <c r="C11" s="49"/>
      <c r="D11" s="27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2"/>
      <c r="B12" s="49"/>
      <c r="C12" s="49"/>
      <c r="D12" s="27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2"/>
      <c r="B13" s="49"/>
      <c r="C13" s="49"/>
      <c r="D13" s="27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2"/>
      <c r="B14" s="49"/>
      <c r="C14" s="49"/>
      <c r="D14" s="27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2"/>
      <c r="B15" s="49"/>
      <c r="C15" s="49"/>
      <c r="D15" s="27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2">
        <v>3600</v>
      </c>
      <c r="B16" s="49" t="s">
        <v>117</v>
      </c>
      <c r="C16" s="49"/>
      <c r="D16" s="27" t="s">
        <v>107</v>
      </c>
      <c r="E16" s="94"/>
      <c r="F16" s="93"/>
      <c r="G16" s="94"/>
      <c r="H16" s="93"/>
      <c r="I16" s="94"/>
      <c r="J16" s="93"/>
      <c r="K16" s="94"/>
      <c r="L16" s="93"/>
      <c r="M16" s="94">
        <v>0.25</v>
      </c>
      <c r="N16" s="93"/>
      <c r="O16" s="94"/>
      <c r="P16" s="93"/>
      <c r="Q16" s="95"/>
      <c r="R16" s="96"/>
      <c r="S16" s="25">
        <f t="shared" si="1"/>
        <v>0.25</v>
      </c>
      <c r="T16" s="25">
        <f t="shared" si="0"/>
        <v>0.25</v>
      </c>
      <c r="U16" s="28"/>
      <c r="V16" s="28"/>
    </row>
    <row r="17" spans="1:22" x14ac:dyDescent="0.25">
      <c r="A17" s="49">
        <v>3600</v>
      </c>
      <c r="B17" s="49" t="s">
        <v>117</v>
      </c>
      <c r="C17" s="49"/>
      <c r="D17" s="27" t="s">
        <v>106</v>
      </c>
      <c r="E17" s="94"/>
      <c r="F17" s="93"/>
      <c r="G17" s="94"/>
      <c r="H17" s="93"/>
      <c r="I17" s="94">
        <v>0.5</v>
      </c>
      <c r="J17" s="93"/>
      <c r="K17" s="94"/>
      <c r="L17" s="93"/>
      <c r="M17" s="94"/>
      <c r="N17" s="93"/>
      <c r="O17" s="94"/>
      <c r="P17" s="93"/>
      <c r="Q17" s="95"/>
      <c r="R17" s="96"/>
      <c r="S17" s="25">
        <f t="shared" si="1"/>
        <v>0.5</v>
      </c>
      <c r="T17" s="25">
        <f t="shared" si="0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0.75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</mergeCells>
  <pageMargins left="0.7" right="0.7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activeCell="B5" sqref="B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70</v>
      </c>
      <c r="B1" s="15"/>
      <c r="C1" s="15"/>
    </row>
    <row r="2" spans="1:22" s="22" customFormat="1" x14ac:dyDescent="0.25">
      <c r="A2" s="18" t="str">
        <f>Analysis!A3</f>
        <v>W/E 21/12/2014</v>
      </c>
      <c r="B2" s="78"/>
      <c r="C2" s="78"/>
      <c r="D2" s="78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79"/>
      <c r="P3" s="79"/>
      <c r="Q3" s="79"/>
      <c r="R3" s="79"/>
      <c r="S3" s="25"/>
      <c r="T3" s="25"/>
      <c r="U3" s="26"/>
      <c r="V3" s="26"/>
    </row>
    <row r="4" spans="1:22" x14ac:dyDescent="0.25">
      <c r="A4" s="49">
        <v>6409</v>
      </c>
      <c r="B4" s="89" t="s">
        <v>116</v>
      </c>
      <c r="C4" s="51" t="s">
        <v>72</v>
      </c>
      <c r="D4" s="39" t="s">
        <v>71</v>
      </c>
      <c r="E4" s="91">
        <v>8</v>
      </c>
      <c r="F4" s="91"/>
      <c r="G4" s="91">
        <v>8</v>
      </c>
      <c r="H4" s="91"/>
      <c r="I4" s="91">
        <v>8</v>
      </c>
      <c r="J4" s="91"/>
      <c r="K4" s="91">
        <v>8</v>
      </c>
      <c r="L4" s="91"/>
      <c r="M4" s="91">
        <v>5</v>
      </c>
      <c r="N4" s="91"/>
      <c r="O4" s="94"/>
      <c r="P4" s="93"/>
      <c r="Q4" s="95"/>
      <c r="R4" s="96"/>
      <c r="S4" s="25">
        <f>E4+G4+I4+K4+M4+O4+Q4</f>
        <v>37</v>
      </c>
      <c r="T4" s="25">
        <f t="shared" ref="T4:T17" si="0">SUM(S4-U4-V4)</f>
        <v>37</v>
      </c>
      <c r="U4" s="28"/>
      <c r="V4" s="28"/>
    </row>
    <row r="5" spans="1:22" x14ac:dyDescent="0.25">
      <c r="A5" s="49">
        <v>6301</v>
      </c>
      <c r="B5" s="89" t="s">
        <v>124</v>
      </c>
      <c r="C5" s="49">
        <v>41</v>
      </c>
      <c r="D5" s="27" t="s">
        <v>108</v>
      </c>
      <c r="E5" s="91"/>
      <c r="F5" s="91"/>
      <c r="G5" s="91"/>
      <c r="H5" s="91"/>
      <c r="I5" s="92"/>
      <c r="J5" s="93"/>
      <c r="K5" s="94"/>
      <c r="L5" s="93"/>
      <c r="M5" s="94">
        <v>3</v>
      </c>
      <c r="N5" s="93"/>
      <c r="O5" s="94"/>
      <c r="P5" s="93"/>
      <c r="Q5" s="95"/>
      <c r="R5" s="96"/>
      <c r="S5" s="25">
        <f t="shared" ref="S5:S20" si="1">E5+G5+I5+K5+M5+O5+Q5</f>
        <v>3</v>
      </c>
      <c r="T5" s="25">
        <f t="shared" si="0"/>
        <v>3</v>
      </c>
      <c r="U5" s="28"/>
      <c r="V5" s="28"/>
    </row>
    <row r="6" spans="1:22" x14ac:dyDescent="0.25">
      <c r="A6" s="49"/>
      <c r="B6" s="49"/>
      <c r="C6" s="51"/>
      <c r="D6" s="39"/>
      <c r="E6" s="91"/>
      <c r="F6" s="91"/>
      <c r="G6" s="91"/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49"/>
      <c r="D7" s="39"/>
      <c r="E7" s="91"/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9"/>
      <c r="B9" s="49"/>
      <c r="C9" s="51"/>
      <c r="D9" s="39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9"/>
      <c r="B10" s="49"/>
      <c r="C10" s="49"/>
      <c r="D10" s="27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9"/>
      <c r="B11" s="49"/>
      <c r="C11" s="49"/>
      <c r="D11" s="27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0"/>
      <c r="B12" s="49"/>
      <c r="C12" s="49"/>
      <c r="D12" s="27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0"/>
      <c r="B13" s="49"/>
      <c r="C13" s="49"/>
      <c r="D13" s="27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0"/>
      <c r="B14" s="49"/>
      <c r="C14" s="49"/>
      <c r="D14" s="27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0"/>
      <c r="B15" s="49"/>
      <c r="C15" s="49"/>
      <c r="D15" s="27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0"/>
      <c r="B16" s="49"/>
      <c r="C16" s="49"/>
      <c r="D16" s="27"/>
      <c r="E16" s="94"/>
      <c r="F16" s="93"/>
      <c r="G16" s="94"/>
      <c r="H16" s="93"/>
      <c r="I16" s="94"/>
      <c r="J16" s="93"/>
      <c r="K16" s="94"/>
      <c r="L16" s="93"/>
      <c r="M16" s="94"/>
      <c r="N16" s="93"/>
      <c r="O16" s="94"/>
      <c r="P16" s="93"/>
      <c r="Q16" s="95"/>
      <c r="R16" s="9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4"/>
      <c r="F17" s="93"/>
      <c r="G17" s="94"/>
      <c r="H17" s="93"/>
      <c r="I17" s="94"/>
      <c r="J17" s="93"/>
      <c r="K17" s="94"/>
      <c r="L17" s="93"/>
      <c r="M17" s="94"/>
      <c r="N17" s="93"/>
      <c r="O17" s="94"/>
      <c r="P17" s="93"/>
      <c r="Q17" s="95"/>
      <c r="R17" s="9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6"/>
      <c r="F21" s="77">
        <v>8</v>
      </c>
      <c r="G21" s="76"/>
      <c r="H21" s="77">
        <v>8</v>
      </c>
      <c r="I21" s="76"/>
      <c r="J21" s="77">
        <v>8</v>
      </c>
      <c r="K21" s="76"/>
      <c r="L21" s="77">
        <v>8</v>
      </c>
      <c r="M21" s="76"/>
      <c r="N21" s="77">
        <v>8</v>
      </c>
      <c r="O21" s="76"/>
      <c r="P21" s="77"/>
      <c r="Q21" s="76"/>
      <c r="R21" s="77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B5" sqref="B5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21/12/2014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86">
        <v>8</v>
      </c>
      <c r="N3" s="86">
        <v>13</v>
      </c>
      <c r="O3" s="86"/>
      <c r="P3" s="86"/>
      <c r="Q3" s="24"/>
      <c r="R3" s="24"/>
      <c r="S3" s="25"/>
      <c r="T3" s="25"/>
      <c r="U3" s="26"/>
      <c r="V3" s="26"/>
    </row>
    <row r="4" spans="1:22" x14ac:dyDescent="0.25">
      <c r="A4" s="49">
        <v>6409</v>
      </c>
      <c r="B4" s="89" t="s">
        <v>116</v>
      </c>
      <c r="C4" s="51" t="s">
        <v>72</v>
      </c>
      <c r="D4" s="39" t="s">
        <v>71</v>
      </c>
      <c r="E4" s="94">
        <v>8</v>
      </c>
      <c r="F4" s="93"/>
      <c r="G4" s="94">
        <v>8</v>
      </c>
      <c r="H4" s="93"/>
      <c r="I4" s="94">
        <v>6</v>
      </c>
      <c r="J4" s="93"/>
      <c r="K4" s="91"/>
      <c r="L4" s="91"/>
      <c r="M4" s="91"/>
      <c r="N4" s="91"/>
      <c r="O4" s="94"/>
      <c r="P4" s="93"/>
      <c r="Q4" s="95"/>
      <c r="R4" s="96"/>
      <c r="S4" s="25">
        <f>E4+G4+I4+K4+M4+O4+Q4</f>
        <v>22</v>
      </c>
      <c r="T4" s="25">
        <f t="shared" ref="T4:T17" si="0">SUM(S4-U4-V4)</f>
        <v>22</v>
      </c>
      <c r="U4" s="28"/>
      <c r="V4" s="28"/>
    </row>
    <row r="5" spans="1:22" x14ac:dyDescent="0.25">
      <c r="A5" s="49">
        <v>6436</v>
      </c>
      <c r="B5" s="89" t="s">
        <v>120</v>
      </c>
      <c r="C5" s="51" t="s">
        <v>68</v>
      </c>
      <c r="D5" s="39" t="s">
        <v>66</v>
      </c>
      <c r="E5" s="91"/>
      <c r="F5" s="91"/>
      <c r="G5" s="91"/>
      <c r="H5" s="91"/>
      <c r="I5" s="92">
        <v>2</v>
      </c>
      <c r="J5" s="93"/>
      <c r="K5" s="94">
        <v>8</v>
      </c>
      <c r="L5" s="93"/>
      <c r="M5" s="94">
        <v>5</v>
      </c>
      <c r="N5" s="93"/>
      <c r="O5" s="94"/>
      <c r="P5" s="93"/>
      <c r="Q5" s="95"/>
      <c r="R5" s="96"/>
      <c r="S5" s="25">
        <f t="shared" ref="S5:S20" si="1">E5+G5+I5+K5+M5+O5+Q5</f>
        <v>15</v>
      </c>
      <c r="T5" s="25">
        <f t="shared" si="0"/>
        <v>15</v>
      </c>
      <c r="U5" s="28"/>
      <c r="V5" s="28"/>
    </row>
    <row r="6" spans="1:22" x14ac:dyDescent="0.25">
      <c r="A6" s="49"/>
      <c r="B6" s="49"/>
      <c r="C6" s="51"/>
      <c r="D6" s="39"/>
      <c r="E6" s="91"/>
      <c r="F6" s="91"/>
      <c r="G6" s="91"/>
      <c r="H6" s="91"/>
      <c r="I6" s="92"/>
      <c r="J6" s="93"/>
      <c r="K6" s="94"/>
      <c r="L6" s="93"/>
      <c r="M6" s="94"/>
      <c r="N6" s="93"/>
      <c r="O6" s="94"/>
      <c r="P6" s="93"/>
      <c r="Q6" s="95"/>
      <c r="R6" s="9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9"/>
      <c r="B7" s="52"/>
      <c r="C7" s="62"/>
      <c r="D7" s="39"/>
      <c r="E7" s="91"/>
      <c r="F7" s="91"/>
      <c r="G7" s="91"/>
      <c r="H7" s="91"/>
      <c r="I7" s="92"/>
      <c r="J7" s="93"/>
      <c r="K7" s="94"/>
      <c r="L7" s="93"/>
      <c r="M7" s="94"/>
      <c r="N7" s="93"/>
      <c r="O7" s="94"/>
      <c r="P7" s="93"/>
      <c r="Q7" s="95"/>
      <c r="R7" s="9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9"/>
      <c r="B8" s="49"/>
      <c r="C8" s="51"/>
      <c r="D8" s="39"/>
      <c r="E8" s="91"/>
      <c r="F8" s="91"/>
      <c r="G8" s="91"/>
      <c r="H8" s="91"/>
      <c r="I8" s="92"/>
      <c r="J8" s="93"/>
      <c r="K8" s="94"/>
      <c r="L8" s="93"/>
      <c r="M8" s="94"/>
      <c r="N8" s="93"/>
      <c r="O8" s="94"/>
      <c r="P8" s="93"/>
      <c r="Q8" s="95"/>
      <c r="R8" s="9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4"/>
      <c r="B9" s="49"/>
      <c r="C9" s="51"/>
      <c r="D9" s="39"/>
      <c r="E9" s="94"/>
      <c r="F9" s="93"/>
      <c r="G9" s="94"/>
      <c r="H9" s="93"/>
      <c r="I9" s="94"/>
      <c r="J9" s="93"/>
      <c r="K9" s="94"/>
      <c r="L9" s="93"/>
      <c r="M9" s="94"/>
      <c r="N9" s="93"/>
      <c r="O9" s="94"/>
      <c r="P9" s="93"/>
      <c r="Q9" s="95"/>
      <c r="R9" s="9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4"/>
      <c r="B10" s="49"/>
      <c r="C10" s="49"/>
      <c r="D10" s="27"/>
      <c r="E10" s="94"/>
      <c r="F10" s="93"/>
      <c r="G10" s="94"/>
      <c r="H10" s="93"/>
      <c r="I10" s="94"/>
      <c r="J10" s="93"/>
      <c r="K10" s="94"/>
      <c r="L10" s="93"/>
      <c r="M10" s="94"/>
      <c r="N10" s="93"/>
      <c r="O10" s="94"/>
      <c r="P10" s="93"/>
      <c r="Q10" s="95"/>
      <c r="R10" s="9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4"/>
      <c r="B11" s="49"/>
      <c r="C11" s="49"/>
      <c r="D11" s="27"/>
      <c r="E11" s="94"/>
      <c r="F11" s="93"/>
      <c r="G11" s="94"/>
      <c r="H11" s="93"/>
      <c r="I11" s="94"/>
      <c r="J11" s="93"/>
      <c r="K11" s="94"/>
      <c r="L11" s="93"/>
      <c r="M11" s="94"/>
      <c r="N11" s="93"/>
      <c r="O11" s="94"/>
      <c r="P11" s="93"/>
      <c r="Q11" s="95"/>
      <c r="R11" s="9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4"/>
      <c r="B12" s="49"/>
      <c r="C12" s="49"/>
      <c r="D12" s="27"/>
      <c r="E12" s="94"/>
      <c r="F12" s="93"/>
      <c r="G12" s="94"/>
      <c r="H12" s="93"/>
      <c r="I12" s="94"/>
      <c r="J12" s="93"/>
      <c r="K12" s="94"/>
      <c r="L12" s="93"/>
      <c r="M12" s="94"/>
      <c r="N12" s="93"/>
      <c r="O12" s="94"/>
      <c r="P12" s="93"/>
      <c r="Q12" s="95"/>
      <c r="R12" s="9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4"/>
      <c r="B13" s="49"/>
      <c r="C13" s="49"/>
      <c r="D13" s="27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4"/>
      <c r="B14" s="49"/>
      <c r="C14" s="49"/>
      <c r="D14" s="27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4"/>
      <c r="B15" s="49"/>
      <c r="C15" s="49"/>
      <c r="D15" s="27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4"/>
      <c r="B16" s="49"/>
      <c r="C16" s="49"/>
      <c r="D16" s="27"/>
      <c r="E16" s="94"/>
      <c r="F16" s="93"/>
      <c r="G16" s="94"/>
      <c r="H16" s="93"/>
      <c r="I16" s="94"/>
      <c r="J16" s="93"/>
      <c r="K16" s="94"/>
      <c r="L16" s="93"/>
      <c r="M16" s="94"/>
      <c r="N16" s="93"/>
      <c r="O16" s="94"/>
      <c r="P16" s="93"/>
      <c r="Q16" s="95"/>
      <c r="R16" s="9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9"/>
      <c r="B17" s="49"/>
      <c r="C17" s="49"/>
      <c r="D17" s="27"/>
      <c r="E17" s="94"/>
      <c r="F17" s="93"/>
      <c r="G17" s="94"/>
      <c r="H17" s="93"/>
      <c r="I17" s="94"/>
      <c r="J17" s="93"/>
      <c r="K17" s="94"/>
      <c r="L17" s="93"/>
      <c r="M17" s="94"/>
      <c r="N17" s="93"/>
      <c r="O17" s="94"/>
      <c r="P17" s="93"/>
      <c r="Q17" s="95"/>
      <c r="R17" s="9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8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5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6" type="noConversion"/>
  <pageMargins left="0.75" right="0.75" top="1" bottom="1" header="0.5" footer="0.5"/>
  <pageSetup paperSize="9" scale="9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G16" sqref="G16:N17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21/12/2014</v>
      </c>
      <c r="B2" s="19"/>
      <c r="C2" s="19"/>
      <c r="D2" s="19"/>
      <c r="E2" s="90" t="s">
        <v>15</v>
      </c>
      <c r="F2" s="90"/>
      <c r="G2" s="90" t="s">
        <v>16</v>
      </c>
      <c r="H2" s="90"/>
      <c r="I2" s="90" t="s">
        <v>17</v>
      </c>
      <c r="J2" s="90"/>
      <c r="K2" s="90" t="s">
        <v>18</v>
      </c>
      <c r="L2" s="90"/>
      <c r="M2" s="90" t="s">
        <v>19</v>
      </c>
      <c r="N2" s="90"/>
      <c r="O2" s="90" t="s">
        <v>20</v>
      </c>
      <c r="P2" s="90"/>
      <c r="Q2" s="90" t="s">
        <v>21</v>
      </c>
      <c r="R2" s="90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52</v>
      </c>
      <c r="D3" s="23" t="s">
        <v>32</v>
      </c>
      <c r="E3" s="56">
        <v>8</v>
      </c>
      <c r="F3" s="56">
        <v>10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9">
        <v>6436</v>
      </c>
      <c r="B4" s="89" t="s">
        <v>120</v>
      </c>
      <c r="C4" s="51" t="s">
        <v>72</v>
      </c>
      <c r="D4" s="39" t="s">
        <v>66</v>
      </c>
      <c r="E4" s="94">
        <v>2</v>
      </c>
      <c r="F4" s="93"/>
      <c r="G4" s="94">
        <v>3</v>
      </c>
      <c r="H4" s="93"/>
      <c r="I4" s="94">
        <v>5</v>
      </c>
      <c r="J4" s="93"/>
      <c r="K4" s="91"/>
      <c r="L4" s="91"/>
      <c r="M4" s="91"/>
      <c r="N4" s="91"/>
      <c r="O4" s="94"/>
      <c r="P4" s="93"/>
      <c r="Q4" s="95"/>
      <c r="R4" s="96"/>
      <c r="S4" s="25">
        <f>E4+G4+I4+K4+M4+O4+Q4</f>
        <v>10</v>
      </c>
      <c r="T4" s="25">
        <f t="shared" ref="T4:T17" si="0">SUM(S4-U4-V4)</f>
        <v>10</v>
      </c>
      <c r="U4" s="28"/>
      <c r="V4" s="28"/>
    </row>
    <row r="5" spans="1:22" x14ac:dyDescent="0.25">
      <c r="A5" s="49">
        <v>6439</v>
      </c>
      <c r="B5" s="89" t="s">
        <v>125</v>
      </c>
      <c r="C5" s="51">
        <v>5</v>
      </c>
      <c r="D5" s="60" t="s">
        <v>81</v>
      </c>
      <c r="E5" s="91"/>
      <c r="F5" s="91"/>
      <c r="G5" s="91">
        <v>1</v>
      </c>
      <c r="H5" s="91"/>
      <c r="I5" s="92"/>
      <c r="J5" s="93"/>
      <c r="K5" s="94"/>
      <c r="L5" s="93"/>
      <c r="M5" s="94"/>
      <c r="N5" s="93"/>
      <c r="O5" s="94"/>
      <c r="P5" s="93"/>
      <c r="Q5" s="95"/>
      <c r="R5" s="96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9">
        <v>6409</v>
      </c>
      <c r="B6" s="89" t="s">
        <v>116</v>
      </c>
      <c r="C6" s="51" t="s">
        <v>72</v>
      </c>
      <c r="D6" s="39" t="s">
        <v>71</v>
      </c>
      <c r="E6" s="91"/>
      <c r="F6" s="91"/>
      <c r="G6" s="91">
        <v>3</v>
      </c>
      <c r="H6" s="91"/>
      <c r="I6" s="92">
        <v>2</v>
      </c>
      <c r="J6" s="93"/>
      <c r="K6" s="94"/>
      <c r="L6" s="93"/>
      <c r="M6" s="94"/>
      <c r="N6" s="93"/>
      <c r="O6" s="94"/>
      <c r="P6" s="93"/>
      <c r="Q6" s="95"/>
      <c r="R6" s="96"/>
      <c r="S6" s="25">
        <f t="shared" si="1"/>
        <v>5</v>
      </c>
      <c r="T6" s="25">
        <f t="shared" si="0"/>
        <v>5</v>
      </c>
      <c r="U6" s="28"/>
      <c r="V6" s="28"/>
    </row>
    <row r="7" spans="1:22" x14ac:dyDescent="0.25">
      <c r="A7" s="49">
        <v>6398</v>
      </c>
      <c r="B7" s="89" t="s">
        <v>122</v>
      </c>
      <c r="C7" s="87">
        <v>16</v>
      </c>
      <c r="D7" s="39" t="s">
        <v>109</v>
      </c>
      <c r="E7" s="91"/>
      <c r="F7" s="91"/>
      <c r="G7" s="91"/>
      <c r="H7" s="91"/>
      <c r="I7" s="92"/>
      <c r="J7" s="93"/>
      <c r="K7" s="94">
        <v>1.5</v>
      </c>
      <c r="L7" s="93"/>
      <c r="M7" s="94"/>
      <c r="N7" s="93"/>
      <c r="O7" s="94"/>
      <c r="P7" s="93"/>
      <c r="Q7" s="95"/>
      <c r="R7" s="96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49">
        <v>6398</v>
      </c>
      <c r="B8" s="89" t="s">
        <v>122</v>
      </c>
      <c r="C8" s="51" t="s">
        <v>101</v>
      </c>
      <c r="D8" s="39"/>
      <c r="E8" s="91"/>
      <c r="F8" s="91"/>
      <c r="G8" s="91"/>
      <c r="H8" s="91"/>
      <c r="I8" s="92"/>
      <c r="J8" s="93"/>
      <c r="K8" s="94">
        <v>2</v>
      </c>
      <c r="L8" s="93"/>
      <c r="M8" s="94"/>
      <c r="N8" s="93"/>
      <c r="O8" s="94"/>
      <c r="P8" s="93"/>
      <c r="Q8" s="95"/>
      <c r="R8" s="96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73">
        <v>6398</v>
      </c>
      <c r="B9" s="89" t="s">
        <v>122</v>
      </c>
      <c r="C9" s="51">
        <v>17</v>
      </c>
      <c r="D9" s="39" t="s">
        <v>110</v>
      </c>
      <c r="E9" s="94"/>
      <c r="F9" s="93"/>
      <c r="G9" s="94"/>
      <c r="H9" s="93"/>
      <c r="I9" s="94"/>
      <c r="J9" s="93"/>
      <c r="K9" s="94">
        <v>1</v>
      </c>
      <c r="L9" s="93"/>
      <c r="M9" s="94">
        <v>1</v>
      </c>
      <c r="N9" s="93"/>
      <c r="O9" s="94"/>
      <c r="P9" s="93"/>
      <c r="Q9" s="95"/>
      <c r="R9" s="96"/>
      <c r="S9" s="25">
        <f t="shared" si="1"/>
        <v>2</v>
      </c>
      <c r="T9" s="25">
        <f t="shared" si="0"/>
        <v>2</v>
      </c>
      <c r="U9" s="28"/>
      <c r="V9" s="28"/>
    </row>
    <row r="10" spans="1:22" x14ac:dyDescent="0.25">
      <c r="A10" s="73">
        <v>6398</v>
      </c>
      <c r="B10" s="89" t="s">
        <v>122</v>
      </c>
      <c r="C10" s="49">
        <v>21</v>
      </c>
      <c r="D10" s="27" t="s">
        <v>103</v>
      </c>
      <c r="E10" s="94"/>
      <c r="F10" s="93"/>
      <c r="G10" s="94"/>
      <c r="H10" s="93"/>
      <c r="I10" s="94"/>
      <c r="J10" s="93"/>
      <c r="K10" s="94">
        <v>1</v>
      </c>
      <c r="L10" s="93"/>
      <c r="M10" s="94"/>
      <c r="N10" s="93"/>
      <c r="O10" s="94"/>
      <c r="P10" s="93"/>
      <c r="Q10" s="95"/>
      <c r="R10" s="96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73">
        <v>6398</v>
      </c>
      <c r="B11" s="89" t="s">
        <v>122</v>
      </c>
      <c r="C11" s="49">
        <v>22</v>
      </c>
      <c r="D11" s="27" t="s">
        <v>103</v>
      </c>
      <c r="E11" s="94"/>
      <c r="F11" s="93"/>
      <c r="G11" s="94"/>
      <c r="H11" s="93"/>
      <c r="I11" s="94"/>
      <c r="J11" s="93"/>
      <c r="K11" s="94"/>
      <c r="L11" s="93"/>
      <c r="M11" s="94">
        <v>2</v>
      </c>
      <c r="N11" s="93"/>
      <c r="O11" s="94"/>
      <c r="P11" s="93"/>
      <c r="Q11" s="95"/>
      <c r="R11" s="96"/>
      <c r="S11" s="25">
        <f t="shared" si="1"/>
        <v>2</v>
      </c>
      <c r="T11" s="25">
        <f t="shared" si="0"/>
        <v>2</v>
      </c>
      <c r="U11" s="28"/>
      <c r="V11" s="28"/>
    </row>
    <row r="12" spans="1:22" x14ac:dyDescent="0.25">
      <c r="A12" s="73">
        <v>6435</v>
      </c>
      <c r="B12" s="89" t="s">
        <v>118</v>
      </c>
      <c r="C12" s="49">
        <v>11</v>
      </c>
      <c r="D12" s="27" t="s">
        <v>111</v>
      </c>
      <c r="E12" s="94"/>
      <c r="F12" s="93"/>
      <c r="G12" s="94"/>
      <c r="H12" s="93"/>
      <c r="I12" s="94"/>
      <c r="J12" s="93"/>
      <c r="K12" s="94"/>
      <c r="L12" s="93"/>
      <c r="M12" s="94">
        <v>2.5</v>
      </c>
      <c r="N12" s="93"/>
      <c r="O12" s="94"/>
      <c r="P12" s="93"/>
      <c r="Q12" s="95"/>
      <c r="R12" s="96"/>
      <c r="S12" s="25">
        <f t="shared" si="1"/>
        <v>2.5</v>
      </c>
      <c r="T12" s="25">
        <f t="shared" si="0"/>
        <v>2.5</v>
      </c>
      <c r="U12" s="28"/>
      <c r="V12" s="28"/>
    </row>
    <row r="13" spans="1:22" x14ac:dyDescent="0.25">
      <c r="A13" s="73"/>
      <c r="B13" s="49"/>
      <c r="C13" s="49"/>
      <c r="D13" s="27"/>
      <c r="E13" s="9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5"/>
      <c r="R13" s="9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3"/>
      <c r="B14" s="49"/>
      <c r="C14" s="49"/>
      <c r="D14" s="27"/>
      <c r="E14" s="9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5"/>
      <c r="R14" s="9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3"/>
      <c r="B15" s="49"/>
      <c r="C15" s="49"/>
      <c r="D15" s="27"/>
      <c r="E15" s="94"/>
      <c r="F15" s="93"/>
      <c r="G15" s="94"/>
      <c r="H15" s="93"/>
      <c r="I15" s="94"/>
      <c r="J15" s="93"/>
      <c r="K15" s="94"/>
      <c r="L15" s="93"/>
      <c r="M15" s="94"/>
      <c r="N15" s="93"/>
      <c r="O15" s="94"/>
      <c r="P15" s="93"/>
      <c r="Q15" s="95"/>
      <c r="R15" s="9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3">
        <v>3600</v>
      </c>
      <c r="B16" s="49" t="s">
        <v>117</v>
      </c>
      <c r="C16" s="49"/>
      <c r="D16" s="27" t="s">
        <v>112</v>
      </c>
      <c r="E16" s="94"/>
      <c r="F16" s="93"/>
      <c r="G16" s="94"/>
      <c r="H16" s="93"/>
      <c r="I16" s="94"/>
      <c r="J16" s="93"/>
      <c r="K16" s="94"/>
      <c r="L16" s="93"/>
      <c r="M16" s="94">
        <v>1</v>
      </c>
      <c r="N16" s="93"/>
      <c r="O16" s="94"/>
      <c r="P16" s="93"/>
      <c r="Q16" s="95"/>
      <c r="R16" s="96"/>
      <c r="S16" s="25">
        <f t="shared" si="1"/>
        <v>1</v>
      </c>
      <c r="T16" s="25">
        <f t="shared" si="0"/>
        <v>1</v>
      </c>
      <c r="U16" s="28"/>
      <c r="V16" s="28"/>
    </row>
    <row r="17" spans="1:22" x14ac:dyDescent="0.25">
      <c r="A17" s="49">
        <v>3600</v>
      </c>
      <c r="B17" s="49" t="s">
        <v>117</v>
      </c>
      <c r="C17" s="49"/>
      <c r="D17" s="27" t="s">
        <v>97</v>
      </c>
      <c r="E17" s="94"/>
      <c r="F17" s="93"/>
      <c r="G17" s="94">
        <v>1</v>
      </c>
      <c r="H17" s="93"/>
      <c r="I17" s="94">
        <v>1</v>
      </c>
      <c r="J17" s="93"/>
      <c r="K17" s="94">
        <v>2.5</v>
      </c>
      <c r="L17" s="93"/>
      <c r="M17" s="94">
        <v>1.5</v>
      </c>
      <c r="N17" s="93"/>
      <c r="O17" s="94"/>
      <c r="P17" s="93"/>
      <c r="Q17" s="95"/>
      <c r="R17" s="96"/>
      <c r="S17" s="25">
        <f t="shared" si="1"/>
        <v>6</v>
      </c>
      <c r="T17" s="25">
        <f t="shared" si="0"/>
        <v>6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95"/>
      <c r="F18" s="96"/>
      <c r="G18" s="95"/>
      <c r="H18" s="96"/>
      <c r="I18" s="95"/>
      <c r="J18" s="96"/>
      <c r="K18" s="95"/>
      <c r="L18" s="96"/>
      <c r="M18" s="95"/>
      <c r="N18" s="96"/>
      <c r="O18" s="95"/>
      <c r="P18" s="96"/>
      <c r="Q18" s="95"/>
      <c r="R18" s="9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95"/>
      <c r="F19" s="96"/>
      <c r="G19" s="95"/>
      <c r="H19" s="96"/>
      <c r="I19" s="95"/>
      <c r="J19" s="96"/>
      <c r="K19" s="95"/>
      <c r="L19" s="96"/>
      <c r="M19" s="95"/>
      <c r="N19" s="96"/>
      <c r="O19" s="95"/>
      <c r="P19" s="96"/>
      <c r="Q19" s="95"/>
      <c r="R19" s="9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97">
        <f>SUM(E4:E19)</f>
        <v>2</v>
      </c>
      <c r="F20" s="98"/>
      <c r="G20" s="97">
        <f>SUM(G4:G19)</f>
        <v>8</v>
      </c>
      <c r="H20" s="98"/>
      <c r="I20" s="97">
        <f>SUM(I4:I19)</f>
        <v>8</v>
      </c>
      <c r="J20" s="98"/>
      <c r="K20" s="97">
        <f>SUM(K4:K19)</f>
        <v>8</v>
      </c>
      <c r="L20" s="98"/>
      <c r="M20" s="97">
        <f>SUM(M4:M19)</f>
        <v>8</v>
      </c>
      <c r="N20" s="98"/>
      <c r="O20" s="97">
        <f>SUM(O4:O19)</f>
        <v>0</v>
      </c>
      <c r="P20" s="98"/>
      <c r="Q20" s="97">
        <f>SUM(Q4:Q19)</f>
        <v>0</v>
      </c>
      <c r="R20" s="98"/>
      <c r="S20" s="25">
        <f t="shared" si="1"/>
        <v>34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34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-6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-6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34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7</v>
      </c>
    </row>
    <row r="27" spans="1:22" x14ac:dyDescent="0.25">
      <c r="A27" s="16" t="s">
        <v>27</v>
      </c>
      <c r="C27" s="33">
        <f>V22</f>
        <v>0</v>
      </c>
      <c r="I27" s="47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34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Analysis</vt:lpstr>
      <vt:lpstr>Buckingham</vt:lpstr>
      <vt:lpstr>Caldecott</vt:lpstr>
      <vt:lpstr>Czege</vt:lpstr>
      <vt:lpstr>Doran</vt:lpstr>
      <vt:lpstr>Drinkwater</vt:lpstr>
      <vt:lpstr>Hammond</vt:lpstr>
      <vt:lpstr>Harland </vt:lpstr>
      <vt:lpstr>Hodgson</vt:lpstr>
      <vt:lpstr>Kendrick</vt:lpstr>
      <vt:lpstr>McSharry</vt:lpstr>
      <vt:lpstr>Pender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2014-01-30T12:35:10Z</cp:lastPrinted>
  <dcterms:created xsi:type="dcterms:W3CDTF">2010-01-14T13:00:57Z</dcterms:created>
  <dcterms:modified xsi:type="dcterms:W3CDTF">2015-05-11T15:27:51Z</dcterms:modified>
</cp:coreProperties>
</file>