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6-17\"/>
    </mc:Choice>
  </mc:AlternateContent>
  <bookViews>
    <workbookView xWindow="0" yWindow="120" windowWidth="17400" windowHeight="11640" tabRatio="967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Jerman" sheetId="42" r:id="rId9"/>
    <sheet name="McSharry" sheetId="9" r:id="rId10"/>
    <sheet name="Pender" sheetId="34" r:id="rId11"/>
    <sheet name="Reading-Jones" sheetId="6" r:id="rId12"/>
    <sheet name="Spann" sheetId="17" r:id="rId13"/>
    <sheet name="Taylor" sheetId="16" r:id="rId14"/>
    <sheet name="G.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71027"/>
</workbook>
</file>

<file path=xl/calcChain.xml><?xml version="1.0" encoding="utf-8"?>
<calcChain xmlns="http://schemas.openxmlformats.org/spreadsheetml/2006/main">
  <c r="K23" i="39" l="1"/>
  <c r="K23" i="22"/>
  <c r="K23" i="14"/>
  <c r="K23" i="32"/>
  <c r="K23" i="38"/>
  <c r="K23" i="28"/>
  <c r="K23" i="40"/>
  <c r="K23" i="42"/>
  <c r="K23" i="9"/>
  <c r="K23" i="34"/>
  <c r="K23" i="6"/>
  <c r="K23" i="17"/>
  <c r="K23" i="16"/>
  <c r="K23" i="24"/>
  <c r="K23" i="30"/>
  <c r="K23" i="18"/>
  <c r="K23" i="5"/>
  <c r="K23" i="29"/>
  <c r="B23" i="39"/>
  <c r="B23" i="22"/>
  <c r="B23" i="14"/>
  <c r="B23" i="32"/>
  <c r="B23" i="38"/>
  <c r="B23" i="28"/>
  <c r="B23" i="40"/>
  <c r="B23" i="42"/>
  <c r="B23" i="9"/>
  <c r="B23" i="34"/>
  <c r="B23" i="6"/>
  <c r="B23" i="17"/>
  <c r="B23" i="16"/>
  <c r="B23" i="24"/>
  <c r="B23" i="30"/>
  <c r="B23" i="18"/>
  <c r="B23" i="5"/>
  <c r="B23" i="29"/>
  <c r="M24" i="5" l="1"/>
  <c r="N26" i="5" s="1"/>
  <c r="K24" i="5"/>
  <c r="I24" i="5"/>
  <c r="J26" i="5" s="1"/>
  <c r="G24" i="5"/>
  <c r="E24" i="5"/>
  <c r="E18" i="1" l="1"/>
  <c r="V26" i="5" l="1"/>
  <c r="S16" i="42" l="1"/>
  <c r="T16" i="42" s="1"/>
  <c r="S15" i="42"/>
  <c r="T15" i="42" s="1"/>
  <c r="S14" i="42"/>
  <c r="T14" i="42" s="1"/>
  <c r="S13" i="42"/>
  <c r="T13" i="42" s="1"/>
  <c r="K6" i="1" l="1"/>
  <c r="K13" i="1"/>
  <c r="D13" i="1"/>
  <c r="I13" i="1" l="1"/>
  <c r="H13" i="1"/>
  <c r="V26" i="42" l="1"/>
  <c r="C31" i="42" s="1"/>
  <c r="U26" i="42"/>
  <c r="C30" i="42" s="1"/>
  <c r="C13" i="1" s="1"/>
  <c r="S25" i="42"/>
  <c r="Q24" i="42"/>
  <c r="R26" i="42" s="1"/>
  <c r="O24" i="42"/>
  <c r="P26" i="42" s="1"/>
  <c r="M24" i="42"/>
  <c r="N26" i="42" s="1"/>
  <c r="K24" i="42"/>
  <c r="L26" i="42" s="1"/>
  <c r="I24" i="42"/>
  <c r="J26" i="42" s="1"/>
  <c r="G24" i="42"/>
  <c r="H26" i="42" s="1"/>
  <c r="E24" i="42"/>
  <c r="F26" i="42" s="1"/>
  <c r="S23" i="42"/>
  <c r="C33" i="42" s="1"/>
  <c r="F13" i="1" s="1"/>
  <c r="S22" i="42"/>
  <c r="C32" i="42" s="1"/>
  <c r="E13" i="1" s="1"/>
  <c r="S21" i="42"/>
  <c r="T21" i="42" s="1"/>
  <c r="S20" i="42"/>
  <c r="T20" i="42" s="1"/>
  <c r="S19" i="42"/>
  <c r="T19" i="42" s="1"/>
  <c r="S18" i="42"/>
  <c r="T18" i="42" s="1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A2" i="42"/>
  <c r="S26" i="42" l="1"/>
  <c r="T25" i="42"/>
  <c r="C29" i="42" s="1"/>
  <c r="S24" i="42"/>
  <c r="C34" i="42" l="1"/>
  <c r="G34" i="42" s="1"/>
  <c r="B13" i="1"/>
  <c r="G13" i="1" s="1"/>
  <c r="S22" i="17"/>
  <c r="S21" i="16" l="1"/>
  <c r="S20" i="16"/>
  <c r="S19" i="16"/>
  <c r="T19" i="16" s="1"/>
  <c r="S18" i="16"/>
  <c r="T18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17" i="17" l="1"/>
  <c r="T17" i="17" s="1"/>
  <c r="S16" i="17"/>
  <c r="T16" i="17" s="1"/>
  <c r="S15" i="17"/>
  <c r="T15" i="17" s="1"/>
  <c r="S19" i="34"/>
  <c r="T19" i="34" s="1"/>
  <c r="S18" i="34"/>
  <c r="T18" i="34" s="1"/>
  <c r="E29" i="34" l="1"/>
  <c r="F31" i="34" s="1"/>
  <c r="H16" i="1" l="1"/>
  <c r="I16" i="1"/>
  <c r="K16" i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18" i="17"/>
  <c r="T18" i="17" s="1"/>
  <c r="S19" i="17" l="1"/>
  <c r="T19" i="17" s="1"/>
  <c r="S14" i="17" l="1"/>
  <c r="T14" i="17" s="1"/>
  <c r="S13" i="17"/>
  <c r="T13" i="17" s="1"/>
  <c r="S21" i="34" l="1"/>
  <c r="T21" i="34" s="1"/>
  <c r="S20" i="34"/>
  <c r="T20" i="34" s="1"/>
  <c r="S17" i="34"/>
  <c r="T17" i="34" s="1"/>
  <c r="S16" i="34"/>
  <c r="T16" i="34" s="1"/>
  <c r="S15" i="34"/>
  <c r="T15" i="34" s="1"/>
  <c r="S17" i="39" l="1"/>
  <c r="T17" i="39" s="1"/>
  <c r="S18" i="39"/>
  <c r="T18" i="39" s="1"/>
  <c r="S16" i="39"/>
  <c r="T16" i="39" s="1"/>
  <c r="S15" i="39" l="1"/>
  <c r="T15" i="39" s="1"/>
  <c r="S19" i="39" l="1"/>
  <c r="T19" i="39" s="1"/>
  <c r="S14" i="39"/>
  <c r="T14" i="39" s="1"/>
  <c r="S13" i="39"/>
  <c r="T13" i="39" s="1"/>
  <c r="S4" i="30" l="1"/>
  <c r="T4" i="30" s="1"/>
  <c r="I24" i="30"/>
  <c r="J26" i="30" s="1"/>
  <c r="M20" i="38"/>
  <c r="N22" i="38" s="1"/>
  <c r="S5" i="30" l="1"/>
  <c r="T5" i="30" s="1"/>
  <c r="S4" i="38" l="1"/>
  <c r="T4" i="38" s="1"/>
  <c r="S19" i="14" l="1"/>
  <c r="T19" i="14" s="1"/>
  <c r="S18" i="14"/>
  <c r="T18" i="14" s="1"/>
  <c r="S25" i="34" l="1"/>
  <c r="T25" i="34" s="1"/>
  <c r="S24" i="34"/>
  <c r="T24" i="34" s="1"/>
  <c r="S12" i="39" l="1"/>
  <c r="T12" i="39" s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3" i="5"/>
  <c r="T13" i="5" s="1"/>
  <c r="S14" i="5"/>
  <c r="T14" i="5" s="1"/>
  <c r="S15" i="5"/>
  <c r="T15" i="5" s="1"/>
  <c r="S16" i="5"/>
  <c r="S17" i="5"/>
  <c r="T17" i="5" s="1"/>
  <c r="S18" i="5"/>
  <c r="T18" i="5" s="1"/>
  <c r="S19" i="5"/>
  <c r="T19" i="5" s="1"/>
  <c r="S20" i="5"/>
  <c r="T20" i="5" s="1"/>
  <c r="S21" i="5"/>
  <c r="T21" i="5" s="1"/>
  <c r="S22" i="5"/>
  <c r="S23" i="5"/>
  <c r="U26" i="5"/>
  <c r="S25" i="5"/>
  <c r="T16" i="5" l="1"/>
  <c r="T25" i="5" s="1"/>
  <c r="S24" i="5"/>
  <c r="V28" i="17"/>
  <c r="U28" i="17"/>
  <c r="S27" i="17"/>
  <c r="S9" i="39" l="1"/>
  <c r="T9" i="39" s="1"/>
  <c r="S22" i="34" l="1"/>
  <c r="T22" i="34" l="1"/>
  <c r="L25" i="32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S22" i="40"/>
  <c r="S20" i="40"/>
  <c r="C25" i="40" l="1"/>
  <c r="C30" i="40" s="1"/>
  <c r="G30" i="40" s="1"/>
  <c r="K12" i="1"/>
  <c r="S6" i="24"/>
  <c r="T6" i="24" s="1"/>
  <c r="B12" i="1" l="1"/>
  <c r="G12" i="1" s="1"/>
  <c r="S15" i="18"/>
  <c r="T15" i="18" s="1"/>
  <c r="S14" i="18"/>
  <c r="T14" i="18" s="1"/>
  <c r="S13" i="18"/>
  <c r="T13" i="18" s="1"/>
  <c r="S12" i="18"/>
  <c r="T12" i="18" s="1"/>
  <c r="S7" i="38" l="1"/>
  <c r="T7" i="38" s="1"/>
  <c r="S8" i="38"/>
  <c r="T8" i="38" s="1"/>
  <c r="S21" i="14"/>
  <c r="T21" i="14" s="1"/>
  <c r="S20" i="14"/>
  <c r="T20" i="14" s="1"/>
  <c r="S17" i="14"/>
  <c r="T17" i="14" s="1"/>
  <c r="S16" i="14"/>
  <c r="T16" i="14" s="1"/>
  <c r="S14" i="6" l="1"/>
  <c r="T14" i="6" s="1"/>
  <c r="S13" i="6"/>
  <c r="T13" i="6" s="1"/>
  <c r="S12" i="6"/>
  <c r="T12" i="6" s="1"/>
  <c r="S11" i="6"/>
  <c r="T11" i="6" s="1"/>
  <c r="S20" i="17" l="1"/>
  <c r="T20" i="17" s="1"/>
  <c r="S23" i="34" l="1"/>
  <c r="S14" i="34"/>
  <c r="T14" i="34" s="1"/>
  <c r="S15" i="32"/>
  <c r="T15" i="32" s="1"/>
  <c r="S14" i="32"/>
  <c r="T14" i="32" s="1"/>
  <c r="S13" i="32"/>
  <c r="T13" i="32" s="1"/>
  <c r="I6" i="1" l="1"/>
  <c r="H6" i="1"/>
  <c r="V26" i="39"/>
  <c r="C31" i="39" s="1"/>
  <c r="D6" i="1" s="1"/>
  <c r="U26" i="39"/>
  <c r="C30" i="39" s="1"/>
  <c r="C6" i="1" s="1"/>
  <c r="S25" i="39"/>
  <c r="Q24" i="39"/>
  <c r="R26" i="39" s="1"/>
  <c r="O24" i="39"/>
  <c r="P26" i="39" s="1"/>
  <c r="M24" i="39"/>
  <c r="N26" i="39" s="1"/>
  <c r="K24" i="39"/>
  <c r="L26" i="39" s="1"/>
  <c r="I24" i="39"/>
  <c r="J26" i="39" s="1"/>
  <c r="G24" i="39"/>
  <c r="H26" i="39" s="1"/>
  <c r="E24" i="39"/>
  <c r="S23" i="39"/>
  <c r="C33" i="39" s="1"/>
  <c r="F6" i="1" s="1"/>
  <c r="S22" i="39"/>
  <c r="C32" i="39" s="1"/>
  <c r="E6" i="1" s="1"/>
  <c r="S21" i="39"/>
  <c r="S20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0" i="39" l="1"/>
  <c r="T21" i="39"/>
  <c r="S24" i="39"/>
  <c r="F26" i="39"/>
  <c r="S26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K20" i="38"/>
  <c r="L22" i="38" s="1"/>
  <c r="I20" i="38"/>
  <c r="J22" i="38" s="1"/>
  <c r="G20" i="38"/>
  <c r="H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A2" i="38"/>
  <c r="T25" i="39" l="1"/>
  <c r="C29" i="39" s="1"/>
  <c r="C34" i="39" s="1"/>
  <c r="G34" i="39" s="1"/>
  <c r="T15" i="38"/>
  <c r="K10" i="1"/>
  <c r="T16" i="38"/>
  <c r="S20" i="38"/>
  <c r="F22" i="38"/>
  <c r="S22" i="38" s="1"/>
  <c r="I15" i="1"/>
  <c r="H15" i="1"/>
  <c r="V31" i="34"/>
  <c r="C36" i="34" s="1"/>
  <c r="D15" i="1" s="1"/>
  <c r="U31" i="34"/>
  <c r="C35" i="34" s="1"/>
  <c r="C15" i="1" s="1"/>
  <c r="S30" i="34"/>
  <c r="Q29" i="34"/>
  <c r="R31" i="34" s="1"/>
  <c r="O29" i="34"/>
  <c r="P31" i="34" s="1"/>
  <c r="M29" i="34"/>
  <c r="N31" i="34" s="1"/>
  <c r="K29" i="34"/>
  <c r="L31" i="34" s="1"/>
  <c r="I29" i="34"/>
  <c r="J31" i="34" s="1"/>
  <c r="G29" i="34"/>
  <c r="H31" i="34" s="1"/>
  <c r="S28" i="34"/>
  <c r="C38" i="34" s="1"/>
  <c r="S27" i="34"/>
  <c r="C37" i="34" s="1"/>
  <c r="E15" i="1" s="1"/>
  <c r="S26" i="34"/>
  <c r="T23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5" i="32"/>
  <c r="C30" i="32" s="1"/>
  <c r="D9" i="1" s="1"/>
  <c r="U25" i="32"/>
  <c r="C29" i="32" s="1"/>
  <c r="C9" i="1" s="1"/>
  <c r="S24" i="32"/>
  <c r="Q23" i="32"/>
  <c r="R25" i="32" s="1"/>
  <c r="O23" i="32"/>
  <c r="P25" i="32" s="1"/>
  <c r="M23" i="32"/>
  <c r="N25" i="32" s="1"/>
  <c r="I23" i="32"/>
  <c r="J25" i="32" s="1"/>
  <c r="G23" i="32"/>
  <c r="H25" i="32" s="1"/>
  <c r="E23" i="32"/>
  <c r="F25" i="32" s="1"/>
  <c r="S22" i="32"/>
  <c r="C32" i="32" s="1"/>
  <c r="S21" i="32"/>
  <c r="C31" i="32" s="1"/>
  <c r="E9" i="1" s="1"/>
  <c r="S20" i="32"/>
  <c r="T20" i="32" s="1"/>
  <c r="S19" i="32"/>
  <c r="S18" i="32"/>
  <c r="T18" i="32" s="1"/>
  <c r="S17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6" i="30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20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9" i="1"/>
  <c r="K18" i="1"/>
  <c r="K14" i="1"/>
  <c r="K11" i="1"/>
  <c r="K8" i="1"/>
  <c r="I22" i="1"/>
  <c r="I21" i="1"/>
  <c r="I19" i="1"/>
  <c r="I18" i="1"/>
  <c r="I17" i="1"/>
  <c r="I14" i="1"/>
  <c r="I11" i="1"/>
  <c r="I8" i="1"/>
  <c r="I7" i="1"/>
  <c r="H22" i="1"/>
  <c r="H21" i="1"/>
  <c r="H19" i="1"/>
  <c r="H18" i="1"/>
  <c r="H17" i="1"/>
  <c r="H14" i="1"/>
  <c r="H11" i="1"/>
  <c r="H8" i="1"/>
  <c r="C30" i="16"/>
  <c r="H7" i="1"/>
  <c r="S21" i="17"/>
  <c r="T21" i="17" s="1"/>
  <c r="V22" i="24"/>
  <c r="C27" i="24" s="1"/>
  <c r="D19" i="1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8" i="1" s="1"/>
  <c r="U24" i="16"/>
  <c r="C28" i="16" s="1"/>
  <c r="C18" i="1" s="1"/>
  <c r="S23" i="16"/>
  <c r="Q22" i="16"/>
  <c r="R24" i="16" s="1"/>
  <c r="O22" i="16"/>
  <c r="P24" i="16" s="1"/>
  <c r="M22" i="16"/>
  <c r="N24" i="16" s="1"/>
  <c r="K22" i="16"/>
  <c r="L24" i="16" s="1"/>
  <c r="I22" i="16"/>
  <c r="J24" i="16" s="1"/>
  <c r="G22" i="16"/>
  <c r="H24" i="16" s="1"/>
  <c r="E22" i="16"/>
  <c r="F24" i="16" s="1"/>
  <c r="C31" i="16"/>
  <c r="S4" i="16"/>
  <c r="T4" i="16" s="1"/>
  <c r="A2" i="16"/>
  <c r="C33" i="17"/>
  <c r="D17" i="1" s="1"/>
  <c r="C32" i="17"/>
  <c r="C17" i="1" s="1"/>
  <c r="Q26" i="17"/>
  <c r="R28" i="17" s="1"/>
  <c r="O26" i="17"/>
  <c r="P28" i="17" s="1"/>
  <c r="M26" i="17"/>
  <c r="N28" i="17" s="1"/>
  <c r="K26" i="17"/>
  <c r="L28" i="17" s="1"/>
  <c r="I26" i="17"/>
  <c r="J28" i="17" s="1"/>
  <c r="G26" i="17"/>
  <c r="H28" i="17" s="1"/>
  <c r="E26" i="17"/>
  <c r="F28" i="17" s="1"/>
  <c r="S25" i="17"/>
  <c r="C35" i="17" s="1"/>
  <c r="S24" i="17"/>
  <c r="C34" i="17" s="1"/>
  <c r="E17" i="1" s="1"/>
  <c r="S23" i="17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I24" i="6"/>
  <c r="J26" i="6" s="1"/>
  <c r="G24" i="6"/>
  <c r="H26" i="6" s="1"/>
  <c r="E24" i="6"/>
  <c r="F26" i="6" s="1"/>
  <c r="S23" i="6"/>
  <c r="C33" i="6" s="1"/>
  <c r="F16" i="1" s="1"/>
  <c r="S22" i="6"/>
  <c r="C32" i="6" s="1"/>
  <c r="E16" i="1" s="1"/>
  <c r="S21" i="6"/>
  <c r="S20" i="6"/>
  <c r="T20" i="6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4" i="1" s="1"/>
  <c r="U22" i="9"/>
  <c r="C26" i="9" s="1"/>
  <c r="C14" i="1" s="1"/>
  <c r="S21" i="9"/>
  <c r="Q20" i="9"/>
  <c r="R22" i="9" s="1"/>
  <c r="O20" i="9"/>
  <c r="P22" i="9" s="1"/>
  <c r="M20" i="9"/>
  <c r="K20" i="9"/>
  <c r="L22" i="9" s="1"/>
  <c r="I20" i="9"/>
  <c r="J22" i="9" s="1"/>
  <c r="G20" i="9"/>
  <c r="H22" i="9" s="1"/>
  <c r="E20" i="9"/>
  <c r="F22" i="9" s="1"/>
  <c r="S19" i="9"/>
  <c r="C29" i="9" s="1"/>
  <c r="S18" i="9"/>
  <c r="C28" i="9" s="1"/>
  <c r="E14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M20" i="28"/>
  <c r="N22" i="28" s="1"/>
  <c r="K20" i="28"/>
  <c r="L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A2" i="28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E26" i="14"/>
  <c r="F28" i="14" s="1"/>
  <c r="S25" i="14"/>
  <c r="C35" i="14" s="1"/>
  <c r="S24" i="14"/>
  <c r="C34" i="14" s="1"/>
  <c r="E8" i="1" s="1"/>
  <c r="S23" i="14"/>
  <c r="T23" i="14" s="1"/>
  <c r="S22" i="14"/>
  <c r="T22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C30" i="5"/>
  <c r="C22" i="1" s="1"/>
  <c r="C31" i="5"/>
  <c r="D22" i="1" s="1"/>
  <c r="F26" i="5"/>
  <c r="H26" i="5"/>
  <c r="L26" i="5"/>
  <c r="O24" i="5"/>
  <c r="P26" i="5" s="1"/>
  <c r="A2" i="18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K22" i="1"/>
  <c r="C32" i="5"/>
  <c r="E22" i="1" s="1"/>
  <c r="C33" i="5"/>
  <c r="Q24" i="5"/>
  <c r="R26" i="5" s="1"/>
  <c r="T26" i="34" l="1"/>
  <c r="K15" i="1"/>
  <c r="T21" i="38"/>
  <c r="C25" i="38" s="1"/>
  <c r="B10" i="1" s="1"/>
  <c r="G10" i="1" s="1"/>
  <c r="T17" i="6"/>
  <c r="T22" i="17"/>
  <c r="B6" i="1"/>
  <c r="G6" i="1" s="1"/>
  <c r="T17" i="32"/>
  <c r="K9" i="1"/>
  <c r="C29" i="5"/>
  <c r="B22" i="1" s="1"/>
  <c r="S26" i="17"/>
  <c r="S28" i="17"/>
  <c r="T13" i="30"/>
  <c r="T18" i="18"/>
  <c r="T22" i="18"/>
  <c r="K21" i="1" s="1"/>
  <c r="T21" i="6"/>
  <c r="T19" i="32"/>
  <c r="T21" i="18"/>
  <c r="T17" i="22"/>
  <c r="T21" i="22" s="1"/>
  <c r="C25" i="22" s="1"/>
  <c r="B7" i="1" s="1"/>
  <c r="K7" i="1"/>
  <c r="T23" i="17"/>
  <c r="T21" i="30"/>
  <c r="K20" i="1" s="1"/>
  <c r="T23" i="16"/>
  <c r="C27" i="16" s="1"/>
  <c r="B18" i="1" s="1"/>
  <c r="T21" i="24"/>
  <c r="C25" i="24" s="1"/>
  <c r="B19" i="1" s="1"/>
  <c r="T21" i="28"/>
  <c r="C25" i="28" s="1"/>
  <c r="B11" i="1" s="1"/>
  <c r="S24" i="6"/>
  <c r="T21" i="9"/>
  <c r="C25" i="9" s="1"/>
  <c r="B14" i="1" s="1"/>
  <c r="T27" i="14"/>
  <c r="C31" i="14" s="1"/>
  <c r="B8" i="1" s="1"/>
  <c r="C21" i="1"/>
  <c r="C23" i="1" s="1"/>
  <c r="S20" i="22"/>
  <c r="D23" i="1"/>
  <c r="S20" i="9"/>
  <c r="S29" i="34"/>
  <c r="S31" i="34"/>
  <c r="S22" i="28"/>
  <c r="S20" i="28"/>
  <c r="S23" i="32"/>
  <c r="S20" i="24"/>
  <c r="F7" i="1"/>
  <c r="F22" i="1"/>
  <c r="S27" i="18"/>
  <c r="S25" i="18"/>
  <c r="F21" i="1"/>
  <c r="F19" i="1"/>
  <c r="S26" i="30"/>
  <c r="F20" i="1"/>
  <c r="S24" i="30"/>
  <c r="S22" i="24"/>
  <c r="S22" i="16"/>
  <c r="S24" i="16"/>
  <c r="F18" i="1"/>
  <c r="F17" i="1"/>
  <c r="S26" i="6"/>
  <c r="N22" i="9"/>
  <c r="S22" i="9" s="1"/>
  <c r="F14" i="1"/>
  <c r="F15" i="1"/>
  <c r="F11" i="1"/>
  <c r="S25" i="32"/>
  <c r="F9" i="1"/>
  <c r="S26" i="14"/>
  <c r="F8" i="1"/>
  <c r="L28" i="14"/>
  <c r="S28" i="14" s="1"/>
  <c r="S22" i="22"/>
  <c r="I23" i="1"/>
  <c r="E23" i="1"/>
  <c r="G18" i="1" l="1"/>
  <c r="K17" i="1"/>
  <c r="T25" i="6"/>
  <c r="C29" i="6" s="1"/>
  <c r="B16" i="1" s="1"/>
  <c r="G16" i="1" s="1"/>
  <c r="C30" i="38"/>
  <c r="G30" i="38" s="1"/>
  <c r="T30" i="34"/>
  <c r="C34" i="34" s="1"/>
  <c r="B15" i="1" s="1"/>
  <c r="G15" i="1" s="1"/>
  <c r="T24" i="32"/>
  <c r="C28" i="32" s="1"/>
  <c r="B9" i="1" s="1"/>
  <c r="G9" i="1" s="1"/>
  <c r="T25" i="30"/>
  <c r="C29" i="30" s="1"/>
  <c r="B20" i="1" s="1"/>
  <c r="G20" i="1" s="1"/>
  <c r="T27" i="17"/>
  <c r="C31" i="17" s="1"/>
  <c r="T26" i="18"/>
  <c r="C30" i="18" s="1"/>
  <c r="B21" i="1" s="1"/>
  <c r="G21" i="1" s="1"/>
  <c r="C30" i="24"/>
  <c r="G30" i="24" s="1"/>
  <c r="G11" i="1"/>
  <c r="C32" i="16"/>
  <c r="G7" i="1"/>
  <c r="G19" i="1"/>
  <c r="G14" i="1"/>
  <c r="C30" i="9"/>
  <c r="G30" i="9" s="1"/>
  <c r="C30" i="22"/>
  <c r="G30" i="22" s="1"/>
  <c r="C30" i="28"/>
  <c r="C34" i="5"/>
  <c r="G34" i="5" s="1"/>
  <c r="G22" i="1"/>
  <c r="G8" i="1"/>
  <c r="C36" i="14"/>
  <c r="H23" i="1" s="1"/>
  <c r="K23" i="1" l="1"/>
  <c r="C27" i="1" s="1"/>
  <c r="C34" i="6"/>
  <c r="G34" i="6" s="1"/>
  <c r="C39" i="34"/>
  <c r="G39" i="34" s="1"/>
  <c r="C33" i="32"/>
  <c r="G33" i="32" s="1"/>
  <c r="C34" i="30"/>
  <c r="G34" i="30" s="1"/>
  <c r="B17" i="1"/>
  <c r="G17" i="1" s="1"/>
  <c r="C36" i="17"/>
  <c r="G36" i="17" s="1"/>
  <c r="C35" i="18"/>
  <c r="G35" i="18" s="1"/>
  <c r="G30" i="28"/>
  <c r="G36" i="14"/>
  <c r="B23" i="1" l="1"/>
  <c r="C26" i="1" s="1"/>
  <c r="C28" i="1" s="1"/>
  <c r="G23" i="1"/>
  <c r="F2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<sst xmlns="http://schemas.openxmlformats.org/spreadsheetml/2006/main" count="751" uniqueCount="113">
  <si>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</si>
  <si>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</si>
  <si>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</si>
  <si>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</si>
  <si>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</si>
  <si>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</si>
  <si>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</si>
  <si>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</si>
  <si>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</si>
  <si>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</si>
  <si>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</si>
  <si>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</si>
  <si>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</si>
  <si>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</si>
  <si>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</si>
  <si>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</si>
  <si>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</si>
  <si>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</si>
  <si>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</si>
  <si>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</si>
  <si>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</si>
  <si>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</si>
  <si>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</si>
  <si>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</si>
  <si>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</si>
  <si>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</si>
  <si>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</si>
  <si>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</si>
  <si>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</si>
  <si>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</si>
  <si>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</si>
  <si>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</si>
  <si>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</si>
  <si>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</si>
  <si>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</si>
  <si>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</si>
  <si>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</si>
  <si>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</si>
  <si>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</si>
  <si>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</si>
  <si>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</si>
  <si>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</si>
  <si>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</si>
  <si>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</si>
  <si>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</si>
  <si>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</si>
  <si>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</si>
  <si>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</si>
  <si>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</si>
  <si>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CL Nr</t>
  </si>
  <si>
    <t>N Winterburn</t>
  </si>
  <si>
    <t>N.Winterburn</t>
  </si>
  <si>
    <t>P DRINKWATER</t>
  </si>
  <si>
    <t>P Drinkwater</t>
  </si>
  <si>
    <t xml:space="preserve"> = AWOL</t>
  </si>
  <si>
    <t>A Hammond</t>
  </si>
  <si>
    <t>J Buckingham</t>
  </si>
  <si>
    <t>T.HARRISON</t>
  </si>
  <si>
    <t>T Harrison</t>
  </si>
  <si>
    <t>M Reading-Jones</t>
  </si>
  <si>
    <t>paintshop maintenance</t>
  </si>
  <si>
    <t>forklift</t>
  </si>
  <si>
    <t>R. PENDER</t>
  </si>
  <si>
    <t>R Pender</t>
  </si>
  <si>
    <t>fsc</t>
  </si>
  <si>
    <t xml:space="preserve">supervision / quality control </t>
  </si>
  <si>
    <t xml:space="preserve">extraction </t>
  </si>
  <si>
    <t>production meeting</t>
  </si>
  <si>
    <t>T Jerman</t>
  </si>
  <si>
    <t>T.JERMAN</t>
  </si>
  <si>
    <t>vanity units</t>
  </si>
  <si>
    <t>W/E 04.12.16</t>
  </si>
  <si>
    <t>labouring</t>
  </si>
  <si>
    <t>light fire</t>
  </si>
  <si>
    <t>6519hers</t>
  </si>
  <si>
    <t>units</t>
  </si>
  <si>
    <t>check tools</t>
  </si>
  <si>
    <t>bin units</t>
  </si>
  <si>
    <t>loading</t>
  </si>
  <si>
    <t>battons</t>
  </si>
  <si>
    <t>maintenance re saw</t>
  </si>
  <si>
    <t>waiter station</t>
  </si>
  <si>
    <t>door &amp; frame</t>
  </si>
  <si>
    <t>W/E 05.02.17</t>
  </si>
  <si>
    <t>into storage stairways 6538</t>
  </si>
  <si>
    <t>into storage stairways 6520</t>
  </si>
  <si>
    <t>booking up 6648</t>
  </si>
  <si>
    <t>samples</t>
  </si>
  <si>
    <t>unload shadbolt lorry 6538</t>
  </si>
  <si>
    <t>wrapping weighing 6519</t>
  </si>
  <si>
    <t>wrapping loading 6519</t>
  </si>
  <si>
    <t>van to control 6519</t>
  </si>
  <si>
    <t>tool box talk</t>
  </si>
  <si>
    <t>estimate rad caseings</t>
  </si>
  <si>
    <t>split battons</t>
  </si>
  <si>
    <t>shelves</t>
  </si>
  <si>
    <t>6538nun</t>
  </si>
  <si>
    <t>sample</t>
  </si>
  <si>
    <t>from storage jms 6538</t>
  </si>
  <si>
    <t>from storage stairways 6538</t>
  </si>
  <si>
    <t>tidy area</t>
  </si>
  <si>
    <t>van to fraikin</t>
  </si>
  <si>
    <t>pick up rubbish</t>
  </si>
  <si>
    <t>panels</t>
  </si>
  <si>
    <t>cashier booth</t>
  </si>
  <si>
    <t>visit to blyth</t>
  </si>
  <si>
    <t>maintenance 4 sider</t>
  </si>
  <si>
    <t>PAUL01</t>
  </si>
  <si>
    <t>offi01</t>
  </si>
  <si>
    <t>CENT01</t>
  </si>
  <si>
    <t>USEM01</t>
  </si>
  <si>
    <t>LORD01</t>
  </si>
  <si>
    <t>QUAD01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</si>
</sst>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14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3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4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4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5" borderId="0" xfId="0" applyFont="1" applyFill="1"/>
    <xf numFmtId="2" fontId="1" fillId="6" borderId="1" xfId="0" applyNumberFormat="1" applyFont="1" applyFill="1" applyBorder="1"/>
    <xf numFmtId="2" fontId="9" fillId="6" borderId="0" xfId="0" applyNumberFormat="1" applyFont="1" applyFill="1"/>
    <xf numFmtId="0" fontId="9" fillId="0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" fillId="7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49" fontId="9" fillId="0" borderId="1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0" fontId="10" fillId="0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9" fillId="0" borderId="1" xfId="0" applyNumberFormat="1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>
      <alignment horizontal="center"/>
    </xf>
    <xf numFmtId="2" fontId="10" fillId="3" borderId="4" xfId="0" applyNumberFormat="1" applyFont="1" applyFill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8" borderId="3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3" fillId="0" borderId="0" xfId="0" applyFont="1" applyFill="1"/>
    <xf numFmtId="0" fontId="9" fillId="0" borderId="1" xfId="0" applyFont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9" fillId="0" borderId="6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/>
    <xf numFmtId="2" fontId="9" fillId="8" borderId="2" xfId="0" applyNumberFormat="1" applyFont="1" applyFill="1" applyBorder="1" applyAlignment="1">
      <alignment horizontal="center"/>
    </xf>
    <xf numFmtId="2" fontId="9" fillId="8" borderId="4" xfId="0" applyNumberFormat="1" applyFont="1" applyFill="1" applyBorder="1" applyAlignment="1">
      <alignment horizontal="center"/>
    </xf>
    <xf numFmtId="2" fontId="9" fillId="8" borderId="1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/>
    <xf numFmtId="2" fontId="11" fillId="0" borderId="4" xfId="0" applyNumberFormat="1" applyFont="1" applyFill="1" applyBorder="1" applyAlignment="1"/>
    <xf numFmtId="2" fontId="11" fillId="0" borderId="2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11" fillId="0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12" fillId="0" borderId="1" xfId="0" applyNumberFormat="1" applyFont="1" applyFill="1" applyBorder="1" applyAlignment="1">
      <alignment horizontal="center"/>
    </xf>
    <xf numFmtId="2" fontId="12" fillId="0" borderId="2" xfId="0" applyNumberFormat="1" applyFont="1" applyFill="1" applyBorder="1" applyAlignment="1">
      <alignment horizontal="center"/>
    </xf>
    <xf numFmtId="2" fontId="12" fillId="0" borderId="4" xfId="0" applyNumberFormat="1" applyFont="1" applyFill="1" applyBorder="1" applyAlignment="1">
      <alignment horizontal="center"/>
    </xf>
    <xf numFmtId="17" fontId="9" fillId="0" borderId="1" xfId="0" applyNumberFormat="1" applyFont="1" applyBorder="1"/>
    <xf numFmtId="17" fontId="9" fillId="0" borderId="0" xfId="0" applyNumberFormat="1" applyFont="1"/>
    <xf numFmtId="17" fontId="9" fillId="0" borderId="1" xfId="0" applyNumberFormat="1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E30" sqref="E30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3"/>
      <c r="E1" s="1" t="s">
        <v>54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83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56</v>
      </c>
      <c r="B6" s="9">
        <f>SUM(Buckingham!C29)</f>
        <v>40</v>
      </c>
      <c r="C6" s="9">
        <f>SUM(Buckingham!C30)</f>
        <v>0</v>
      </c>
      <c r="D6" s="9">
        <f>SUM(Buckingham!C31)</f>
        <v>0</v>
      </c>
      <c r="E6" s="9">
        <f>SUM(Buckingham!C32)</f>
        <v>0</v>
      </c>
      <c r="F6" s="9">
        <f>SUM(Buckingham!C33)</f>
        <v>0</v>
      </c>
      <c r="G6" s="10">
        <f>B6+C6+D6+E6+F6</f>
        <v>40</v>
      </c>
      <c r="H6" s="62">
        <f>SUM(Buckingham!C35)</f>
        <v>0</v>
      </c>
      <c r="I6" s="62">
        <f>SUM(Buckingham!C36)</f>
        <v>0</v>
      </c>
      <c r="K6" s="43">
        <f>SUM(Buckingham!I30)</f>
        <v>4</v>
      </c>
    </row>
    <row r="7" spans="1:11" x14ac:dyDescent="0.25">
      <c r="A7" s="8" t="s">
        <v>45</v>
      </c>
      <c r="B7" s="9">
        <f>SUM(Czege!C25)</f>
        <v>40</v>
      </c>
      <c r="C7" s="9">
        <f>SUM(Czege!C26)</f>
        <v>0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3">
        <f>SUM(Czege!I26)</f>
        <v>1</v>
      </c>
    </row>
    <row r="8" spans="1:11" ht="17.25" customHeight="1" x14ac:dyDescent="0.25">
      <c r="A8" s="8" t="s">
        <v>7</v>
      </c>
      <c r="B8" s="9">
        <f>SUM(Doran!C31)</f>
        <v>43.5</v>
      </c>
      <c r="C8" s="9">
        <f>SUM(Doran!C32)</f>
        <v>0</v>
      </c>
      <c r="D8" s="9">
        <f>SUM(Doran!C33)</f>
        <v>0</v>
      </c>
      <c r="E8" s="9">
        <f>SUM(Doran!C34)</f>
        <v>0</v>
      </c>
      <c r="F8" s="9">
        <f>SUM(Doran!C35)</f>
        <v>0</v>
      </c>
      <c r="G8" s="10">
        <f t="shared" ref="G8:G22" si="0">B8+C8+D8+E8+F8</f>
        <v>43.5</v>
      </c>
      <c r="H8" s="11">
        <f>SUM(Doran!C37)</f>
        <v>0</v>
      </c>
      <c r="I8" s="11">
        <f>SUM(Doran!C38)</f>
        <v>0</v>
      </c>
      <c r="K8" s="43">
        <f>SUM(Doran!I32)</f>
        <v>7.25</v>
      </c>
    </row>
    <row r="9" spans="1:11" x14ac:dyDescent="0.25">
      <c r="A9" s="8" t="s">
        <v>53</v>
      </c>
      <c r="B9" s="9">
        <f>SUM(Drinkwater!C28)</f>
        <v>39.5</v>
      </c>
      <c r="C9" s="9">
        <f>SUM(Drinkwater!C29)</f>
        <v>0</v>
      </c>
      <c r="D9" s="9">
        <f>SUM(Drinkwater!C30)</f>
        <v>0</v>
      </c>
      <c r="E9" s="9">
        <f>SUM(Drinkwater!C31)</f>
        <v>0</v>
      </c>
      <c r="F9" s="9">
        <f>SUM(Drinkwater!C32)</f>
        <v>0</v>
      </c>
      <c r="G9" s="10">
        <f t="shared" si="0"/>
        <v>39.5</v>
      </c>
      <c r="H9" s="11">
        <f>SUM(Drinkwater!C34)</f>
        <v>0</v>
      </c>
      <c r="I9" s="11">
        <f>SUM(Drinkwater!C35)</f>
        <v>0</v>
      </c>
      <c r="K9" s="43">
        <f>SUM(Drinkwater!I29)</f>
        <v>1.75</v>
      </c>
    </row>
    <row r="10" spans="1:11" x14ac:dyDescent="0.25">
      <c r="A10" s="8" t="s">
        <v>55</v>
      </c>
      <c r="B10" s="9">
        <f>SUM(Hammond!C25)</f>
        <v>40</v>
      </c>
      <c r="C10" s="9">
        <f>SUM(Hammond!C26)</f>
        <v>0</v>
      </c>
      <c r="D10" s="9">
        <f>SUM(Hammond!C27)</f>
        <v>0</v>
      </c>
      <c r="E10" s="9">
        <f>SUM(Hammond!C28)</f>
        <v>0</v>
      </c>
      <c r="F10" s="9">
        <f>SUM(Hammond!C29)</f>
        <v>0</v>
      </c>
      <c r="G10" s="10">
        <f t="shared" si="0"/>
        <v>40</v>
      </c>
      <c r="H10" s="11">
        <f>SUM(Hammond!C31)</f>
        <v>0</v>
      </c>
      <c r="I10" s="11">
        <f>SUM(Hammond!C32)</f>
        <v>0</v>
      </c>
      <c r="K10" s="43">
        <f>SUM(Hammond!I26)</f>
        <v>0.5</v>
      </c>
    </row>
    <row r="11" spans="1:11" x14ac:dyDescent="0.25">
      <c r="A11" s="8" t="s">
        <v>8</v>
      </c>
      <c r="B11" s="9">
        <f>SUM('Harland '!C25)</f>
        <v>35</v>
      </c>
      <c r="C11" s="9">
        <f>SUM('Harland '!C26)</f>
        <v>0</v>
      </c>
      <c r="D11" s="9">
        <f>SUM('Harland '!C27)</f>
        <v>0</v>
      </c>
      <c r="E11" s="9">
        <f>SUM('Harland '!C28)</f>
        <v>0</v>
      </c>
      <c r="F11" s="9">
        <f>SUM('Harland '!C29)</f>
        <v>0</v>
      </c>
      <c r="G11" s="10">
        <f>B11+C11+D11+E11+F11</f>
        <v>35</v>
      </c>
      <c r="H11" s="11">
        <f>SUM('Harland '!C31)</f>
        <v>0</v>
      </c>
      <c r="I11" s="11">
        <f>SUM('Harland '!C32)</f>
        <v>0</v>
      </c>
      <c r="K11" s="43">
        <f>SUM('Harland '!I26)</f>
        <v>0</v>
      </c>
    </row>
    <row r="12" spans="1:11" ht="18" customHeight="1" x14ac:dyDescent="0.25">
      <c r="A12" s="8" t="s">
        <v>58</v>
      </c>
      <c r="B12" s="9">
        <f>SUM(Harrison!C25)</f>
        <v>40</v>
      </c>
      <c r="C12" s="9">
        <f>SUM(Harrison!C26)</f>
        <v>0</v>
      </c>
      <c r="D12" s="9">
        <f>SUM(Harrison!C27)</f>
        <v>0</v>
      </c>
      <c r="E12" s="9">
        <f>SUM(Harrison!C28)</f>
        <v>0</v>
      </c>
      <c r="F12" s="9">
        <f>SUM(Harrison!C29)</f>
        <v>0</v>
      </c>
      <c r="G12" s="10">
        <f>B12+C12+D12+E12+F12</f>
        <v>40</v>
      </c>
      <c r="H12" s="11">
        <f>SUM(Harrison!C31)</f>
        <v>0</v>
      </c>
      <c r="I12" s="11">
        <f>SUM(Harrison!C32)</f>
        <v>0</v>
      </c>
      <c r="K12" s="43">
        <f>SUM(Harrison!I26)</f>
        <v>40</v>
      </c>
    </row>
    <row r="13" spans="1:11" x14ac:dyDescent="0.25">
      <c r="A13" s="8" t="s">
        <v>68</v>
      </c>
      <c r="B13" s="9">
        <f>SUM(Jerman!C29)</f>
        <v>40</v>
      </c>
      <c r="C13" s="9">
        <f>SUM(Jerman!C30)</f>
        <v>0</v>
      </c>
      <c r="D13" s="9">
        <f>SUM(Jerman!A31)</f>
        <v>0</v>
      </c>
      <c r="E13" s="9">
        <f>SUM(Jerman!C32)</f>
        <v>0</v>
      </c>
      <c r="F13" s="9">
        <f>SUM(Jerman!C33)</f>
        <v>0</v>
      </c>
      <c r="G13" s="10">
        <f>B13+C13+D13+E13+F13</f>
        <v>40</v>
      </c>
      <c r="H13" s="11">
        <f>SUM(Harrison!C32)</f>
        <v>0</v>
      </c>
      <c r="I13" s="11">
        <f>SUM(Harrison!C33)</f>
        <v>0</v>
      </c>
      <c r="K13" s="43">
        <f>SUM(Jerman!I30)</f>
        <v>2.5</v>
      </c>
    </row>
    <row r="14" spans="1:11" ht="18" customHeight="1" x14ac:dyDescent="0.25">
      <c r="A14" s="8" t="s">
        <v>9</v>
      </c>
      <c r="B14" s="9">
        <f>SUM(McSharry!C25)</f>
        <v>38.75</v>
      </c>
      <c r="C14" s="9">
        <f>SUM(McSharry!C26)</f>
        <v>0</v>
      </c>
      <c r="D14" s="9">
        <f>SUM(McSharry!C27)</f>
        <v>0</v>
      </c>
      <c r="E14" s="9">
        <f>SUM(McSharry!C28)</f>
        <v>0</v>
      </c>
      <c r="F14" s="9">
        <f>SUM(McSharry!C29)</f>
        <v>0</v>
      </c>
      <c r="G14" s="10">
        <f t="shared" si="0"/>
        <v>38.75</v>
      </c>
      <c r="H14" s="11">
        <f>SUM(McSharry!C31)</f>
        <v>0</v>
      </c>
      <c r="I14" s="11">
        <f>SUM(McSharry!C32)</f>
        <v>0</v>
      </c>
      <c r="K14" s="43">
        <f>SUM(McSharry!I26)</f>
        <v>2</v>
      </c>
    </row>
    <row r="15" spans="1:11" x14ac:dyDescent="0.25">
      <c r="A15" s="8" t="s">
        <v>63</v>
      </c>
      <c r="B15" s="9">
        <f>SUM(Pender!C34)</f>
        <v>32</v>
      </c>
      <c r="C15" s="9">
        <f>SUM(Pender!C35)</f>
        <v>0</v>
      </c>
      <c r="D15" s="9">
        <f>SUM(Pender!C36)</f>
        <v>0</v>
      </c>
      <c r="E15" s="9">
        <f>SUM(Pender!C37)</f>
        <v>8</v>
      </c>
      <c r="F15" s="9">
        <f>SUM(Pender!C38)</f>
        <v>0</v>
      </c>
      <c r="G15" s="10">
        <f>B15+C15+D15+E15+F15</f>
        <v>40</v>
      </c>
      <c r="H15" s="11">
        <f>SUM(Pender!C40)</f>
        <v>0</v>
      </c>
      <c r="I15" s="11">
        <f>SUM(Pender!C41)</f>
        <v>0</v>
      </c>
      <c r="K15" s="43">
        <f>SUM(Pender!I35)</f>
        <v>9.5</v>
      </c>
    </row>
    <row r="16" spans="1:11" ht="18" customHeight="1" x14ac:dyDescent="0.25">
      <c r="A16" s="8" t="s">
        <v>10</v>
      </c>
      <c r="B16" s="9">
        <f>SUM('Reading-Jones'!C29)</f>
        <v>40</v>
      </c>
      <c r="C16" s="9">
        <f>SUM('Reading-Jones'!C30)</f>
        <v>0</v>
      </c>
      <c r="D16" s="9">
        <f>SUM('Reading-Jones'!C31)</f>
        <v>0</v>
      </c>
      <c r="E16" s="9">
        <f>SUM('Reading-Jones'!C32)</f>
        <v>0</v>
      </c>
      <c r="F16" s="9">
        <f>SUM('Reading-Jones'!C33)</f>
        <v>8</v>
      </c>
      <c r="G16" s="10">
        <f t="shared" si="0"/>
        <v>48</v>
      </c>
      <c r="H16" s="11">
        <f>SUM('Reading-Jones'!C35)</f>
        <v>0</v>
      </c>
      <c r="I16" s="11">
        <f>SUM('Reading-Jones'!C36)</f>
        <v>0</v>
      </c>
      <c r="K16" s="43">
        <f>SUM('Reading-Jones'!I30)</f>
        <v>6</v>
      </c>
    </row>
    <row r="17" spans="1:11" x14ac:dyDescent="0.25">
      <c r="A17" s="8" t="s">
        <v>11</v>
      </c>
      <c r="B17" s="9">
        <f>SUM(Spann!C31)</f>
        <v>47.5</v>
      </c>
      <c r="C17" s="9">
        <f>SUM(Spann!C32)</f>
        <v>0</v>
      </c>
      <c r="D17" s="9">
        <f>SUM(Spann!C33)</f>
        <v>0</v>
      </c>
      <c r="E17" s="9">
        <f>SUM(Spann!C34)</f>
        <v>0</v>
      </c>
      <c r="F17" s="9">
        <f>SUM(Spann!C35)</f>
        <v>0</v>
      </c>
      <c r="G17" s="10">
        <f t="shared" si="0"/>
        <v>47.5</v>
      </c>
      <c r="H17" s="11">
        <f>SUM(Spann!C37)</f>
        <v>0</v>
      </c>
      <c r="I17" s="11">
        <f>SUM(Spann!C38)</f>
        <v>0</v>
      </c>
      <c r="K17" s="43">
        <f>SUM(Spann!I32)</f>
        <v>5.75</v>
      </c>
    </row>
    <row r="18" spans="1:11" x14ac:dyDescent="0.25">
      <c r="A18" s="8" t="s">
        <v>12</v>
      </c>
      <c r="B18" s="9">
        <f>SUM(Taylor!C27)</f>
        <v>40</v>
      </c>
      <c r="C18" s="9">
        <f>SUM(Taylor!C28)</f>
        <v>0</v>
      </c>
      <c r="D18" s="9">
        <f>SUM(Taylor!C29)</f>
        <v>0</v>
      </c>
      <c r="E18" s="9">
        <f>SUM(G.Ward!C27)</f>
        <v>0</v>
      </c>
      <c r="F18" s="9">
        <f>SUM(Taylor!C31)</f>
        <v>0</v>
      </c>
      <c r="G18" s="10">
        <f t="shared" si="0"/>
        <v>40</v>
      </c>
      <c r="H18" s="11">
        <f>SUM(Taylor!C33)</f>
        <v>0</v>
      </c>
      <c r="I18" s="11">
        <f>SUM(Taylor!C34)</f>
        <v>0</v>
      </c>
      <c r="K18" s="43">
        <f>SUM(Taylor!I28)</f>
        <v>0.5</v>
      </c>
    </row>
    <row r="19" spans="1:11" x14ac:dyDescent="0.25">
      <c r="A19" s="8" t="s">
        <v>48</v>
      </c>
      <c r="B19" s="9">
        <f>SUM(G.Ward!C25)</f>
        <v>40</v>
      </c>
      <c r="C19" s="9">
        <f>SUM(G.Ward!C26)</f>
        <v>0</v>
      </c>
      <c r="D19" s="9">
        <f>SUM(G.Ward!C27)</f>
        <v>0</v>
      </c>
      <c r="E19" s="9">
        <f>SUM(G.Ward!C28)</f>
        <v>0</v>
      </c>
      <c r="F19" s="9">
        <f>SUM(T.Winterburn!C34)</f>
        <v>0</v>
      </c>
      <c r="G19" s="10">
        <f t="shared" si="0"/>
        <v>40</v>
      </c>
      <c r="H19" s="11">
        <f>SUM(G.Ward!C31)</f>
        <v>0</v>
      </c>
      <c r="I19" s="11">
        <f>SUM(G.Ward!C32)</f>
        <v>0</v>
      </c>
      <c r="K19" s="43">
        <f>SUM(G.Ward!I26)</f>
        <v>5</v>
      </c>
    </row>
    <row r="20" spans="1:11" x14ac:dyDescent="0.25">
      <c r="A20" s="8" t="s">
        <v>50</v>
      </c>
      <c r="B20" s="9">
        <f>SUM(N.Winterburn!C29)</f>
        <v>40</v>
      </c>
      <c r="C20" s="9">
        <f>SUM(N.Winterburn!C30)</f>
        <v>0</v>
      </c>
      <c r="D20" s="9">
        <f>SUM(N.Winterburn!C31)</f>
        <v>0</v>
      </c>
      <c r="E20" s="9">
        <f>SUM(N.Winterburn!C32)</f>
        <v>0</v>
      </c>
      <c r="F20" s="9">
        <f>SUM(N.Winterburn!C33)</f>
        <v>1</v>
      </c>
      <c r="G20" s="10">
        <f t="shared" si="0"/>
        <v>41</v>
      </c>
      <c r="H20" s="11">
        <f>SUM(N.Winterburn!C35)</f>
        <v>0</v>
      </c>
      <c r="I20" s="11">
        <f>SUM(N.Winterburn!C36)</f>
        <v>0</v>
      </c>
      <c r="K20" s="43">
        <f>SUM(N.Winterburn!I30)</f>
        <v>5</v>
      </c>
    </row>
    <row r="21" spans="1:11" x14ac:dyDescent="0.25">
      <c r="A21" s="8" t="s">
        <v>13</v>
      </c>
      <c r="B21" s="9">
        <f>SUM(T.Winterburn!C30)</f>
        <v>37</v>
      </c>
      <c r="C21" s="9">
        <f>SUM(T.Winterburn!C31)</f>
        <v>0</v>
      </c>
      <c r="D21" s="9">
        <v>0</v>
      </c>
      <c r="E21" s="9">
        <f>SUM(T.Winterburn!C33)</f>
        <v>1</v>
      </c>
      <c r="F21" s="9">
        <f>SUM(T.Winterburn!C34)</f>
        <v>0</v>
      </c>
      <c r="G21" s="10">
        <f t="shared" si="0"/>
        <v>38</v>
      </c>
      <c r="H21" s="11">
        <f>SUM(T.Winterburn!C36)</f>
        <v>0</v>
      </c>
      <c r="I21" s="11">
        <f>SUM(T.Winterburn!C37)</f>
        <v>0</v>
      </c>
      <c r="K21" s="43">
        <f>SUM(T.Winterburn!I31)</f>
        <v>4</v>
      </c>
    </row>
    <row r="22" spans="1:11" x14ac:dyDescent="0.25">
      <c r="A22" s="8" t="s">
        <v>14</v>
      </c>
      <c r="B22" s="9">
        <f>SUM(Wright!C29)</f>
        <v>40</v>
      </c>
      <c r="C22" s="9">
        <f>SUM(Wright!C30)</f>
        <v>3.5</v>
      </c>
      <c r="D22" s="9">
        <f>SUM(Wright!C31)</f>
        <v>0</v>
      </c>
      <c r="E22" s="9">
        <f>SUM(Wright!C32)</f>
        <v>0</v>
      </c>
      <c r="F22" s="9">
        <f>SUM(Wright!C33)</f>
        <v>8.5</v>
      </c>
      <c r="G22" s="10">
        <f t="shared" si="0"/>
        <v>52</v>
      </c>
      <c r="H22" s="11">
        <f>SUM(Wright!C35)</f>
        <v>0</v>
      </c>
      <c r="I22" s="11">
        <f>SUM(Wright!C36)</f>
        <v>0</v>
      </c>
      <c r="K22" s="43">
        <f>SUM(Wright!I30)</f>
        <v>43.25</v>
      </c>
    </row>
    <row r="23" spans="1:11" ht="17.25" customHeight="1" x14ac:dyDescent="0.25">
      <c r="A23" s="12" t="s">
        <v>24</v>
      </c>
      <c r="B23" s="13">
        <f>SUM(B6:B22)</f>
        <v>673.25</v>
      </c>
      <c r="C23" s="13">
        <f t="shared" ref="B23:I23" si="1">SUM(C7:C22)</f>
        <v>3.5</v>
      </c>
      <c r="D23" s="13">
        <f t="shared" si="1"/>
        <v>0</v>
      </c>
      <c r="E23" s="13">
        <f t="shared" si="1"/>
        <v>9</v>
      </c>
      <c r="F23" s="13">
        <f t="shared" si="1"/>
        <v>17.5</v>
      </c>
      <c r="G23" s="13">
        <f t="shared" si="1"/>
        <v>663.25</v>
      </c>
      <c r="H23" s="14">
        <f t="shared" si="1"/>
        <v>0</v>
      </c>
      <c r="I23" s="14">
        <f t="shared" si="1"/>
        <v>0</v>
      </c>
      <c r="J23" s="4"/>
      <c r="K23" s="13">
        <f>SUM(K6:K22)</f>
        <v>138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676.75</v>
      </c>
    </row>
    <row r="27" spans="1:11" x14ac:dyDescent="0.25">
      <c r="A27" s="1" t="s">
        <v>31</v>
      </c>
      <c r="C27" s="35">
        <f>K23</f>
        <v>138</v>
      </c>
    </row>
    <row r="28" spans="1:11" x14ac:dyDescent="0.25">
      <c r="A28" s="1" t="s">
        <v>35</v>
      </c>
      <c r="C28" s="41">
        <f>C27/C26</f>
        <v>0.20391577391946805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opLeftCell="A13" zoomScaleNormal="100" workbookViewId="0">
      <selection activeCell="E18" sqref="E18:N21"/>
    </sheetView>
  </sheetViews>
  <sheetFormatPr defaultRowHeight="15.75" x14ac:dyDescent="0.25"/>
  <cols>
    <col min="1" max="1" width="10.28515625" style="16" customWidth="1"/>
    <col min="2" max="2" width="10.85546875" style="16" customWidth="1"/>
    <col min="3" max="3" width="10.425781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  <c r="S1" s="16"/>
    </row>
    <row r="2" spans="1:22" s="22" customFormat="1" x14ac:dyDescent="0.25">
      <c r="A2" s="18" t="str">
        <f>Analysis!A3</f>
        <v>W/E 05.02.17</v>
      </c>
      <c r="B2" s="59"/>
      <c r="C2" s="59"/>
      <c r="D2" s="59"/>
      <c r="E2" s="215" t="s">
        <v>15</v>
      </c>
      <c r="F2" s="215"/>
      <c r="G2" s="215" t="s">
        <v>16</v>
      </c>
      <c r="H2" s="215"/>
      <c r="I2" s="215" t="s">
        <v>17</v>
      </c>
      <c r="J2" s="215"/>
      <c r="K2" s="215" t="s">
        <v>18</v>
      </c>
      <c r="L2" s="215"/>
      <c r="M2" s="215" t="s">
        <v>19</v>
      </c>
      <c r="N2" s="215"/>
      <c r="O2" s="215" t="s">
        <v>20</v>
      </c>
      <c r="P2" s="215"/>
      <c r="Q2" s="215" t="s">
        <v>21</v>
      </c>
      <c r="R2" s="21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64"/>
      <c r="P3" s="64"/>
      <c r="Q3" s="24"/>
      <c r="R3" s="24"/>
      <c r="S3" s="25"/>
      <c r="T3" s="25"/>
      <c r="U3" s="26"/>
      <c r="V3" s="26"/>
    </row>
    <row r="4" spans="1:22" x14ac:dyDescent="0.25">
      <c r="A4" s="201">
        <v>6598</v>
      </c>
      <c r="B4" s="214" t="s">
        <v>107</v>
      </c>
      <c r="C4" s="201">
        <v>8</v>
      </c>
      <c r="D4" s="38" t="s">
        <v>75</v>
      </c>
      <c r="E4" s="216">
        <v>7</v>
      </c>
      <c r="F4" s="217"/>
      <c r="G4" s="216">
        <v>6.5</v>
      </c>
      <c r="H4" s="217"/>
      <c r="I4" s="218">
        <v>7.5</v>
      </c>
      <c r="J4" s="218"/>
      <c r="K4" s="218">
        <v>8</v>
      </c>
      <c r="L4" s="218"/>
      <c r="M4" s="216">
        <v>7</v>
      </c>
      <c r="N4" s="217"/>
      <c r="O4" s="216"/>
      <c r="P4" s="217"/>
      <c r="Q4" s="219"/>
      <c r="R4" s="220"/>
      <c r="S4" s="25">
        <f>E4+G4+I4+K4+M4+O4+Q4</f>
        <v>36</v>
      </c>
      <c r="T4" s="25">
        <f t="shared" ref="T4:T21" si="0">SUM(S4-U4-V4)</f>
        <v>36</v>
      </c>
      <c r="U4" s="28"/>
      <c r="V4" s="28"/>
    </row>
    <row r="5" spans="1:22" x14ac:dyDescent="0.25">
      <c r="A5" s="164"/>
      <c r="B5" s="164"/>
      <c r="C5" s="164"/>
      <c r="D5" s="38"/>
      <c r="E5" s="216"/>
      <c r="F5" s="217"/>
      <c r="G5" s="216"/>
      <c r="H5" s="217"/>
      <c r="I5" s="216"/>
      <c r="J5" s="217"/>
      <c r="K5" s="216"/>
      <c r="L5" s="217"/>
      <c r="M5" s="216"/>
      <c r="N5" s="217"/>
      <c r="O5" s="216"/>
      <c r="P5" s="217"/>
      <c r="Q5" s="219"/>
      <c r="R5" s="220"/>
      <c r="S5" s="25">
        <f t="shared" ref="S5:S24" si="1">E5+G5+I5+K5+M5+O5+Q5</f>
        <v>0</v>
      </c>
      <c r="T5" s="25">
        <f t="shared" si="0"/>
        <v>0</v>
      </c>
      <c r="U5" s="28"/>
      <c r="V5" s="28"/>
    </row>
    <row r="6" spans="1:22" x14ac:dyDescent="0.25">
      <c r="A6" s="177"/>
      <c r="B6" s="48"/>
      <c r="C6" s="177"/>
      <c r="D6" s="38"/>
      <c r="E6" s="216"/>
      <c r="F6" s="217"/>
      <c r="G6" s="216"/>
      <c r="H6" s="217"/>
      <c r="I6" s="216"/>
      <c r="J6" s="217"/>
      <c r="K6" s="216"/>
      <c r="L6" s="217"/>
      <c r="M6" s="216"/>
      <c r="N6" s="217"/>
      <c r="O6" s="216"/>
      <c r="P6" s="217"/>
      <c r="Q6" s="219"/>
      <c r="R6" s="220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79"/>
      <c r="B7" s="48"/>
      <c r="C7" s="152"/>
      <c r="D7" s="38"/>
      <c r="E7" s="216"/>
      <c r="F7" s="217"/>
      <c r="G7" s="216"/>
      <c r="H7" s="217"/>
      <c r="I7" s="216"/>
      <c r="J7" s="217"/>
      <c r="K7" s="216"/>
      <c r="L7" s="217"/>
      <c r="M7" s="216"/>
      <c r="N7" s="217"/>
      <c r="O7" s="216"/>
      <c r="P7" s="217"/>
      <c r="Q7" s="219"/>
      <c r="R7" s="220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80"/>
      <c r="B8" s="48"/>
      <c r="C8" s="180"/>
      <c r="D8" s="38"/>
      <c r="E8" s="216"/>
      <c r="F8" s="217"/>
      <c r="G8" s="216"/>
      <c r="H8" s="217"/>
      <c r="I8" s="216"/>
      <c r="J8" s="217"/>
      <c r="K8" s="216"/>
      <c r="L8" s="217"/>
      <c r="M8" s="216"/>
      <c r="N8" s="217"/>
      <c r="O8" s="216"/>
      <c r="P8" s="217"/>
      <c r="Q8" s="219"/>
      <c r="R8" s="220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83"/>
      <c r="B9" s="183"/>
      <c r="C9" s="183"/>
      <c r="D9" s="38"/>
      <c r="E9" s="216"/>
      <c r="F9" s="217"/>
      <c r="G9" s="216"/>
      <c r="H9" s="217"/>
      <c r="I9" s="216"/>
      <c r="J9" s="217"/>
      <c r="K9" s="216"/>
      <c r="L9" s="217"/>
      <c r="M9" s="216"/>
      <c r="N9" s="217"/>
      <c r="O9" s="216"/>
      <c r="P9" s="217"/>
      <c r="Q9" s="219"/>
      <c r="R9" s="220"/>
      <c r="S9" s="25">
        <f>E9+G9+I9+K9+M9+O9+Q9</f>
        <v>0</v>
      </c>
      <c r="T9" s="25">
        <f>SUM(S9-U9-V9)</f>
        <v>0</v>
      </c>
      <c r="U9" s="28"/>
      <c r="V9" s="28"/>
    </row>
    <row r="10" spans="1:22" ht="15.75" customHeight="1" x14ac:dyDescent="0.25">
      <c r="A10" s="184"/>
      <c r="B10" s="48"/>
      <c r="C10" s="184"/>
      <c r="D10" s="38"/>
      <c r="E10" s="216"/>
      <c r="F10" s="217"/>
      <c r="G10" s="216"/>
      <c r="H10" s="217"/>
      <c r="I10" s="216"/>
      <c r="J10" s="217"/>
      <c r="K10" s="216"/>
      <c r="L10" s="217"/>
      <c r="M10" s="216"/>
      <c r="N10" s="217"/>
      <c r="O10" s="216"/>
      <c r="P10" s="217"/>
      <c r="Q10" s="219"/>
      <c r="R10" s="220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14"/>
      <c r="B11" s="48"/>
      <c r="C11" s="114"/>
      <c r="D11" s="38"/>
      <c r="E11" s="216"/>
      <c r="F11" s="217"/>
      <c r="G11" s="216"/>
      <c r="H11" s="217"/>
      <c r="I11" s="216"/>
      <c r="J11" s="217"/>
      <c r="K11" s="216"/>
      <c r="L11" s="217"/>
      <c r="M11" s="216"/>
      <c r="N11" s="217"/>
      <c r="O11" s="216"/>
      <c r="P11" s="217"/>
      <c r="Q11" s="219"/>
      <c r="R11" s="220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91"/>
      <c r="B12" s="48"/>
      <c r="C12" s="91"/>
      <c r="D12" s="38"/>
      <c r="E12" s="216"/>
      <c r="F12" s="217"/>
      <c r="G12" s="216"/>
      <c r="H12" s="217"/>
      <c r="I12" s="216"/>
      <c r="J12" s="217"/>
      <c r="K12" s="216"/>
      <c r="L12" s="217"/>
      <c r="M12" s="216"/>
      <c r="N12" s="217"/>
      <c r="O12" s="216"/>
      <c r="P12" s="217"/>
      <c r="Q12" s="219"/>
      <c r="R12" s="220"/>
      <c r="S12" s="25">
        <f t="shared" ref="S12:S19" si="2">E12+G12+I12+K12+M12+O12+Q12</f>
        <v>0</v>
      </c>
      <c r="T12" s="25">
        <f t="shared" ref="T12:T19" si="3">SUM(S12-U12-V12)</f>
        <v>0</v>
      </c>
      <c r="U12" s="28"/>
      <c r="V12" s="28"/>
    </row>
    <row r="13" spans="1:22" x14ac:dyDescent="0.25">
      <c r="A13" s="92"/>
      <c r="B13" s="92"/>
      <c r="C13" s="47"/>
      <c r="D13" s="38"/>
      <c r="E13" s="216"/>
      <c r="F13" s="217"/>
      <c r="G13" s="216"/>
      <c r="H13" s="217"/>
      <c r="I13" s="216"/>
      <c r="J13" s="217"/>
      <c r="K13" s="216"/>
      <c r="L13" s="217"/>
      <c r="M13" s="216"/>
      <c r="N13" s="217"/>
      <c r="O13" s="216"/>
      <c r="P13" s="217"/>
      <c r="Q13" s="219"/>
      <c r="R13" s="220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133"/>
      <c r="B14" s="133"/>
      <c r="C14" s="133"/>
      <c r="D14" s="38"/>
      <c r="E14" s="216"/>
      <c r="F14" s="217"/>
      <c r="G14" s="216"/>
      <c r="H14" s="217"/>
      <c r="I14" s="216"/>
      <c r="J14" s="217"/>
      <c r="K14" s="216"/>
      <c r="L14" s="217"/>
      <c r="M14" s="216"/>
      <c r="N14" s="217"/>
      <c r="O14" s="216"/>
      <c r="P14" s="217"/>
      <c r="Q14" s="219"/>
      <c r="R14" s="220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134"/>
      <c r="B15" s="134"/>
      <c r="C15" s="134"/>
      <c r="D15" s="27"/>
      <c r="E15" s="216"/>
      <c r="F15" s="217"/>
      <c r="G15" s="216"/>
      <c r="H15" s="217"/>
      <c r="I15" s="216"/>
      <c r="J15" s="217"/>
      <c r="K15" s="216"/>
      <c r="L15" s="217"/>
      <c r="M15" s="216"/>
      <c r="N15" s="217"/>
      <c r="O15" s="216"/>
      <c r="P15" s="217"/>
      <c r="Q15" s="219"/>
      <c r="R15" s="220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134"/>
      <c r="B16" s="134"/>
      <c r="C16" s="47"/>
      <c r="D16" s="27"/>
      <c r="E16" s="216"/>
      <c r="F16" s="217"/>
      <c r="G16" s="216"/>
      <c r="H16" s="217"/>
      <c r="I16" s="216"/>
      <c r="J16" s="217"/>
      <c r="K16" s="216"/>
      <c r="L16" s="217"/>
      <c r="M16" s="216"/>
      <c r="N16" s="217"/>
      <c r="O16" s="216"/>
      <c r="P16" s="217"/>
      <c r="Q16" s="219"/>
      <c r="R16" s="220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64"/>
      <c r="B17" s="164"/>
      <c r="C17" s="164"/>
      <c r="D17" s="38"/>
      <c r="E17" s="216"/>
      <c r="F17" s="217"/>
      <c r="G17" s="216"/>
      <c r="H17" s="217"/>
      <c r="I17" s="216"/>
      <c r="J17" s="217"/>
      <c r="K17" s="216"/>
      <c r="L17" s="217"/>
      <c r="M17" s="216"/>
      <c r="N17" s="217"/>
      <c r="O17" s="216"/>
      <c r="P17" s="217"/>
      <c r="Q17" s="219"/>
      <c r="R17" s="220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210">
        <v>3600</v>
      </c>
      <c r="B18" s="210" t="s">
        <v>108</v>
      </c>
      <c r="C18" s="210"/>
      <c r="D18" s="38" t="s">
        <v>99</v>
      </c>
      <c r="E18" s="216"/>
      <c r="F18" s="217"/>
      <c r="G18" s="216"/>
      <c r="H18" s="217"/>
      <c r="I18" s="216"/>
      <c r="J18" s="217"/>
      <c r="K18" s="216"/>
      <c r="L18" s="217"/>
      <c r="M18" s="216">
        <v>1</v>
      </c>
      <c r="N18" s="217"/>
      <c r="O18" s="216"/>
      <c r="P18" s="217"/>
      <c r="Q18" s="219"/>
      <c r="R18" s="220"/>
      <c r="S18" s="25">
        <f t="shared" si="2"/>
        <v>1</v>
      </c>
      <c r="T18" s="25">
        <f t="shared" si="3"/>
        <v>1</v>
      </c>
      <c r="U18" s="28"/>
      <c r="V18" s="28"/>
    </row>
    <row r="19" spans="1:22" x14ac:dyDescent="0.25">
      <c r="A19" s="178">
        <v>3600</v>
      </c>
      <c r="B19" s="212" t="s">
        <v>108</v>
      </c>
      <c r="C19" s="178"/>
      <c r="D19" s="38" t="s">
        <v>89</v>
      </c>
      <c r="E19" s="216"/>
      <c r="F19" s="217"/>
      <c r="G19" s="216">
        <v>1</v>
      </c>
      <c r="H19" s="217"/>
      <c r="I19" s="216">
        <v>0.5</v>
      </c>
      <c r="J19" s="217"/>
      <c r="K19" s="216"/>
      <c r="L19" s="217"/>
      <c r="M19" s="216"/>
      <c r="N19" s="217"/>
      <c r="O19" s="216"/>
      <c r="P19" s="217"/>
      <c r="Q19" s="219"/>
      <c r="R19" s="220"/>
      <c r="S19" s="25">
        <f t="shared" si="2"/>
        <v>1.5</v>
      </c>
      <c r="T19" s="25">
        <f t="shared" si="3"/>
        <v>1.5</v>
      </c>
      <c r="U19" s="28"/>
      <c r="V19" s="28"/>
    </row>
    <row r="20" spans="1:22" x14ac:dyDescent="0.25">
      <c r="A20" s="197">
        <v>3600</v>
      </c>
      <c r="B20" s="212" t="s">
        <v>108</v>
      </c>
      <c r="C20" s="197"/>
      <c r="D20" s="38" t="s">
        <v>88</v>
      </c>
      <c r="E20" s="216"/>
      <c r="F20" s="217"/>
      <c r="G20" s="216">
        <v>0.5</v>
      </c>
      <c r="H20" s="217"/>
      <c r="I20" s="216"/>
      <c r="J20" s="217"/>
      <c r="K20" s="216"/>
      <c r="L20" s="217"/>
      <c r="M20" s="216"/>
      <c r="N20" s="217"/>
      <c r="O20" s="216"/>
      <c r="P20" s="217"/>
      <c r="Q20" s="219"/>
      <c r="R20" s="220"/>
      <c r="S20" s="25">
        <f t="shared" si="1"/>
        <v>0.5</v>
      </c>
      <c r="T20" s="25">
        <f t="shared" si="0"/>
        <v>0.5</v>
      </c>
      <c r="U20" s="28"/>
      <c r="V20" s="28"/>
    </row>
    <row r="21" spans="1:22" s="17" customFormat="1" x14ac:dyDescent="0.25">
      <c r="A21" s="201">
        <v>3600</v>
      </c>
      <c r="B21" s="212" t="s">
        <v>108</v>
      </c>
      <c r="C21" s="201"/>
      <c r="D21" s="38" t="s">
        <v>84</v>
      </c>
      <c r="E21" s="216">
        <v>1</v>
      </c>
      <c r="F21" s="217"/>
      <c r="G21" s="216"/>
      <c r="H21" s="217"/>
      <c r="I21" s="216"/>
      <c r="J21" s="217"/>
      <c r="K21" s="216"/>
      <c r="L21" s="217"/>
      <c r="M21" s="216"/>
      <c r="N21" s="217"/>
      <c r="O21" s="216"/>
      <c r="P21" s="217"/>
      <c r="Q21" s="219"/>
      <c r="R21" s="220"/>
      <c r="S21" s="25">
        <f t="shared" si="1"/>
        <v>1</v>
      </c>
      <c r="T21" s="25">
        <f t="shared" si="0"/>
        <v>1</v>
      </c>
      <c r="U21" s="28"/>
      <c r="V21" s="28"/>
    </row>
    <row r="22" spans="1:22" s="17" customFormat="1" x14ac:dyDescent="0.25">
      <c r="A22" s="50" t="s">
        <v>37</v>
      </c>
      <c r="B22" s="50"/>
      <c r="C22" s="59"/>
      <c r="D22" s="50"/>
      <c r="E22" s="216"/>
      <c r="F22" s="217"/>
      <c r="G22" s="216"/>
      <c r="H22" s="217"/>
      <c r="I22" s="216"/>
      <c r="J22" s="217"/>
      <c r="K22" s="216"/>
      <c r="L22" s="217"/>
      <c r="M22" s="216"/>
      <c r="N22" s="217"/>
      <c r="O22" s="219"/>
      <c r="P22" s="220"/>
      <c r="Q22" s="219"/>
      <c r="R22" s="220"/>
      <c r="S22" s="25">
        <f t="shared" si="1"/>
        <v>0</v>
      </c>
      <c r="T22" s="25"/>
      <c r="U22" s="29"/>
      <c r="V22" s="28"/>
    </row>
    <row r="23" spans="1:22" x14ac:dyDescent="0.25">
      <c r="A23" s="50" t="s">
        <v>38</v>
      </c>
      <c r="B23" s="242">
        <f>SUM(B6:B22)</f>
        <v>0</v>
      </c>
      <c r="C23" s="59"/>
      <c r="D23" s="59"/>
      <c r="E23" s="216"/>
      <c r="F23" s="217"/>
      <c r="G23" s="216"/>
      <c r="H23" s="217"/>
      <c r="I23" s="216"/>
      <c r="J23" s="217"/>
      <c r="K23" s="216">
        <f>SUM(K6:K22)</f>
        <v>0</v>
      </c>
      <c r="L23" s="217"/>
      <c r="M23" s="216"/>
      <c r="N23" s="217"/>
      <c r="O23" s="219"/>
      <c r="P23" s="220"/>
      <c r="Q23" s="219"/>
      <c r="R23" s="220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21">
        <f>SUM(E4:E23)</f>
        <v>8</v>
      </c>
      <c r="F24" s="222"/>
      <c r="G24" s="221">
        <f>SUM(G4:G23)</f>
        <v>8</v>
      </c>
      <c r="H24" s="222"/>
      <c r="I24" s="221">
        <f>SUM(I4:I23)</f>
        <v>8</v>
      </c>
      <c r="J24" s="222"/>
      <c r="K24" s="221">
        <f>SUM(K4:K23)</f>
        <v>8</v>
      </c>
      <c r="L24" s="222"/>
      <c r="M24" s="221">
        <f>SUM(M4:M23)</f>
        <v>8</v>
      </c>
      <c r="N24" s="222"/>
      <c r="O24" s="221">
        <f>SUM(O4:O23)</f>
        <v>0</v>
      </c>
      <c r="P24" s="222"/>
      <c r="Q24" s="221">
        <f>SUM(Q4:Q23)</f>
        <v>0</v>
      </c>
      <c r="R24" s="222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60"/>
      <c r="F25" s="61">
        <v>8</v>
      </c>
      <c r="G25" s="60"/>
      <c r="H25" s="61">
        <v>8</v>
      </c>
      <c r="I25" s="60"/>
      <c r="J25" s="61">
        <v>8</v>
      </c>
      <c r="K25" s="60"/>
      <c r="L25" s="61">
        <v>8</v>
      </c>
      <c r="M25" s="60"/>
      <c r="N25" s="61">
        <v>8</v>
      </c>
      <c r="O25" s="60"/>
      <c r="P25" s="61"/>
      <c r="Q25" s="60"/>
      <c r="R25" s="6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40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4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  <row r="39" spans="1:19" ht="15" x14ac:dyDescent="0.2">
      <c r="R39" s="16"/>
      <c r="S39" s="16"/>
    </row>
  </sheetData>
  <mergeCells count="154">
    <mergeCell ref="Q14:R1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E15:F15"/>
    <mergeCell ref="G15:H15"/>
    <mergeCell ref="I15:J15"/>
    <mergeCell ref="K15:L15"/>
    <mergeCell ref="M15:N15"/>
    <mergeCell ref="O15:P15"/>
    <mergeCell ref="Q15:R15"/>
    <mergeCell ref="M19:N19"/>
    <mergeCell ref="O19:P19"/>
    <mergeCell ref="Q19:R19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Q21:R21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0:F20"/>
    <mergeCell ref="G20:H20"/>
    <mergeCell ref="I20:J20"/>
    <mergeCell ref="K20:L20"/>
    <mergeCell ref="M20:N20"/>
    <mergeCell ref="O20:P20"/>
    <mergeCell ref="Q20:R20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E19:F19"/>
    <mergeCell ref="G19:H19"/>
    <mergeCell ref="I19:J19"/>
    <mergeCell ref="K19:L1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Q5:R5"/>
    <mergeCell ref="E6:F6"/>
    <mergeCell ref="G6:H6"/>
    <mergeCell ref="I6:J6"/>
    <mergeCell ref="K6:L6"/>
    <mergeCell ref="M6:N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0" zoomScale="90" zoomScaleNormal="90" workbookViewId="0">
      <selection activeCell="E30" sqref="E30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05.02.17</v>
      </c>
      <c r="B2" s="19"/>
      <c r="C2" s="19"/>
      <c r="D2" s="19"/>
      <c r="E2" s="223" t="s">
        <v>15</v>
      </c>
      <c r="F2" s="223"/>
      <c r="G2" s="215" t="s">
        <v>16</v>
      </c>
      <c r="H2" s="215"/>
      <c r="I2" s="215" t="s">
        <v>17</v>
      </c>
      <c r="J2" s="215"/>
      <c r="K2" s="215" t="s">
        <v>18</v>
      </c>
      <c r="L2" s="215"/>
      <c r="M2" s="215" t="s">
        <v>19</v>
      </c>
      <c r="N2" s="215"/>
      <c r="O2" s="215" t="s">
        <v>20</v>
      </c>
      <c r="P2" s="215"/>
      <c r="Q2" s="215" t="s">
        <v>21</v>
      </c>
      <c r="R2" s="21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2"/>
      <c r="P3" s="52"/>
      <c r="Q3" s="64"/>
      <c r="R3" s="64"/>
      <c r="S3" s="25"/>
      <c r="T3" s="25"/>
      <c r="U3" s="26"/>
      <c r="V3" s="26"/>
    </row>
    <row r="4" spans="1:22" x14ac:dyDescent="0.25">
      <c r="A4" s="130">
        <v>6538</v>
      </c>
      <c r="B4" s="214" t="s">
        <v>109</v>
      </c>
      <c r="C4" s="130">
        <v>19</v>
      </c>
      <c r="D4" s="38" t="s">
        <v>70</v>
      </c>
      <c r="E4" s="218">
        <v>8</v>
      </c>
      <c r="F4" s="218"/>
      <c r="G4" s="218"/>
      <c r="H4" s="218"/>
      <c r="I4" s="218"/>
      <c r="J4" s="218"/>
      <c r="K4" s="218"/>
      <c r="L4" s="218"/>
      <c r="M4" s="218">
        <v>1</v>
      </c>
      <c r="N4" s="218"/>
      <c r="O4" s="216"/>
      <c r="P4" s="217"/>
      <c r="Q4" s="219"/>
      <c r="R4" s="220"/>
      <c r="S4" s="25">
        <f>E4+G4+I4+K4+M4+O4+Q4</f>
        <v>9</v>
      </c>
      <c r="T4" s="25">
        <f t="shared" ref="T4:T17" si="0">SUM(S4-U4-V4)</f>
        <v>9</v>
      </c>
      <c r="U4" s="28"/>
      <c r="V4" s="28"/>
    </row>
    <row r="5" spans="1:22" x14ac:dyDescent="0.25">
      <c r="A5" s="204">
        <v>6538</v>
      </c>
      <c r="B5" s="214" t="s">
        <v>109</v>
      </c>
      <c r="C5" s="204">
        <v>16</v>
      </c>
      <c r="D5" s="38" t="s">
        <v>70</v>
      </c>
      <c r="E5" s="216"/>
      <c r="F5" s="217"/>
      <c r="G5" s="216">
        <v>8</v>
      </c>
      <c r="H5" s="217"/>
      <c r="I5" s="216">
        <v>2</v>
      </c>
      <c r="J5" s="217"/>
      <c r="K5" s="216"/>
      <c r="L5" s="217"/>
      <c r="M5" s="216"/>
      <c r="N5" s="217"/>
      <c r="O5" s="216"/>
      <c r="P5" s="217"/>
      <c r="Q5" s="219"/>
      <c r="R5" s="220"/>
      <c r="S5" s="25">
        <f t="shared" ref="S5:S20" si="1">E5+G5+I5+K5+M5+O5+Q5</f>
        <v>10</v>
      </c>
      <c r="T5" s="25">
        <f t="shared" si="0"/>
        <v>10</v>
      </c>
      <c r="U5" s="28"/>
      <c r="V5" s="28"/>
    </row>
    <row r="6" spans="1:22" x14ac:dyDescent="0.25">
      <c r="A6" s="204">
        <v>6538</v>
      </c>
      <c r="B6" s="214" t="s">
        <v>109</v>
      </c>
      <c r="C6" s="204">
        <v>22</v>
      </c>
      <c r="D6" s="38" t="s">
        <v>70</v>
      </c>
      <c r="E6" s="216"/>
      <c r="F6" s="217"/>
      <c r="G6" s="216"/>
      <c r="H6" s="217"/>
      <c r="I6" s="216">
        <v>6</v>
      </c>
      <c r="J6" s="217"/>
      <c r="K6" s="216">
        <v>5.5</v>
      </c>
      <c r="L6" s="217"/>
      <c r="M6" s="216"/>
      <c r="N6" s="217"/>
      <c r="O6" s="216"/>
      <c r="P6" s="217"/>
      <c r="Q6" s="219"/>
      <c r="R6" s="220"/>
      <c r="S6" s="25">
        <f t="shared" si="1"/>
        <v>11.5</v>
      </c>
      <c r="T6" s="25">
        <f t="shared" si="0"/>
        <v>11.5</v>
      </c>
      <c r="U6" s="28"/>
      <c r="V6" s="28"/>
    </row>
    <row r="7" spans="1:22" x14ac:dyDescent="0.25">
      <c r="A7" s="209">
        <v>6538</v>
      </c>
      <c r="B7" s="214" t="s">
        <v>109</v>
      </c>
      <c r="C7" s="209">
        <v>23</v>
      </c>
      <c r="D7" s="38" t="s">
        <v>70</v>
      </c>
      <c r="E7" s="216"/>
      <c r="F7" s="217"/>
      <c r="G7" s="216"/>
      <c r="H7" s="217"/>
      <c r="I7" s="216"/>
      <c r="J7" s="217"/>
      <c r="K7" s="216">
        <v>2.5</v>
      </c>
      <c r="L7" s="217"/>
      <c r="M7" s="216">
        <v>4</v>
      </c>
      <c r="N7" s="217"/>
      <c r="O7" s="216"/>
      <c r="P7" s="217"/>
      <c r="Q7" s="219"/>
      <c r="R7" s="220"/>
      <c r="S7" s="25">
        <f t="shared" si="1"/>
        <v>6.5</v>
      </c>
      <c r="T7" s="25">
        <f t="shared" si="0"/>
        <v>6.5</v>
      </c>
      <c r="U7" s="28"/>
      <c r="V7" s="28"/>
    </row>
    <row r="8" spans="1:22" x14ac:dyDescent="0.25">
      <c r="A8" s="211">
        <v>6538</v>
      </c>
      <c r="B8" s="214" t="s">
        <v>109</v>
      </c>
      <c r="C8" s="211">
        <v>21</v>
      </c>
      <c r="D8" s="38" t="s">
        <v>70</v>
      </c>
      <c r="E8" s="216"/>
      <c r="F8" s="217"/>
      <c r="G8" s="216"/>
      <c r="H8" s="217"/>
      <c r="I8" s="216"/>
      <c r="J8" s="217"/>
      <c r="K8" s="216"/>
      <c r="L8" s="217"/>
      <c r="M8" s="216">
        <v>0.5</v>
      </c>
      <c r="N8" s="217"/>
      <c r="O8" s="216"/>
      <c r="P8" s="217"/>
      <c r="Q8" s="219"/>
      <c r="R8" s="220"/>
      <c r="S8" s="25">
        <f t="shared" si="1"/>
        <v>0.5</v>
      </c>
      <c r="T8" s="25">
        <f t="shared" si="0"/>
        <v>0.5</v>
      </c>
      <c r="U8" s="28"/>
      <c r="V8" s="28"/>
    </row>
    <row r="9" spans="1:22" x14ac:dyDescent="0.25">
      <c r="A9" s="211">
        <v>6538</v>
      </c>
      <c r="B9" s="214" t="s">
        <v>109</v>
      </c>
      <c r="C9" s="211">
        <v>31</v>
      </c>
      <c r="D9" s="38" t="s">
        <v>70</v>
      </c>
      <c r="E9" s="216"/>
      <c r="F9" s="217"/>
      <c r="G9" s="216"/>
      <c r="H9" s="217"/>
      <c r="I9" s="216"/>
      <c r="J9" s="217"/>
      <c r="K9" s="216"/>
      <c r="L9" s="217"/>
      <c r="M9" s="216">
        <v>0.5</v>
      </c>
      <c r="N9" s="217"/>
      <c r="O9" s="216"/>
      <c r="P9" s="217"/>
      <c r="Q9" s="219"/>
      <c r="R9" s="220"/>
      <c r="S9" s="25">
        <f t="shared" si="1"/>
        <v>0.5</v>
      </c>
      <c r="T9" s="25">
        <f t="shared" si="0"/>
        <v>0.5</v>
      </c>
      <c r="U9" s="28"/>
      <c r="V9" s="28"/>
    </row>
    <row r="10" spans="1:22" x14ac:dyDescent="0.25">
      <c r="A10" s="211">
        <v>6538</v>
      </c>
      <c r="B10" s="214" t="s">
        <v>109</v>
      </c>
      <c r="C10" s="211">
        <v>32</v>
      </c>
      <c r="D10" s="38" t="s">
        <v>70</v>
      </c>
      <c r="E10" s="216"/>
      <c r="F10" s="217"/>
      <c r="G10" s="216"/>
      <c r="H10" s="217"/>
      <c r="I10" s="216"/>
      <c r="J10" s="217"/>
      <c r="K10" s="216"/>
      <c r="L10" s="217"/>
      <c r="M10" s="216">
        <v>1</v>
      </c>
      <c r="N10" s="217"/>
      <c r="O10" s="216"/>
      <c r="P10" s="217"/>
      <c r="Q10" s="219"/>
      <c r="R10" s="220"/>
      <c r="S10" s="25">
        <f t="shared" si="1"/>
        <v>1</v>
      </c>
      <c r="T10" s="25">
        <f t="shared" si="0"/>
        <v>1</v>
      </c>
      <c r="U10" s="28"/>
      <c r="V10" s="28"/>
    </row>
    <row r="11" spans="1:22" x14ac:dyDescent="0.25">
      <c r="A11" s="140"/>
      <c r="B11" s="48"/>
      <c r="C11" s="140"/>
      <c r="D11" s="38"/>
      <c r="E11" s="216"/>
      <c r="F11" s="217"/>
      <c r="G11" s="216"/>
      <c r="H11" s="217"/>
      <c r="I11" s="216"/>
      <c r="J11" s="217"/>
      <c r="K11" s="216"/>
      <c r="L11" s="217"/>
      <c r="M11" s="216"/>
      <c r="N11" s="217"/>
      <c r="O11" s="216"/>
      <c r="P11" s="217"/>
      <c r="Q11" s="219"/>
      <c r="R11" s="220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40"/>
      <c r="B12" s="48"/>
      <c r="C12" s="140"/>
      <c r="D12" s="38"/>
      <c r="E12" s="216"/>
      <c r="F12" s="217"/>
      <c r="G12" s="216"/>
      <c r="H12" s="217"/>
      <c r="I12" s="216"/>
      <c r="J12" s="217"/>
      <c r="K12" s="216"/>
      <c r="L12" s="217"/>
      <c r="M12" s="216"/>
      <c r="N12" s="217"/>
      <c r="O12" s="216"/>
      <c r="P12" s="217"/>
      <c r="Q12" s="219"/>
      <c r="R12" s="220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40"/>
      <c r="B13" s="140"/>
      <c r="C13" s="140"/>
      <c r="D13" s="38"/>
      <c r="E13" s="216"/>
      <c r="F13" s="217"/>
      <c r="G13" s="216"/>
      <c r="H13" s="217"/>
      <c r="I13" s="216"/>
      <c r="J13" s="217"/>
      <c r="K13" s="216"/>
      <c r="L13" s="217"/>
      <c r="M13" s="216"/>
      <c r="N13" s="217"/>
      <c r="O13" s="216"/>
      <c r="P13" s="217"/>
      <c r="Q13" s="219"/>
      <c r="R13" s="220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216"/>
      <c r="F14" s="217"/>
      <c r="G14" s="216"/>
      <c r="H14" s="217"/>
      <c r="I14" s="216"/>
      <c r="J14" s="217"/>
      <c r="K14" s="216"/>
      <c r="L14" s="217"/>
      <c r="M14" s="216"/>
      <c r="N14" s="217"/>
      <c r="O14" s="216"/>
      <c r="P14" s="217"/>
      <c r="Q14" s="219"/>
      <c r="R14" s="220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90"/>
      <c r="B15" s="159"/>
      <c r="C15" s="159"/>
      <c r="D15" s="27"/>
      <c r="E15" s="216"/>
      <c r="F15" s="217"/>
      <c r="G15" s="216"/>
      <c r="H15" s="217"/>
      <c r="I15" s="216"/>
      <c r="J15" s="217"/>
      <c r="K15" s="216"/>
      <c r="L15" s="217"/>
      <c r="M15" s="216"/>
      <c r="N15" s="217"/>
      <c r="O15" s="216"/>
      <c r="P15" s="217"/>
      <c r="Q15" s="219"/>
      <c r="R15" s="220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79"/>
      <c r="B16" s="46"/>
      <c r="C16" s="46"/>
      <c r="D16" s="27"/>
      <c r="E16" s="216"/>
      <c r="F16" s="217"/>
      <c r="G16" s="216"/>
      <c r="H16" s="217"/>
      <c r="I16" s="216"/>
      <c r="J16" s="217"/>
      <c r="K16" s="216"/>
      <c r="L16" s="217"/>
      <c r="M16" s="216"/>
      <c r="N16" s="217"/>
      <c r="O16" s="216"/>
      <c r="P16" s="217"/>
      <c r="Q16" s="219"/>
      <c r="R16" s="220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105">
        <v>3600</v>
      </c>
      <c r="B17" s="105" t="s">
        <v>108</v>
      </c>
      <c r="C17" s="105"/>
      <c r="D17" s="27" t="s">
        <v>100</v>
      </c>
      <c r="E17" s="216"/>
      <c r="F17" s="217"/>
      <c r="G17" s="216"/>
      <c r="H17" s="217"/>
      <c r="I17" s="216"/>
      <c r="J17" s="217"/>
      <c r="K17" s="216"/>
      <c r="L17" s="217"/>
      <c r="M17" s="216">
        <v>1</v>
      </c>
      <c r="N17" s="217"/>
      <c r="O17" s="216"/>
      <c r="P17" s="217"/>
      <c r="Q17" s="219"/>
      <c r="R17" s="220"/>
      <c r="S17" s="25">
        <f t="shared" si="1"/>
        <v>1</v>
      </c>
      <c r="T17" s="25">
        <f t="shared" si="0"/>
        <v>1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216"/>
      <c r="F18" s="217"/>
      <c r="G18" s="216"/>
      <c r="H18" s="217"/>
      <c r="I18" s="216"/>
      <c r="J18" s="217"/>
      <c r="K18" s="216"/>
      <c r="L18" s="217"/>
      <c r="M18" s="216"/>
      <c r="N18" s="217"/>
      <c r="O18" s="219"/>
      <c r="P18" s="220"/>
      <c r="Q18" s="219"/>
      <c r="R18" s="220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16"/>
      <c r="F19" s="217"/>
      <c r="G19" s="216"/>
      <c r="H19" s="217"/>
      <c r="I19" s="216"/>
      <c r="J19" s="217"/>
      <c r="K19" s="216"/>
      <c r="L19" s="217"/>
      <c r="M19" s="216"/>
      <c r="N19" s="217"/>
      <c r="O19" s="219"/>
      <c r="P19" s="220"/>
      <c r="Q19" s="219"/>
      <c r="R19" s="220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21">
        <f>SUM(E4:E19)</f>
        <v>8</v>
      </c>
      <c r="F20" s="222"/>
      <c r="G20" s="221">
        <f>SUM(G4:G19)</f>
        <v>8</v>
      </c>
      <c r="H20" s="222"/>
      <c r="I20" s="221">
        <f>SUM(I4:I19)</f>
        <v>8</v>
      </c>
      <c r="J20" s="222"/>
      <c r="K20" s="221">
        <f>SUM(K4:K19)</f>
        <v>8</v>
      </c>
      <c r="L20" s="222"/>
      <c r="M20" s="221">
        <f>SUM(M4:M19)</f>
        <v>8</v>
      </c>
      <c r="N20" s="222"/>
      <c r="O20" s="221">
        <f>SUM(O4:O19)</f>
        <v>0</v>
      </c>
      <c r="P20" s="222"/>
      <c r="Q20" s="221">
        <f>SUM(Q4:Q19)</f>
        <v>0</v>
      </c>
      <c r="R20" s="222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16">
        <f>SUM(B6:B22)</f>
        <v>0</v>
      </c>
      <c r="K23" s="33">
        <f>SUM(K6:K22)</f>
        <v>16</v>
      </c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>
        <v>1</v>
      </c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0</v>
      </c>
      <c r="I28" s="40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zoomScale="90" zoomScaleNormal="90" workbookViewId="0">
      <selection activeCell="J32" sqref="J32"/>
    </sheetView>
  </sheetViews>
  <sheetFormatPr defaultRowHeight="15.75" x14ac:dyDescent="0.25"/>
  <cols>
    <col min="1" max="1" width="9.7109375" style="16" customWidth="1"/>
    <col min="2" max="3" width="10.710937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05.02.17</v>
      </c>
      <c r="B2" s="19"/>
      <c r="C2" s="19"/>
      <c r="D2" s="19"/>
      <c r="E2" s="215" t="s">
        <v>15</v>
      </c>
      <c r="F2" s="215"/>
      <c r="G2" s="215" t="s">
        <v>16</v>
      </c>
      <c r="H2" s="215"/>
      <c r="I2" s="215" t="s">
        <v>17</v>
      </c>
      <c r="J2" s="215"/>
      <c r="K2" s="215" t="s">
        <v>18</v>
      </c>
      <c r="L2" s="215"/>
      <c r="M2" s="215" t="s">
        <v>19</v>
      </c>
      <c r="N2" s="215"/>
      <c r="O2" s="215" t="s">
        <v>20</v>
      </c>
      <c r="P2" s="215"/>
      <c r="Q2" s="215" t="s">
        <v>21</v>
      </c>
      <c r="R2" s="21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64"/>
      <c r="P3" s="64"/>
      <c r="Q3" s="52"/>
      <c r="R3" s="52"/>
      <c r="S3" s="25"/>
      <c r="T3" s="25"/>
      <c r="U3" s="26"/>
      <c r="V3" s="26"/>
    </row>
    <row r="4" spans="1:22" x14ac:dyDescent="0.25">
      <c r="A4" s="200">
        <v>6598</v>
      </c>
      <c r="B4" s="214" t="s">
        <v>107</v>
      </c>
      <c r="C4" s="200">
        <v>11</v>
      </c>
      <c r="D4" s="38" t="s">
        <v>79</v>
      </c>
      <c r="E4" s="218">
        <v>8</v>
      </c>
      <c r="F4" s="218"/>
      <c r="G4" s="218">
        <v>8</v>
      </c>
      <c r="H4" s="218"/>
      <c r="I4" s="218"/>
      <c r="J4" s="218"/>
      <c r="K4" s="218">
        <v>4.5</v>
      </c>
      <c r="L4" s="218"/>
      <c r="M4" s="218">
        <v>4.25</v>
      </c>
      <c r="N4" s="218"/>
      <c r="O4" s="216"/>
      <c r="P4" s="217"/>
      <c r="Q4" s="219"/>
      <c r="R4" s="220"/>
      <c r="S4" s="25">
        <f>E4+G4+I4+K4+M4+O4+Q4</f>
        <v>24.75</v>
      </c>
      <c r="T4" s="25">
        <f t="shared" ref="T4:T23" si="0">SUM(S4-U4-V4)</f>
        <v>24.75</v>
      </c>
      <c r="U4" s="28"/>
      <c r="V4" s="28"/>
    </row>
    <row r="5" spans="1:22" x14ac:dyDescent="0.25">
      <c r="A5" s="204" t="s">
        <v>74</v>
      </c>
      <c r="B5" s="214" t="s">
        <v>110</v>
      </c>
      <c r="C5" s="204">
        <v>202</v>
      </c>
      <c r="D5" s="38" t="s">
        <v>82</v>
      </c>
      <c r="E5" s="218"/>
      <c r="F5" s="218"/>
      <c r="G5" s="218"/>
      <c r="H5" s="218"/>
      <c r="I5" s="218">
        <v>2.5</v>
      </c>
      <c r="J5" s="218"/>
      <c r="K5" s="218"/>
      <c r="L5" s="218"/>
      <c r="M5" s="218"/>
      <c r="N5" s="218"/>
      <c r="O5" s="216"/>
      <c r="P5" s="217"/>
      <c r="Q5" s="219"/>
      <c r="R5" s="220"/>
      <c r="S5" s="25">
        <f t="shared" ref="S5:S26" si="1">E5+G5+I5+K5+M5+O5+Q5</f>
        <v>2.5</v>
      </c>
      <c r="T5" s="25">
        <f t="shared" si="0"/>
        <v>2.5</v>
      </c>
      <c r="U5" s="28"/>
      <c r="V5" s="28"/>
    </row>
    <row r="6" spans="1:22" x14ac:dyDescent="0.25">
      <c r="A6" s="190">
        <v>6538</v>
      </c>
      <c r="B6" s="214" t="s">
        <v>109</v>
      </c>
      <c r="C6" s="190">
        <v>32</v>
      </c>
      <c r="D6" s="38" t="s">
        <v>70</v>
      </c>
      <c r="E6" s="218"/>
      <c r="F6" s="218"/>
      <c r="G6" s="218"/>
      <c r="H6" s="218"/>
      <c r="I6" s="218">
        <v>0.5</v>
      </c>
      <c r="J6" s="218"/>
      <c r="K6" s="218">
        <v>0.5</v>
      </c>
      <c r="L6" s="218"/>
      <c r="M6" s="218"/>
      <c r="N6" s="218"/>
      <c r="O6" s="216"/>
      <c r="P6" s="217"/>
      <c r="Q6" s="219"/>
      <c r="R6" s="220"/>
      <c r="S6" s="25">
        <f t="shared" si="1"/>
        <v>1</v>
      </c>
      <c r="T6" s="25">
        <f t="shared" si="0"/>
        <v>1</v>
      </c>
      <c r="U6" s="28"/>
      <c r="V6" s="28"/>
    </row>
    <row r="7" spans="1:22" x14ac:dyDescent="0.25">
      <c r="A7" s="205">
        <v>6538</v>
      </c>
      <c r="B7" s="214" t="s">
        <v>109</v>
      </c>
      <c r="C7" s="190">
        <v>31</v>
      </c>
      <c r="D7" s="38" t="s">
        <v>70</v>
      </c>
      <c r="E7" s="218"/>
      <c r="F7" s="218"/>
      <c r="G7" s="218"/>
      <c r="H7" s="218"/>
      <c r="I7" s="218">
        <v>0.5</v>
      </c>
      <c r="J7" s="218"/>
      <c r="K7" s="218">
        <v>0.5</v>
      </c>
      <c r="L7" s="218"/>
      <c r="M7" s="218"/>
      <c r="N7" s="218"/>
      <c r="O7" s="216"/>
      <c r="P7" s="217"/>
      <c r="Q7" s="219"/>
      <c r="R7" s="220"/>
      <c r="S7" s="25">
        <f t="shared" si="1"/>
        <v>1</v>
      </c>
      <c r="T7" s="25">
        <f t="shared" si="0"/>
        <v>1</v>
      </c>
      <c r="U7" s="28"/>
      <c r="V7" s="28"/>
    </row>
    <row r="8" spans="1:22" x14ac:dyDescent="0.25">
      <c r="A8" s="205">
        <v>6538</v>
      </c>
      <c r="B8" s="214" t="s">
        <v>109</v>
      </c>
      <c r="C8" s="190">
        <v>23</v>
      </c>
      <c r="D8" s="38" t="s">
        <v>70</v>
      </c>
      <c r="E8" s="218"/>
      <c r="F8" s="218"/>
      <c r="G8" s="218"/>
      <c r="H8" s="218"/>
      <c r="I8" s="218">
        <v>1</v>
      </c>
      <c r="J8" s="218"/>
      <c r="K8" s="218">
        <v>0.5</v>
      </c>
      <c r="L8" s="218"/>
      <c r="M8" s="218"/>
      <c r="N8" s="218"/>
      <c r="O8" s="216"/>
      <c r="P8" s="217"/>
      <c r="Q8" s="219"/>
      <c r="R8" s="220"/>
      <c r="S8" s="25">
        <f t="shared" si="1"/>
        <v>1.5</v>
      </c>
      <c r="T8" s="25">
        <f t="shared" si="0"/>
        <v>1.5</v>
      </c>
      <c r="U8" s="28"/>
      <c r="V8" s="28"/>
    </row>
    <row r="9" spans="1:22" x14ac:dyDescent="0.25">
      <c r="A9" s="205">
        <v>6538</v>
      </c>
      <c r="B9" s="214" t="s">
        <v>109</v>
      </c>
      <c r="C9" s="190">
        <v>21</v>
      </c>
      <c r="D9" s="38" t="s">
        <v>70</v>
      </c>
      <c r="E9" s="218"/>
      <c r="F9" s="218"/>
      <c r="G9" s="218"/>
      <c r="H9" s="218"/>
      <c r="I9" s="218">
        <v>0.5</v>
      </c>
      <c r="J9" s="218"/>
      <c r="K9" s="218">
        <v>0.5</v>
      </c>
      <c r="L9" s="218"/>
      <c r="M9" s="218"/>
      <c r="N9" s="218"/>
      <c r="O9" s="216"/>
      <c r="P9" s="217"/>
      <c r="Q9" s="219"/>
      <c r="R9" s="220"/>
      <c r="S9" s="25">
        <f t="shared" si="1"/>
        <v>1</v>
      </c>
      <c r="T9" s="25">
        <f t="shared" si="0"/>
        <v>1</v>
      </c>
      <c r="U9" s="28"/>
      <c r="V9" s="28"/>
    </row>
    <row r="10" spans="1:22" x14ac:dyDescent="0.25">
      <c r="A10" s="205">
        <v>6538</v>
      </c>
      <c r="B10" s="214" t="s">
        <v>109</v>
      </c>
      <c r="C10" s="190">
        <v>20</v>
      </c>
      <c r="D10" s="38" t="s">
        <v>70</v>
      </c>
      <c r="E10" s="218"/>
      <c r="F10" s="218"/>
      <c r="G10" s="218"/>
      <c r="H10" s="218"/>
      <c r="I10" s="218">
        <v>1</v>
      </c>
      <c r="J10" s="218"/>
      <c r="K10" s="218">
        <v>0.5</v>
      </c>
      <c r="L10" s="218"/>
      <c r="M10" s="218"/>
      <c r="N10" s="218"/>
      <c r="O10" s="216"/>
      <c r="P10" s="217"/>
      <c r="Q10" s="219"/>
      <c r="R10" s="220"/>
      <c r="S10" s="25">
        <f t="shared" si="1"/>
        <v>1.5</v>
      </c>
      <c r="T10" s="25">
        <f t="shared" si="0"/>
        <v>1.5</v>
      </c>
      <c r="U10" s="28"/>
      <c r="V10" s="28"/>
    </row>
    <row r="11" spans="1:22" x14ac:dyDescent="0.25">
      <c r="A11" s="205">
        <v>6538</v>
      </c>
      <c r="B11" s="214" t="s">
        <v>109</v>
      </c>
      <c r="C11" s="191">
        <v>19</v>
      </c>
      <c r="D11" s="38" t="s">
        <v>70</v>
      </c>
      <c r="E11" s="218"/>
      <c r="F11" s="218"/>
      <c r="G11" s="218"/>
      <c r="H11" s="218"/>
      <c r="I11" s="218">
        <v>2</v>
      </c>
      <c r="J11" s="218"/>
      <c r="K11" s="218">
        <v>1</v>
      </c>
      <c r="L11" s="218"/>
      <c r="M11" s="218"/>
      <c r="N11" s="218"/>
      <c r="O11" s="216"/>
      <c r="P11" s="217"/>
      <c r="Q11" s="219"/>
      <c r="R11" s="220"/>
      <c r="S11" s="25">
        <f t="shared" si="1"/>
        <v>3</v>
      </c>
      <c r="T11" s="25">
        <f t="shared" si="0"/>
        <v>3</v>
      </c>
      <c r="U11" s="28"/>
      <c r="V11" s="28"/>
    </row>
    <row r="12" spans="1:22" x14ac:dyDescent="0.25">
      <c r="A12" s="190"/>
      <c r="B12" s="190"/>
      <c r="C12" s="190"/>
      <c r="D12" s="3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6"/>
      <c r="P12" s="217"/>
      <c r="Q12" s="219"/>
      <c r="R12" s="220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90"/>
      <c r="B13" s="190"/>
      <c r="C13" s="190"/>
      <c r="D13" s="3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6"/>
      <c r="P13" s="217"/>
      <c r="Q13" s="219"/>
      <c r="R13" s="220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90"/>
      <c r="B14" s="190"/>
      <c r="C14" s="190"/>
      <c r="D14" s="38"/>
      <c r="E14" s="218"/>
      <c r="F14" s="218"/>
      <c r="G14" s="218"/>
      <c r="H14" s="218"/>
      <c r="I14" s="216"/>
      <c r="J14" s="217"/>
      <c r="K14" s="216"/>
      <c r="L14" s="217"/>
      <c r="M14" s="218"/>
      <c r="N14" s="218"/>
      <c r="O14" s="216"/>
      <c r="P14" s="217"/>
      <c r="Q14" s="219"/>
      <c r="R14" s="220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90"/>
      <c r="B15" s="190"/>
      <c r="C15" s="190"/>
      <c r="D15" s="38"/>
      <c r="E15" s="218"/>
      <c r="F15" s="218"/>
      <c r="G15" s="216"/>
      <c r="H15" s="217"/>
      <c r="I15" s="216"/>
      <c r="J15" s="217"/>
      <c r="K15" s="216"/>
      <c r="L15" s="217"/>
      <c r="M15" s="218"/>
      <c r="N15" s="218"/>
      <c r="O15" s="216"/>
      <c r="P15" s="217"/>
      <c r="Q15" s="219"/>
      <c r="R15" s="220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72"/>
      <c r="B16" s="172"/>
      <c r="C16" s="172"/>
      <c r="D16" s="38"/>
      <c r="E16" s="216"/>
      <c r="F16" s="217"/>
      <c r="G16" s="218"/>
      <c r="H16" s="218"/>
      <c r="I16" s="216"/>
      <c r="J16" s="217"/>
      <c r="K16" s="216"/>
      <c r="L16" s="217"/>
      <c r="M16" s="216"/>
      <c r="N16" s="217"/>
      <c r="O16" s="216"/>
      <c r="P16" s="217"/>
      <c r="Q16" s="219"/>
      <c r="R16" s="220"/>
      <c r="S16" s="25">
        <f t="shared" ref="S16:S21" si="2">E16+G16+I16+K16+M16+O16+Q16</f>
        <v>0</v>
      </c>
      <c r="T16" s="25">
        <f t="shared" ref="T16:T21" si="3">SUM(S16-U16-V16)</f>
        <v>0</v>
      </c>
      <c r="U16" s="28"/>
      <c r="V16" s="28"/>
    </row>
    <row r="17" spans="1:22" ht="15" customHeight="1" x14ac:dyDescent="0.25">
      <c r="A17" s="124"/>
      <c r="B17" s="48"/>
      <c r="C17" s="124"/>
      <c r="D17" s="38"/>
      <c r="E17" s="216"/>
      <c r="F17" s="217"/>
      <c r="G17" s="218"/>
      <c r="H17" s="218"/>
      <c r="I17" s="216"/>
      <c r="J17" s="217"/>
      <c r="K17" s="216"/>
      <c r="L17" s="217"/>
      <c r="M17" s="216"/>
      <c r="N17" s="217"/>
      <c r="O17" s="216"/>
      <c r="P17" s="217"/>
      <c r="Q17" s="219"/>
      <c r="R17" s="220"/>
      <c r="S17" s="25">
        <f t="shared" si="2"/>
        <v>0</v>
      </c>
      <c r="T17" s="25">
        <f t="shared" si="3"/>
        <v>0</v>
      </c>
      <c r="U17" s="28"/>
      <c r="V17" s="28"/>
    </row>
    <row r="18" spans="1:22" ht="15" customHeight="1" x14ac:dyDescent="0.25">
      <c r="A18" s="123"/>
      <c r="B18" s="48"/>
      <c r="C18" s="123"/>
      <c r="D18" s="38"/>
      <c r="E18" s="216"/>
      <c r="F18" s="217"/>
      <c r="G18" s="218"/>
      <c r="H18" s="218"/>
      <c r="I18" s="216"/>
      <c r="J18" s="217"/>
      <c r="K18" s="216"/>
      <c r="L18" s="217"/>
      <c r="M18" s="216"/>
      <c r="N18" s="217"/>
      <c r="O18" s="216"/>
      <c r="P18" s="217"/>
      <c r="Q18" s="219"/>
      <c r="R18" s="220"/>
      <c r="S18" s="25">
        <f>E18+G18+I18+K18+M18+O18+Q18</f>
        <v>0</v>
      </c>
      <c r="T18" s="25">
        <f>SUM(S18-U18-V18)</f>
        <v>0</v>
      </c>
      <c r="U18" s="28"/>
      <c r="V18" s="28"/>
    </row>
    <row r="19" spans="1:22" ht="15" customHeight="1" x14ac:dyDescent="0.25">
      <c r="A19" s="123"/>
      <c r="B19" s="48"/>
      <c r="C19" s="123"/>
      <c r="D19" s="38"/>
      <c r="E19" s="216"/>
      <c r="F19" s="217"/>
      <c r="G19" s="218"/>
      <c r="H19" s="218"/>
      <c r="I19" s="216"/>
      <c r="J19" s="217"/>
      <c r="K19" s="216"/>
      <c r="L19" s="217"/>
      <c r="M19" s="216"/>
      <c r="N19" s="217"/>
      <c r="O19" s="216"/>
      <c r="P19" s="217"/>
      <c r="Q19" s="219"/>
      <c r="R19" s="220"/>
      <c r="S19" s="25">
        <f>E19+G19+I19+K19+M19+O19+Q19</f>
        <v>0</v>
      </c>
      <c r="T19" s="25">
        <f>SUM(S19-U19-V19)</f>
        <v>0</v>
      </c>
      <c r="U19" s="28"/>
      <c r="V19" s="28"/>
    </row>
    <row r="20" spans="1:22" ht="15" customHeight="1" x14ac:dyDescent="0.25">
      <c r="A20" s="46"/>
      <c r="B20" s="46"/>
      <c r="C20" s="46"/>
      <c r="D20" s="27"/>
      <c r="E20" s="216"/>
      <c r="F20" s="217"/>
      <c r="G20" s="218"/>
      <c r="H20" s="218"/>
      <c r="I20" s="216"/>
      <c r="J20" s="217"/>
      <c r="K20" s="216"/>
      <c r="L20" s="217"/>
      <c r="M20" s="216"/>
      <c r="N20" s="217"/>
      <c r="O20" s="216"/>
      <c r="P20" s="217"/>
      <c r="Q20" s="219"/>
      <c r="R20" s="220"/>
      <c r="S20" s="25">
        <f t="shared" si="2"/>
        <v>0</v>
      </c>
      <c r="T20" s="25">
        <f t="shared" si="3"/>
        <v>0</v>
      </c>
      <c r="U20" s="28"/>
      <c r="V20" s="28"/>
    </row>
    <row r="21" spans="1:22" ht="15" customHeight="1" x14ac:dyDescent="0.25">
      <c r="A21" s="46"/>
      <c r="B21" s="46"/>
      <c r="C21" s="46"/>
      <c r="D21" s="27"/>
      <c r="E21" s="216"/>
      <c r="F21" s="217"/>
      <c r="G21" s="218"/>
      <c r="H21" s="218"/>
      <c r="I21" s="216"/>
      <c r="J21" s="217"/>
      <c r="K21" s="216"/>
      <c r="L21" s="217"/>
      <c r="M21" s="216"/>
      <c r="N21" s="217"/>
      <c r="O21" s="216"/>
      <c r="P21" s="217"/>
      <c r="Q21" s="219"/>
      <c r="R21" s="220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6">
        <v>3600</v>
      </c>
      <c r="B22" s="46" t="s">
        <v>108</v>
      </c>
      <c r="C22" s="46"/>
      <c r="D22" s="27" t="s">
        <v>106</v>
      </c>
      <c r="E22" s="216"/>
      <c r="F22" s="217"/>
      <c r="G22" s="218"/>
      <c r="H22" s="218"/>
      <c r="I22" s="216"/>
      <c r="J22" s="217"/>
      <c r="K22" s="216"/>
      <c r="L22" s="217"/>
      <c r="M22" s="216">
        <v>1</v>
      </c>
      <c r="N22" s="217"/>
      <c r="O22" s="216"/>
      <c r="P22" s="217"/>
      <c r="Q22" s="219"/>
      <c r="R22" s="220"/>
      <c r="S22" s="25">
        <f t="shared" si="1"/>
        <v>1</v>
      </c>
      <c r="T22" s="25">
        <f t="shared" si="0"/>
        <v>1</v>
      </c>
      <c r="U22" s="28"/>
      <c r="V22" s="28"/>
    </row>
    <row r="23" spans="1:22" x14ac:dyDescent="0.25">
      <c r="A23" s="211">
        <v>3600</v>
      </c>
      <c r="B23" s="211">
        <f>SUM(B6:B22)</f>
        <v>0</v>
      </c>
      <c r="C23" s="211"/>
      <c r="D23" s="38" t="s">
        <v>105</v>
      </c>
      <c r="E23" s="216"/>
      <c r="F23" s="217"/>
      <c r="G23" s="216"/>
      <c r="H23" s="217"/>
      <c r="I23" s="216"/>
      <c r="J23" s="217"/>
      <c r="K23" s="216">
        <f>SUM(K6:K22)</f>
        <v>3.5</v>
      </c>
      <c r="L23" s="217"/>
      <c r="M23" s="216">
        <v>2.75</v>
      </c>
      <c r="N23" s="217"/>
      <c r="O23" s="216"/>
      <c r="P23" s="217"/>
      <c r="Q23" s="219"/>
      <c r="R23" s="220"/>
      <c r="S23" s="25">
        <f t="shared" si="1"/>
        <v>6.25</v>
      </c>
      <c r="T23" s="25">
        <f t="shared" si="0"/>
        <v>6.25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216"/>
      <c r="F24" s="217"/>
      <c r="G24" s="216"/>
      <c r="H24" s="217"/>
      <c r="I24" s="216"/>
      <c r="J24" s="217"/>
      <c r="K24" s="216"/>
      <c r="L24" s="217"/>
      <c r="M24" s="216"/>
      <c r="N24" s="217"/>
      <c r="O24" s="219"/>
      <c r="P24" s="220"/>
      <c r="Q24" s="219"/>
      <c r="R24" s="220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216"/>
      <c r="F25" s="217"/>
      <c r="G25" s="216"/>
      <c r="H25" s="217"/>
      <c r="I25" s="216"/>
      <c r="J25" s="217"/>
      <c r="K25" s="216"/>
      <c r="L25" s="217"/>
      <c r="M25" s="216"/>
      <c r="N25" s="217"/>
      <c r="O25" s="219"/>
      <c r="P25" s="220"/>
      <c r="Q25" s="219"/>
      <c r="R25" s="220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221">
        <f>SUM(E4:E25)</f>
        <v>8</v>
      </c>
      <c r="F26" s="222"/>
      <c r="G26" s="221">
        <f>SUM(G4:G25)</f>
        <v>8</v>
      </c>
      <c r="H26" s="222"/>
      <c r="I26" s="221">
        <f>SUM(I4:I25)</f>
        <v>8</v>
      </c>
      <c r="J26" s="222"/>
      <c r="K26" s="221">
        <f>SUM(K4:K25)</f>
        <v>11.5</v>
      </c>
      <c r="L26" s="222"/>
      <c r="M26" s="221">
        <f>SUM(M4:M25)</f>
        <v>8</v>
      </c>
      <c r="N26" s="222"/>
      <c r="O26" s="221">
        <f>SUM(O4:O25)</f>
        <v>0</v>
      </c>
      <c r="P26" s="222"/>
      <c r="Q26" s="221">
        <f>SUM(Q4:Q25)</f>
        <v>0</v>
      </c>
      <c r="R26" s="222"/>
      <c r="S26" s="25">
        <f t="shared" si="1"/>
        <v>43.5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SUM(T4:T26)</f>
        <v>43.5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3.5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3.5</v>
      </c>
      <c r="T28" s="28"/>
      <c r="U28" s="28">
        <f>SUM(U4:U27)</f>
        <v>0</v>
      </c>
      <c r="V28" s="28">
        <f>SUM(V4:V27)</f>
        <v>0</v>
      </c>
    </row>
    <row r="29" spans="1:22" x14ac:dyDescent="0.25">
      <c r="I29" s="45"/>
      <c r="J29" s="45"/>
      <c r="K29" s="45"/>
      <c r="L29" s="45"/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43.5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>
        <v>7.25</v>
      </c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43.5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O23:P23"/>
    <mergeCell ref="Q23:R23"/>
    <mergeCell ref="E22:F22"/>
    <mergeCell ref="G22:H22"/>
    <mergeCell ref="I22:J22"/>
    <mergeCell ref="K22:L22"/>
    <mergeCell ref="M22:N22"/>
    <mergeCell ref="O22:P22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10" zoomScale="90" zoomScaleNormal="90" workbookViewId="0">
      <selection activeCell="I30" sqref="I30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10.4257812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52</v>
      </c>
      <c r="B1" s="15"/>
      <c r="C1" s="15"/>
    </row>
    <row r="2" spans="1:22" s="22" customFormat="1" x14ac:dyDescent="0.25">
      <c r="A2" s="18" t="str">
        <f>Analysis!A3</f>
        <v>W/E 05.02.17</v>
      </c>
      <c r="B2" s="19"/>
      <c r="C2" s="19"/>
      <c r="D2" s="19"/>
      <c r="E2" s="215" t="s">
        <v>15</v>
      </c>
      <c r="F2" s="215"/>
      <c r="G2" s="215" t="s">
        <v>16</v>
      </c>
      <c r="H2" s="215"/>
      <c r="I2" s="215" t="s">
        <v>17</v>
      </c>
      <c r="J2" s="215"/>
      <c r="K2" s="215" t="s">
        <v>18</v>
      </c>
      <c r="L2" s="215"/>
      <c r="M2" s="215" t="s">
        <v>19</v>
      </c>
      <c r="N2" s="215"/>
      <c r="O2" s="215" t="s">
        <v>20</v>
      </c>
      <c r="P2" s="215"/>
      <c r="Q2" s="215" t="s">
        <v>21</v>
      </c>
      <c r="R2" s="21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8.3000000000000007</v>
      </c>
      <c r="L3" s="64">
        <v>16.3</v>
      </c>
      <c r="M3" s="64">
        <v>8</v>
      </c>
      <c r="N3" s="64">
        <v>16.3</v>
      </c>
      <c r="O3" s="64"/>
      <c r="P3" s="64"/>
      <c r="Q3" s="52"/>
      <c r="R3" s="52"/>
      <c r="S3" s="25"/>
      <c r="T3" s="25"/>
      <c r="U3" s="26"/>
      <c r="V3" s="26"/>
    </row>
    <row r="4" spans="1:22" x14ac:dyDescent="0.25">
      <c r="A4" s="149">
        <v>6538</v>
      </c>
      <c r="B4" s="214" t="s">
        <v>109</v>
      </c>
      <c r="C4" s="149">
        <v>18</v>
      </c>
      <c r="D4" s="38" t="s">
        <v>70</v>
      </c>
      <c r="E4" s="216">
        <v>1</v>
      </c>
      <c r="F4" s="217"/>
      <c r="G4" s="216">
        <v>2.25</v>
      </c>
      <c r="H4" s="217"/>
      <c r="I4" s="216"/>
      <c r="J4" s="217"/>
      <c r="K4" s="216"/>
      <c r="L4" s="217"/>
      <c r="M4" s="216"/>
      <c r="N4" s="217"/>
      <c r="O4" s="216"/>
      <c r="P4" s="217"/>
      <c r="Q4" s="219"/>
      <c r="R4" s="220"/>
      <c r="S4" s="25">
        <f>E4+G4+I4+K4+M4+O4+Q4</f>
        <v>3.25</v>
      </c>
      <c r="T4" s="25">
        <f>SUM(S4-U4-V4)</f>
        <v>3.25</v>
      </c>
      <c r="U4" s="28"/>
      <c r="V4" s="28"/>
    </row>
    <row r="5" spans="1:22" x14ac:dyDescent="0.25">
      <c r="A5" s="167">
        <v>6538</v>
      </c>
      <c r="B5" s="214" t="s">
        <v>109</v>
      </c>
      <c r="C5" s="153">
        <v>19</v>
      </c>
      <c r="D5" s="38" t="s">
        <v>70</v>
      </c>
      <c r="E5" s="218">
        <v>1</v>
      </c>
      <c r="F5" s="218"/>
      <c r="G5" s="218">
        <v>2.25</v>
      </c>
      <c r="H5" s="218"/>
      <c r="I5" s="216"/>
      <c r="J5" s="217"/>
      <c r="K5" s="216"/>
      <c r="L5" s="217"/>
      <c r="M5" s="216">
        <v>2</v>
      </c>
      <c r="N5" s="217"/>
      <c r="O5" s="216"/>
      <c r="P5" s="217"/>
      <c r="Q5" s="219"/>
      <c r="R5" s="220"/>
      <c r="S5" s="25">
        <f t="shared" ref="S5:S23" si="0">E5+G5+I5+K5+M5+O5+Q5</f>
        <v>5.25</v>
      </c>
      <c r="T5" s="25">
        <f t="shared" ref="T5:T20" si="1">SUM(S5-U5-V5)</f>
        <v>5.25</v>
      </c>
      <c r="U5" s="28"/>
      <c r="V5" s="28"/>
    </row>
    <row r="6" spans="1:22" x14ac:dyDescent="0.25">
      <c r="A6" s="167">
        <v>6538</v>
      </c>
      <c r="B6" s="214" t="s">
        <v>109</v>
      </c>
      <c r="C6" s="142">
        <v>20</v>
      </c>
      <c r="D6" s="38" t="s">
        <v>70</v>
      </c>
      <c r="E6" s="218">
        <v>1</v>
      </c>
      <c r="F6" s="218"/>
      <c r="G6" s="218">
        <v>1.25</v>
      </c>
      <c r="H6" s="218"/>
      <c r="I6" s="218"/>
      <c r="J6" s="218"/>
      <c r="K6" s="218"/>
      <c r="L6" s="218"/>
      <c r="M6" s="218"/>
      <c r="N6" s="218"/>
      <c r="O6" s="216"/>
      <c r="P6" s="217"/>
      <c r="Q6" s="219"/>
      <c r="R6" s="220"/>
      <c r="S6" s="25">
        <f t="shared" si="0"/>
        <v>2.25</v>
      </c>
      <c r="T6" s="25">
        <f t="shared" si="1"/>
        <v>2.25</v>
      </c>
      <c r="U6" s="28"/>
      <c r="V6" s="28"/>
    </row>
    <row r="7" spans="1:22" x14ac:dyDescent="0.25">
      <c r="A7" s="167">
        <v>6538</v>
      </c>
      <c r="B7" s="214" t="s">
        <v>109</v>
      </c>
      <c r="C7" s="162">
        <v>21</v>
      </c>
      <c r="D7" s="38" t="s">
        <v>70</v>
      </c>
      <c r="E7" s="216">
        <v>1</v>
      </c>
      <c r="F7" s="217"/>
      <c r="G7" s="216"/>
      <c r="H7" s="217"/>
      <c r="I7" s="216">
        <v>1</v>
      </c>
      <c r="J7" s="217"/>
      <c r="K7" s="218"/>
      <c r="L7" s="218"/>
      <c r="M7" s="218"/>
      <c r="N7" s="218"/>
      <c r="O7" s="216"/>
      <c r="P7" s="217"/>
      <c r="Q7" s="219"/>
      <c r="R7" s="220"/>
      <c r="S7" s="25">
        <f t="shared" si="0"/>
        <v>2</v>
      </c>
      <c r="T7" s="25">
        <f t="shared" si="1"/>
        <v>2</v>
      </c>
      <c r="U7" s="28"/>
      <c r="V7" s="28"/>
    </row>
    <row r="8" spans="1:22" x14ac:dyDescent="0.25">
      <c r="A8" s="167">
        <v>6538</v>
      </c>
      <c r="B8" s="214" t="s">
        <v>109</v>
      </c>
      <c r="C8" s="163">
        <v>22</v>
      </c>
      <c r="D8" s="38" t="s">
        <v>70</v>
      </c>
      <c r="E8" s="218">
        <v>1</v>
      </c>
      <c r="F8" s="218"/>
      <c r="G8" s="218"/>
      <c r="H8" s="218"/>
      <c r="I8" s="218">
        <v>1</v>
      </c>
      <c r="J8" s="218"/>
      <c r="K8" s="218"/>
      <c r="L8" s="218"/>
      <c r="M8" s="218"/>
      <c r="N8" s="218"/>
      <c r="O8" s="216"/>
      <c r="P8" s="217"/>
      <c r="Q8" s="219"/>
      <c r="R8" s="220"/>
      <c r="S8" s="25">
        <f t="shared" si="0"/>
        <v>2</v>
      </c>
      <c r="T8" s="25">
        <f t="shared" si="1"/>
        <v>2</v>
      </c>
      <c r="U8" s="28"/>
      <c r="V8" s="28"/>
    </row>
    <row r="9" spans="1:22" x14ac:dyDescent="0.25">
      <c r="A9" s="197">
        <v>6538</v>
      </c>
      <c r="B9" s="214" t="s">
        <v>109</v>
      </c>
      <c r="C9" s="197">
        <v>23</v>
      </c>
      <c r="D9" s="38" t="s">
        <v>70</v>
      </c>
      <c r="E9" s="218">
        <v>1</v>
      </c>
      <c r="F9" s="218"/>
      <c r="G9" s="218"/>
      <c r="H9" s="218"/>
      <c r="I9" s="218">
        <v>1</v>
      </c>
      <c r="J9" s="218"/>
      <c r="K9" s="218"/>
      <c r="L9" s="218"/>
      <c r="M9" s="218"/>
      <c r="N9" s="218"/>
      <c r="O9" s="216"/>
      <c r="P9" s="217"/>
      <c r="Q9" s="219"/>
      <c r="R9" s="220"/>
      <c r="S9" s="25">
        <f t="shared" si="0"/>
        <v>2</v>
      </c>
      <c r="T9" s="25">
        <f t="shared" si="1"/>
        <v>2</v>
      </c>
      <c r="U9" s="28"/>
      <c r="V9" s="28"/>
    </row>
    <row r="10" spans="1:22" x14ac:dyDescent="0.25">
      <c r="A10" s="197">
        <v>6538</v>
      </c>
      <c r="B10" s="214" t="s">
        <v>109</v>
      </c>
      <c r="C10" s="197">
        <v>16</v>
      </c>
      <c r="D10" s="38" t="s">
        <v>70</v>
      </c>
      <c r="E10" s="218">
        <v>0.75</v>
      </c>
      <c r="F10" s="218"/>
      <c r="G10" s="218"/>
      <c r="H10" s="218"/>
      <c r="I10" s="218">
        <v>1</v>
      </c>
      <c r="J10" s="218"/>
      <c r="K10" s="218"/>
      <c r="L10" s="218"/>
      <c r="M10" s="218">
        <v>5</v>
      </c>
      <c r="N10" s="218"/>
      <c r="O10" s="216"/>
      <c r="P10" s="217"/>
      <c r="Q10" s="219"/>
      <c r="R10" s="220"/>
      <c r="S10" s="25">
        <f t="shared" si="0"/>
        <v>6.75</v>
      </c>
      <c r="T10" s="25">
        <f t="shared" si="1"/>
        <v>6.75</v>
      </c>
      <c r="U10" s="28"/>
      <c r="V10" s="28"/>
    </row>
    <row r="11" spans="1:22" x14ac:dyDescent="0.25">
      <c r="A11" s="197">
        <v>6538</v>
      </c>
      <c r="B11" s="214" t="s">
        <v>109</v>
      </c>
      <c r="C11" s="197">
        <v>17</v>
      </c>
      <c r="D11" s="38" t="s">
        <v>70</v>
      </c>
      <c r="E11" s="216">
        <v>0.5</v>
      </c>
      <c r="F11" s="217"/>
      <c r="G11" s="216">
        <v>2.25</v>
      </c>
      <c r="H11" s="217"/>
      <c r="I11" s="216"/>
      <c r="J11" s="217"/>
      <c r="K11" s="216"/>
      <c r="L11" s="217"/>
      <c r="M11" s="216"/>
      <c r="N11" s="217"/>
      <c r="O11" s="216"/>
      <c r="P11" s="217"/>
      <c r="Q11" s="219"/>
      <c r="R11" s="220"/>
      <c r="S11" s="25">
        <f t="shared" si="0"/>
        <v>2.75</v>
      </c>
      <c r="T11" s="25">
        <f t="shared" si="1"/>
        <v>2.75</v>
      </c>
      <c r="U11" s="28"/>
      <c r="V11" s="28"/>
    </row>
    <row r="12" spans="1:22" x14ac:dyDescent="0.25">
      <c r="A12" s="209">
        <v>6519</v>
      </c>
      <c r="B12" s="214" t="s">
        <v>110</v>
      </c>
      <c r="C12" s="209">
        <v>177</v>
      </c>
      <c r="D12" s="38" t="s">
        <v>103</v>
      </c>
      <c r="E12" s="216"/>
      <c r="F12" s="217"/>
      <c r="G12" s="216"/>
      <c r="H12" s="217"/>
      <c r="I12" s="216">
        <v>4</v>
      </c>
      <c r="J12" s="217"/>
      <c r="K12" s="216">
        <v>7.5</v>
      </c>
      <c r="L12" s="217"/>
      <c r="M12" s="216"/>
      <c r="N12" s="217"/>
      <c r="O12" s="216"/>
      <c r="P12" s="217"/>
      <c r="Q12" s="219"/>
      <c r="R12" s="220"/>
      <c r="S12" s="25">
        <f t="shared" si="0"/>
        <v>11.5</v>
      </c>
      <c r="T12" s="25">
        <f t="shared" si="1"/>
        <v>11.5</v>
      </c>
      <c r="U12" s="28"/>
      <c r="V12" s="28"/>
    </row>
    <row r="13" spans="1:22" x14ac:dyDescent="0.25">
      <c r="A13" s="155"/>
      <c r="B13" s="155"/>
      <c r="C13" s="155"/>
      <c r="D13" s="38"/>
      <c r="E13" s="216"/>
      <c r="F13" s="217"/>
      <c r="G13" s="216"/>
      <c r="H13" s="217"/>
      <c r="I13" s="216"/>
      <c r="J13" s="217"/>
      <c r="K13" s="216"/>
      <c r="L13" s="217"/>
      <c r="M13" s="216"/>
      <c r="N13" s="217"/>
      <c r="O13" s="216"/>
      <c r="P13" s="217"/>
      <c r="Q13" s="219"/>
      <c r="R13" s="220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155"/>
      <c r="B14" s="155"/>
      <c r="C14" s="155"/>
      <c r="D14" s="38"/>
      <c r="E14" s="216"/>
      <c r="F14" s="217"/>
      <c r="G14" s="216"/>
      <c r="H14" s="217"/>
      <c r="I14" s="216"/>
      <c r="J14" s="217"/>
      <c r="K14" s="216"/>
      <c r="L14" s="217"/>
      <c r="M14" s="216"/>
      <c r="N14" s="217"/>
      <c r="O14" s="216"/>
      <c r="P14" s="217"/>
      <c r="Q14" s="219"/>
      <c r="R14" s="220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162"/>
      <c r="B15" s="48"/>
      <c r="C15" s="162"/>
      <c r="D15" s="38"/>
      <c r="E15" s="216"/>
      <c r="F15" s="217"/>
      <c r="G15" s="216"/>
      <c r="H15" s="217"/>
      <c r="I15" s="216"/>
      <c r="J15" s="217"/>
      <c r="K15" s="216"/>
      <c r="L15" s="217"/>
      <c r="M15" s="216"/>
      <c r="N15" s="217"/>
      <c r="O15" s="216"/>
      <c r="P15" s="217"/>
      <c r="Q15" s="219"/>
      <c r="R15" s="220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46"/>
      <c r="B16" s="48"/>
      <c r="C16" s="46"/>
      <c r="D16" s="38"/>
      <c r="E16" s="216"/>
      <c r="F16" s="217"/>
      <c r="G16" s="216"/>
      <c r="H16" s="217"/>
      <c r="I16" s="216"/>
      <c r="J16" s="217"/>
      <c r="K16" s="216"/>
      <c r="L16" s="217"/>
      <c r="M16" s="216"/>
      <c r="N16" s="217"/>
      <c r="O16" s="216"/>
      <c r="P16" s="217"/>
      <c r="Q16" s="219"/>
      <c r="R16" s="220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80"/>
      <c r="B17" s="80"/>
      <c r="C17" s="80"/>
      <c r="D17" s="23"/>
      <c r="E17" s="216"/>
      <c r="F17" s="217"/>
      <c r="G17" s="216"/>
      <c r="H17" s="217"/>
      <c r="I17" s="216"/>
      <c r="J17" s="217"/>
      <c r="K17" s="216"/>
      <c r="L17" s="217"/>
      <c r="M17" s="216"/>
      <c r="N17" s="217"/>
      <c r="O17" s="216"/>
      <c r="P17" s="217"/>
      <c r="Q17" s="219"/>
      <c r="R17" s="220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98"/>
      <c r="B18" s="98"/>
      <c r="C18" s="98"/>
      <c r="D18" s="27"/>
      <c r="E18" s="216"/>
      <c r="F18" s="217"/>
      <c r="G18" s="216"/>
      <c r="H18" s="217"/>
      <c r="I18" s="216"/>
      <c r="J18" s="217"/>
      <c r="K18" s="216"/>
      <c r="L18" s="217"/>
      <c r="M18" s="216"/>
      <c r="N18" s="217"/>
      <c r="O18" s="216"/>
      <c r="P18" s="217"/>
      <c r="Q18" s="219"/>
      <c r="R18" s="220"/>
      <c r="S18" s="25">
        <f t="shared" si="0"/>
        <v>0</v>
      </c>
      <c r="T18" s="25">
        <f t="shared" si="1"/>
        <v>0</v>
      </c>
      <c r="U18" s="28"/>
      <c r="V18" s="28"/>
    </row>
    <row r="19" spans="1:22" x14ac:dyDescent="0.25">
      <c r="A19" s="146">
        <v>3600</v>
      </c>
      <c r="B19" s="146" t="s">
        <v>108</v>
      </c>
      <c r="C19" s="146"/>
      <c r="D19" s="38" t="s">
        <v>101</v>
      </c>
      <c r="E19" s="216"/>
      <c r="F19" s="217"/>
      <c r="G19" s="218"/>
      <c r="H19" s="218"/>
      <c r="I19" s="216"/>
      <c r="J19" s="217"/>
      <c r="K19" s="216"/>
      <c r="L19" s="217"/>
      <c r="M19" s="216">
        <v>1</v>
      </c>
      <c r="N19" s="217"/>
      <c r="O19" s="216"/>
      <c r="P19" s="217"/>
      <c r="Q19" s="219"/>
      <c r="R19" s="220"/>
      <c r="S19" s="25">
        <f t="shared" si="0"/>
        <v>1</v>
      </c>
      <c r="T19" s="25">
        <f t="shared" si="1"/>
        <v>1</v>
      </c>
      <c r="U19" s="28"/>
      <c r="V19" s="28"/>
    </row>
    <row r="20" spans="1:22" x14ac:dyDescent="0.25">
      <c r="A20" s="201">
        <v>3600</v>
      </c>
      <c r="B20" s="201" t="s">
        <v>108</v>
      </c>
      <c r="C20" s="201"/>
      <c r="D20" s="38" t="s">
        <v>84</v>
      </c>
      <c r="E20" s="216">
        <v>0.75</v>
      </c>
      <c r="F20" s="217"/>
      <c r="G20" s="216"/>
      <c r="H20" s="217"/>
      <c r="I20" s="216"/>
      <c r="J20" s="217"/>
      <c r="K20" s="216"/>
      <c r="L20" s="217"/>
      <c r="M20" s="216"/>
      <c r="N20" s="217"/>
      <c r="O20" s="216"/>
      <c r="P20" s="217"/>
      <c r="Q20" s="219"/>
      <c r="R20" s="220"/>
      <c r="S20" s="25">
        <f>E20+G20+I20+K20+M20+O20+Q20</f>
        <v>0.75</v>
      </c>
      <c r="T20" s="25">
        <f t="shared" si="1"/>
        <v>0.75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216"/>
      <c r="F21" s="217"/>
      <c r="G21" s="216"/>
      <c r="H21" s="217"/>
      <c r="I21" s="216"/>
      <c r="J21" s="217"/>
      <c r="K21" s="216"/>
      <c r="L21" s="217"/>
      <c r="M21" s="216"/>
      <c r="N21" s="217"/>
      <c r="O21" s="219"/>
      <c r="P21" s="220"/>
      <c r="Q21" s="219"/>
      <c r="R21" s="220"/>
      <c r="S21" s="25">
        <f t="shared" si="0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216"/>
      <c r="F22" s="217"/>
      <c r="G22" s="216"/>
      <c r="H22" s="217"/>
      <c r="I22" s="216"/>
      <c r="J22" s="217"/>
      <c r="K22" s="216"/>
      <c r="L22" s="217"/>
      <c r="M22" s="216"/>
      <c r="N22" s="217"/>
      <c r="O22" s="219"/>
      <c r="P22" s="220"/>
      <c r="Q22" s="219"/>
      <c r="R22" s="220"/>
      <c r="S22" s="25">
        <f t="shared" si="0"/>
        <v>0</v>
      </c>
      <c r="T22" s="25"/>
      <c r="U22" s="29"/>
      <c r="V22" s="28"/>
    </row>
    <row r="23" spans="1:22" x14ac:dyDescent="0.25">
      <c r="A23" s="29" t="s">
        <v>6</v>
      </c>
      <c r="B23" s="29">
        <f>SUM(B6:B22)</f>
        <v>0</v>
      </c>
      <c r="C23" s="29"/>
      <c r="D23" s="29"/>
      <c r="E23" s="221">
        <f>SUM(E4:E22)</f>
        <v>8</v>
      </c>
      <c r="F23" s="222"/>
      <c r="G23" s="221">
        <f>SUM(G4:G22)</f>
        <v>8</v>
      </c>
      <c r="H23" s="222"/>
      <c r="I23" s="221">
        <f>SUM(I4:I22)</f>
        <v>8</v>
      </c>
      <c r="J23" s="222"/>
      <c r="K23" s="221">
        <f>SUM(K6:K22)</f>
        <v>7.5</v>
      </c>
      <c r="L23" s="222"/>
      <c r="M23" s="221">
        <f>SUM(M4:M22)</f>
        <v>8</v>
      </c>
      <c r="N23" s="222"/>
      <c r="O23" s="221">
        <f>SUM(O4:O22)</f>
        <v>0</v>
      </c>
      <c r="P23" s="222"/>
      <c r="Q23" s="221">
        <f>SUM(Q4:Q22)</f>
        <v>0</v>
      </c>
      <c r="R23" s="222"/>
      <c r="S23" s="25">
        <f t="shared" si="0"/>
        <v>39.5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72"/>
      <c r="L24" s="73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39.5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-0.5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-0.5</v>
      </c>
      <c r="T25" s="28"/>
      <c r="U25" s="28">
        <f>SUM(U4:U24)</f>
        <v>0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39.5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>
        <v>1.75</v>
      </c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0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39.5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0" workbookViewId="0">
      <selection activeCell="E30" sqref="E30"/>
    </sheetView>
  </sheetViews>
  <sheetFormatPr defaultRowHeight="15.75" x14ac:dyDescent="0.25"/>
  <cols>
    <col min="1" max="1" width="10" style="16" customWidth="1"/>
    <col min="2" max="2" width="10.7109375" style="16" customWidth="1"/>
    <col min="3" max="3" width="9.85546875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55</v>
      </c>
      <c r="B1" s="15"/>
      <c r="C1" s="15"/>
    </row>
    <row r="2" spans="1:22" s="22" customFormat="1" x14ac:dyDescent="0.25">
      <c r="A2" s="18" t="str">
        <f>Analysis!A3</f>
        <v>W/E 05.02.17</v>
      </c>
      <c r="B2" s="56"/>
      <c r="C2" s="56"/>
      <c r="D2" s="56"/>
      <c r="E2" s="215" t="s">
        <v>15</v>
      </c>
      <c r="F2" s="215"/>
      <c r="G2" s="215" t="s">
        <v>16</v>
      </c>
      <c r="H2" s="215"/>
      <c r="I2" s="215" t="s">
        <v>17</v>
      </c>
      <c r="J2" s="215"/>
      <c r="K2" s="215" t="s">
        <v>18</v>
      </c>
      <c r="L2" s="215"/>
      <c r="M2" s="215" t="s">
        <v>19</v>
      </c>
      <c r="N2" s="215"/>
      <c r="O2" s="215" t="s">
        <v>20</v>
      </c>
      <c r="P2" s="215"/>
      <c r="Q2" s="215" t="s">
        <v>21</v>
      </c>
      <c r="R2" s="21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7"/>
      <c r="P3" s="57"/>
      <c r="Q3" s="74"/>
      <c r="R3" s="74"/>
      <c r="S3" s="25"/>
      <c r="T3" s="25"/>
      <c r="U3" s="26"/>
      <c r="V3" s="26"/>
    </row>
    <row r="4" spans="1:22" x14ac:dyDescent="0.25">
      <c r="A4" s="201">
        <v>6598</v>
      </c>
      <c r="B4" s="214" t="s">
        <v>107</v>
      </c>
      <c r="C4" s="201">
        <v>8</v>
      </c>
      <c r="D4" s="38" t="s">
        <v>75</v>
      </c>
      <c r="E4" s="218">
        <v>7.5</v>
      </c>
      <c r="F4" s="218"/>
      <c r="G4" s="218">
        <v>8</v>
      </c>
      <c r="H4" s="218"/>
      <c r="I4" s="218">
        <v>8</v>
      </c>
      <c r="J4" s="218"/>
      <c r="K4" s="218">
        <v>8</v>
      </c>
      <c r="L4" s="218"/>
      <c r="M4" s="218">
        <v>8</v>
      </c>
      <c r="N4" s="218"/>
      <c r="O4" s="216"/>
      <c r="P4" s="217"/>
      <c r="Q4" s="219"/>
      <c r="R4" s="220"/>
      <c r="S4" s="25">
        <f>E4+G4+I4+K4+M4+O4+Q4</f>
        <v>39.5</v>
      </c>
      <c r="T4" s="25">
        <f>SUM(S4-U4-V4)</f>
        <v>39.5</v>
      </c>
      <c r="U4" s="28"/>
      <c r="V4" s="28"/>
    </row>
    <row r="5" spans="1:22" x14ac:dyDescent="0.25">
      <c r="A5" s="189"/>
      <c r="B5" s="48"/>
      <c r="C5" s="189"/>
      <c r="D5" s="3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6"/>
      <c r="P5" s="217"/>
      <c r="Q5" s="219"/>
      <c r="R5" s="220"/>
      <c r="S5" s="25">
        <f t="shared" ref="S5:S20" si="0">E5+G5+I5+K5+M5+O5+Q5</f>
        <v>0</v>
      </c>
      <c r="T5" s="25">
        <f t="shared" ref="T5:T17" si="1">SUM(S5-U5-V5)</f>
        <v>0</v>
      </c>
      <c r="U5" s="28"/>
      <c r="V5" s="28"/>
    </row>
    <row r="6" spans="1:22" x14ac:dyDescent="0.25">
      <c r="A6" s="179"/>
      <c r="B6" s="48"/>
      <c r="C6" s="179"/>
      <c r="D6" s="38"/>
      <c r="E6" s="218"/>
      <c r="F6" s="218"/>
      <c r="G6" s="218"/>
      <c r="H6" s="218"/>
      <c r="I6" s="226"/>
      <c r="J6" s="217"/>
      <c r="K6" s="226"/>
      <c r="L6" s="217"/>
      <c r="M6" s="226"/>
      <c r="N6" s="217"/>
      <c r="O6" s="216"/>
      <c r="P6" s="217"/>
      <c r="Q6" s="219"/>
      <c r="R6" s="220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152"/>
      <c r="B7" s="48"/>
      <c r="C7" s="152"/>
      <c r="D7" s="38"/>
      <c r="E7" s="218"/>
      <c r="F7" s="218"/>
      <c r="G7" s="218"/>
      <c r="H7" s="218"/>
      <c r="I7" s="226"/>
      <c r="J7" s="217"/>
      <c r="K7" s="216"/>
      <c r="L7" s="217"/>
      <c r="M7" s="216"/>
      <c r="N7" s="217"/>
      <c r="O7" s="216"/>
      <c r="P7" s="217"/>
      <c r="Q7" s="219"/>
      <c r="R7" s="220"/>
      <c r="S7" s="25">
        <f>E7+G7+I7+K7+M7+O7+Q7</f>
        <v>0</v>
      </c>
      <c r="T7" s="25">
        <f>SUM(S7-U7-V7)</f>
        <v>0</v>
      </c>
      <c r="U7" s="28"/>
      <c r="V7" s="28"/>
    </row>
    <row r="8" spans="1:22" x14ac:dyDescent="0.25">
      <c r="A8" s="198"/>
      <c r="B8" s="48"/>
      <c r="C8" s="198"/>
      <c r="D8" s="38"/>
      <c r="E8" s="218"/>
      <c r="F8" s="218"/>
      <c r="G8" s="218"/>
      <c r="H8" s="218"/>
      <c r="I8" s="226"/>
      <c r="J8" s="217"/>
      <c r="K8" s="226"/>
      <c r="L8" s="217"/>
      <c r="M8" s="226"/>
      <c r="N8" s="217"/>
      <c r="O8" s="216"/>
      <c r="P8" s="217"/>
      <c r="Q8" s="219"/>
      <c r="R8" s="220"/>
      <c r="S8" s="25">
        <f>E8+G8+I8+K8+M8+O8+Q8</f>
        <v>0</v>
      </c>
      <c r="T8" s="25">
        <f>SUM(S8-U8-V8)</f>
        <v>0</v>
      </c>
      <c r="U8" s="28"/>
      <c r="V8" s="28"/>
    </row>
    <row r="9" spans="1:22" x14ac:dyDescent="0.25">
      <c r="A9" s="197"/>
      <c r="B9" s="197"/>
      <c r="C9" s="197"/>
      <c r="D9" s="38"/>
      <c r="E9" s="216"/>
      <c r="F9" s="217"/>
      <c r="G9" s="216"/>
      <c r="H9" s="217"/>
      <c r="I9" s="216"/>
      <c r="J9" s="217"/>
      <c r="K9" s="216"/>
      <c r="L9" s="217"/>
      <c r="M9" s="216"/>
      <c r="N9" s="217"/>
      <c r="O9" s="216"/>
      <c r="P9" s="217"/>
      <c r="Q9" s="219"/>
      <c r="R9" s="220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70"/>
      <c r="B10" s="48"/>
      <c r="C10" s="170"/>
      <c r="D10" s="38"/>
      <c r="E10" s="216"/>
      <c r="F10" s="217"/>
      <c r="G10" s="216"/>
      <c r="H10" s="217"/>
      <c r="I10" s="216"/>
      <c r="J10" s="217"/>
      <c r="K10" s="216"/>
      <c r="L10" s="217"/>
      <c r="M10" s="216"/>
      <c r="N10" s="217"/>
      <c r="O10" s="216"/>
      <c r="P10" s="217"/>
      <c r="Q10" s="219"/>
      <c r="R10" s="220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73"/>
      <c r="B11" s="48"/>
      <c r="C11" s="173"/>
      <c r="D11" s="38"/>
      <c r="E11" s="216"/>
      <c r="F11" s="217"/>
      <c r="G11" s="216"/>
      <c r="H11" s="217"/>
      <c r="I11" s="216"/>
      <c r="J11" s="217"/>
      <c r="K11" s="216"/>
      <c r="L11" s="217"/>
      <c r="M11" s="216"/>
      <c r="N11" s="217"/>
      <c r="O11" s="216"/>
      <c r="P11" s="217"/>
      <c r="Q11" s="219"/>
      <c r="R11" s="220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73"/>
      <c r="B12" s="48"/>
      <c r="C12" s="173"/>
      <c r="D12" s="38"/>
      <c r="E12" s="216"/>
      <c r="F12" s="217"/>
      <c r="G12" s="216"/>
      <c r="H12" s="217"/>
      <c r="I12" s="216"/>
      <c r="J12" s="217"/>
      <c r="K12" s="216"/>
      <c r="L12" s="217"/>
      <c r="M12" s="216"/>
      <c r="N12" s="217"/>
      <c r="O12" s="216"/>
      <c r="P12" s="217"/>
      <c r="Q12" s="219"/>
      <c r="R12" s="220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77"/>
      <c r="B13" s="48"/>
      <c r="C13" s="177"/>
      <c r="D13" s="38"/>
      <c r="E13" s="216"/>
      <c r="F13" s="217"/>
      <c r="G13" s="216"/>
      <c r="H13" s="217"/>
      <c r="I13" s="216"/>
      <c r="J13" s="217"/>
      <c r="K13" s="216"/>
      <c r="L13" s="217"/>
      <c r="M13" s="216"/>
      <c r="N13" s="217"/>
      <c r="O13" s="216"/>
      <c r="P13" s="217"/>
      <c r="Q13" s="219"/>
      <c r="R13" s="220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8"/>
      <c r="B14" s="46"/>
      <c r="C14" s="46"/>
      <c r="D14" s="27"/>
      <c r="E14" s="216"/>
      <c r="F14" s="217"/>
      <c r="G14" s="216"/>
      <c r="H14" s="217"/>
      <c r="I14" s="216"/>
      <c r="J14" s="217"/>
      <c r="K14" s="216"/>
      <c r="L14" s="217"/>
      <c r="M14" s="224"/>
      <c r="N14" s="225"/>
      <c r="O14" s="216"/>
      <c r="P14" s="217"/>
      <c r="Q14" s="219"/>
      <c r="R14" s="220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210"/>
      <c r="B15" s="210"/>
      <c r="C15" s="210"/>
      <c r="D15" s="38"/>
      <c r="E15" s="216"/>
      <c r="F15" s="217"/>
      <c r="G15" s="216"/>
      <c r="H15" s="217"/>
      <c r="I15" s="216"/>
      <c r="J15" s="217"/>
      <c r="K15" s="216"/>
      <c r="L15" s="217"/>
      <c r="M15" s="224"/>
      <c r="N15" s="225"/>
      <c r="O15" s="216"/>
      <c r="P15" s="217"/>
      <c r="Q15" s="219"/>
      <c r="R15" s="220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210">
        <v>3600</v>
      </c>
      <c r="B16" s="210" t="s">
        <v>108</v>
      </c>
      <c r="C16" s="210"/>
      <c r="D16" s="38" t="s">
        <v>85</v>
      </c>
      <c r="E16" s="216">
        <v>0.25</v>
      </c>
      <c r="F16" s="217"/>
      <c r="G16" s="216"/>
      <c r="H16" s="217"/>
      <c r="I16" s="216"/>
      <c r="J16" s="217"/>
      <c r="K16" s="216"/>
      <c r="L16" s="217"/>
      <c r="M16" s="216"/>
      <c r="N16" s="217"/>
      <c r="O16" s="216"/>
      <c r="P16" s="217"/>
      <c r="Q16" s="219"/>
      <c r="R16" s="220"/>
      <c r="S16" s="25">
        <f t="shared" si="0"/>
        <v>0.25</v>
      </c>
      <c r="T16" s="25">
        <f t="shared" si="1"/>
        <v>0.25</v>
      </c>
      <c r="U16" s="28"/>
      <c r="V16" s="28"/>
    </row>
    <row r="17" spans="1:22" x14ac:dyDescent="0.25">
      <c r="A17" s="210">
        <v>3600</v>
      </c>
      <c r="B17" s="210" t="s">
        <v>108</v>
      </c>
      <c r="C17" s="210"/>
      <c r="D17" s="38" t="s">
        <v>84</v>
      </c>
      <c r="E17" s="216">
        <v>0.25</v>
      </c>
      <c r="F17" s="217"/>
      <c r="G17" s="216"/>
      <c r="H17" s="217"/>
      <c r="I17" s="216"/>
      <c r="J17" s="217"/>
      <c r="K17" s="216"/>
      <c r="L17" s="217"/>
      <c r="M17" s="216"/>
      <c r="N17" s="217"/>
      <c r="O17" s="216"/>
      <c r="P17" s="217"/>
      <c r="Q17" s="219"/>
      <c r="R17" s="220"/>
      <c r="S17" s="25">
        <f t="shared" si="0"/>
        <v>0.25</v>
      </c>
      <c r="T17" s="25">
        <f t="shared" si="1"/>
        <v>0.25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16"/>
      <c r="F18" s="217"/>
      <c r="G18" s="216"/>
      <c r="H18" s="217"/>
      <c r="I18" s="216"/>
      <c r="J18" s="217"/>
      <c r="K18" s="216"/>
      <c r="L18" s="217"/>
      <c r="M18" s="216"/>
      <c r="N18" s="217"/>
      <c r="O18" s="219"/>
      <c r="P18" s="220"/>
      <c r="Q18" s="219"/>
      <c r="R18" s="220"/>
      <c r="S18" s="25">
        <f t="shared" si="0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16"/>
      <c r="F19" s="217"/>
      <c r="G19" s="216"/>
      <c r="H19" s="217"/>
      <c r="I19" s="216"/>
      <c r="J19" s="217"/>
      <c r="K19" s="216"/>
      <c r="L19" s="217"/>
      <c r="M19" s="216"/>
      <c r="N19" s="217"/>
      <c r="O19" s="219"/>
      <c r="P19" s="220"/>
      <c r="Q19" s="219"/>
      <c r="R19" s="220"/>
      <c r="S19" s="25">
        <f t="shared" si="0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21">
        <f>SUM(E4:E19)</f>
        <v>8</v>
      </c>
      <c r="F20" s="222"/>
      <c r="G20" s="221">
        <f>SUM(G4:G19)</f>
        <v>8</v>
      </c>
      <c r="H20" s="222"/>
      <c r="I20" s="221">
        <f>SUM(I4:I19)</f>
        <v>8</v>
      </c>
      <c r="J20" s="222"/>
      <c r="K20" s="221">
        <f>SUM(K4:K19)</f>
        <v>8</v>
      </c>
      <c r="L20" s="222"/>
      <c r="M20" s="221">
        <f>SUM(M4:M19)</f>
        <v>8</v>
      </c>
      <c r="N20" s="222"/>
      <c r="O20" s="221">
        <f>SUM(O4:O19)</f>
        <v>0</v>
      </c>
      <c r="P20" s="222"/>
      <c r="Q20" s="221">
        <f>SUM(Q4:Q19)</f>
        <v>0</v>
      </c>
      <c r="R20" s="222"/>
      <c r="S20" s="25">
        <f t="shared" si="0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4"/>
      <c r="F21" s="55">
        <v>8</v>
      </c>
      <c r="G21" s="54"/>
      <c r="H21" s="55">
        <v>8</v>
      </c>
      <c r="I21" s="54"/>
      <c r="J21" s="55">
        <v>8</v>
      </c>
      <c r="K21" s="54"/>
      <c r="L21" s="55">
        <v>8</v>
      </c>
      <c r="M21" s="106"/>
      <c r="N21" s="107">
        <v>8</v>
      </c>
      <c r="O21" s="54"/>
      <c r="P21" s="55"/>
      <c r="Q21" s="54"/>
      <c r="R21" s="55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108"/>
      <c r="N22" s="108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241">
        <f>SUM(B6:B22)</f>
        <v>0</v>
      </c>
      <c r="K23" s="33">
        <f>SUM(K6:K22)</f>
        <v>8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0.5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7" zoomScale="90" zoomScaleNormal="90" workbookViewId="0">
      <selection activeCell="E30" sqref="E30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10.28515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05.02.17</v>
      </c>
      <c r="B2" s="19"/>
      <c r="C2" s="19"/>
      <c r="D2" s="19"/>
      <c r="E2" s="215" t="s">
        <v>15</v>
      </c>
      <c r="F2" s="215"/>
      <c r="G2" s="215" t="s">
        <v>16</v>
      </c>
      <c r="H2" s="215"/>
      <c r="I2" s="215" t="s">
        <v>17</v>
      </c>
      <c r="J2" s="215"/>
      <c r="K2" s="215" t="s">
        <v>18</v>
      </c>
      <c r="L2" s="215"/>
      <c r="M2" s="215" t="s">
        <v>19</v>
      </c>
      <c r="N2" s="215"/>
      <c r="O2" s="215" t="s">
        <v>20</v>
      </c>
      <c r="P2" s="215"/>
      <c r="Q2" s="215" t="s">
        <v>21</v>
      </c>
      <c r="R2" s="21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14.3</v>
      </c>
      <c r="M3" s="64">
        <v>8</v>
      </c>
      <c r="N3" s="64">
        <v>13</v>
      </c>
      <c r="O3" s="85"/>
      <c r="P3" s="85"/>
      <c r="Q3" s="24"/>
      <c r="R3" s="24"/>
      <c r="S3" s="25"/>
      <c r="T3" s="25"/>
      <c r="U3" s="26"/>
      <c r="V3" s="26"/>
    </row>
    <row r="4" spans="1:22" x14ac:dyDescent="0.25">
      <c r="A4" s="189">
        <v>6598</v>
      </c>
      <c r="B4" s="214" t="s">
        <v>107</v>
      </c>
      <c r="C4" s="189">
        <v>8</v>
      </c>
      <c r="D4" s="38" t="s">
        <v>75</v>
      </c>
      <c r="E4" s="218">
        <v>8</v>
      </c>
      <c r="F4" s="218"/>
      <c r="G4" s="216">
        <v>8</v>
      </c>
      <c r="H4" s="217"/>
      <c r="I4" s="216">
        <v>8</v>
      </c>
      <c r="J4" s="217"/>
      <c r="K4" s="216">
        <v>6</v>
      </c>
      <c r="L4" s="217"/>
      <c r="M4" s="216">
        <v>5</v>
      </c>
      <c r="N4" s="217"/>
      <c r="O4" s="216"/>
      <c r="P4" s="217"/>
      <c r="Q4" s="219"/>
      <c r="R4" s="220"/>
      <c r="S4" s="25">
        <f>E4+G4+I4+K4+M4+O4+Q4</f>
        <v>35</v>
      </c>
      <c r="T4" s="25">
        <f>SUM(S4-U4-V4)</f>
        <v>35</v>
      </c>
      <c r="U4" s="28"/>
      <c r="V4" s="28"/>
    </row>
    <row r="5" spans="1:22" x14ac:dyDescent="0.25">
      <c r="A5" s="189"/>
      <c r="B5" s="48"/>
      <c r="C5" s="189"/>
      <c r="D5" s="38"/>
      <c r="E5" s="218"/>
      <c r="F5" s="218"/>
      <c r="G5" s="218"/>
      <c r="H5" s="218"/>
      <c r="I5" s="218"/>
      <c r="J5" s="218"/>
      <c r="K5" s="218"/>
      <c r="L5" s="218"/>
      <c r="M5" s="226"/>
      <c r="N5" s="217"/>
      <c r="O5" s="216"/>
      <c r="P5" s="217"/>
      <c r="Q5" s="219"/>
      <c r="R5" s="220"/>
      <c r="S5" s="25">
        <f>E5+G5+I5+K5+M5+O5+Q5</f>
        <v>0</v>
      </c>
      <c r="T5" s="25">
        <f>SUM(S5-U5-V5)</f>
        <v>0</v>
      </c>
      <c r="U5" s="28"/>
      <c r="V5" s="28"/>
    </row>
    <row r="6" spans="1:22" x14ac:dyDescent="0.25">
      <c r="A6" s="169"/>
      <c r="B6" s="169"/>
      <c r="C6" s="169"/>
      <c r="D6" s="38"/>
      <c r="E6" s="218"/>
      <c r="F6" s="218"/>
      <c r="G6" s="216"/>
      <c r="H6" s="217"/>
      <c r="I6" s="216"/>
      <c r="J6" s="217"/>
      <c r="K6" s="216"/>
      <c r="L6" s="217"/>
      <c r="M6" s="216"/>
      <c r="N6" s="217"/>
      <c r="O6" s="216"/>
      <c r="P6" s="217"/>
      <c r="Q6" s="219"/>
      <c r="R6" s="220"/>
      <c r="S6" s="25">
        <f>E6+G6+I6+K6+M6+O6+Q6</f>
        <v>0</v>
      </c>
      <c r="T6" s="25">
        <f>SUM(S6-U6-V6)</f>
        <v>0</v>
      </c>
      <c r="U6" s="28"/>
      <c r="V6" s="28"/>
    </row>
    <row r="7" spans="1:22" x14ac:dyDescent="0.25">
      <c r="A7" s="174"/>
      <c r="B7" s="174"/>
      <c r="C7" s="174"/>
      <c r="D7" s="38"/>
      <c r="E7" s="218"/>
      <c r="F7" s="218"/>
      <c r="G7" s="216"/>
      <c r="H7" s="217"/>
      <c r="I7" s="216"/>
      <c r="J7" s="217"/>
      <c r="K7" s="216"/>
      <c r="L7" s="217"/>
      <c r="M7" s="216"/>
      <c r="N7" s="217"/>
      <c r="O7" s="216"/>
      <c r="P7" s="217"/>
      <c r="Q7" s="219"/>
      <c r="R7" s="220"/>
      <c r="S7" s="25">
        <f>E7+G7+I7+K7+M7+O7+Q7</f>
        <v>0</v>
      </c>
      <c r="T7" s="25">
        <f>SUM(S7-U7-V7)</f>
        <v>0</v>
      </c>
      <c r="U7" s="28"/>
      <c r="V7" s="28"/>
    </row>
    <row r="8" spans="1:22" x14ac:dyDescent="0.25">
      <c r="A8" s="148"/>
      <c r="B8" s="48"/>
      <c r="C8" s="148"/>
      <c r="D8" s="38"/>
      <c r="E8" s="218"/>
      <c r="F8" s="218"/>
      <c r="G8" s="216"/>
      <c r="H8" s="217"/>
      <c r="I8" s="216"/>
      <c r="J8" s="217"/>
      <c r="K8" s="216"/>
      <c r="L8" s="217"/>
      <c r="M8" s="216"/>
      <c r="N8" s="217"/>
      <c r="O8" s="216"/>
      <c r="P8" s="217"/>
      <c r="Q8" s="219"/>
      <c r="R8" s="220"/>
      <c r="S8" s="25">
        <f t="shared" ref="S8:S20" si="0">E8+G8+I8+K8+M8+O8+Q8</f>
        <v>0</v>
      </c>
      <c r="T8" s="25">
        <f t="shared" ref="T8:T17" si="1">SUM(S8-U8-V8)</f>
        <v>0</v>
      </c>
      <c r="U8" s="28"/>
      <c r="V8" s="28"/>
    </row>
    <row r="9" spans="1:22" x14ac:dyDescent="0.25">
      <c r="A9" s="46"/>
      <c r="B9" s="46"/>
      <c r="C9" s="47"/>
      <c r="D9" s="38"/>
      <c r="E9" s="216"/>
      <c r="F9" s="217"/>
      <c r="G9" s="216"/>
      <c r="H9" s="217"/>
      <c r="I9" s="216"/>
      <c r="J9" s="217"/>
      <c r="K9" s="216"/>
      <c r="L9" s="217"/>
      <c r="M9" s="216"/>
      <c r="N9" s="217"/>
      <c r="O9" s="216"/>
      <c r="P9" s="217"/>
      <c r="Q9" s="219"/>
      <c r="R9" s="220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46"/>
      <c r="B10" s="46"/>
      <c r="C10" s="47"/>
      <c r="D10" s="38"/>
      <c r="E10" s="216"/>
      <c r="F10" s="217"/>
      <c r="G10" s="216"/>
      <c r="H10" s="217"/>
      <c r="I10" s="216"/>
      <c r="J10" s="217"/>
      <c r="K10" s="216"/>
      <c r="L10" s="217"/>
      <c r="M10" s="216"/>
      <c r="N10" s="217"/>
      <c r="O10" s="216"/>
      <c r="P10" s="217"/>
      <c r="Q10" s="219"/>
      <c r="R10" s="220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46"/>
      <c r="B11" s="46"/>
      <c r="C11" s="47"/>
      <c r="D11" s="38"/>
      <c r="E11" s="216"/>
      <c r="F11" s="217"/>
      <c r="G11" s="216"/>
      <c r="H11" s="217"/>
      <c r="I11" s="216"/>
      <c r="J11" s="217"/>
      <c r="K11" s="216"/>
      <c r="L11" s="217"/>
      <c r="M11" s="216"/>
      <c r="N11" s="217"/>
      <c r="O11" s="216"/>
      <c r="P11" s="217"/>
      <c r="Q11" s="219"/>
      <c r="R11" s="220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46"/>
      <c r="B12" s="46"/>
      <c r="C12" s="47"/>
      <c r="D12" s="38"/>
      <c r="E12" s="216"/>
      <c r="F12" s="217"/>
      <c r="G12" s="216"/>
      <c r="H12" s="217"/>
      <c r="I12" s="216"/>
      <c r="J12" s="217"/>
      <c r="K12" s="216"/>
      <c r="L12" s="217"/>
      <c r="M12" s="216"/>
      <c r="N12" s="217"/>
      <c r="O12" s="216"/>
      <c r="P12" s="217"/>
      <c r="Q12" s="219"/>
      <c r="R12" s="220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6"/>
      <c r="B13" s="46"/>
      <c r="C13" s="46"/>
      <c r="D13" s="27"/>
      <c r="E13" s="216"/>
      <c r="F13" s="217"/>
      <c r="G13" s="216"/>
      <c r="H13" s="217"/>
      <c r="I13" s="216"/>
      <c r="J13" s="217"/>
      <c r="K13" s="216"/>
      <c r="L13" s="217"/>
      <c r="M13" s="216"/>
      <c r="N13" s="217"/>
      <c r="O13" s="216"/>
      <c r="P13" s="217"/>
      <c r="Q13" s="219"/>
      <c r="R13" s="220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216"/>
      <c r="F14" s="217"/>
      <c r="G14" s="216"/>
      <c r="H14" s="217"/>
      <c r="I14" s="216"/>
      <c r="J14" s="217"/>
      <c r="K14" s="216"/>
      <c r="L14" s="217"/>
      <c r="M14" s="216"/>
      <c r="N14" s="217"/>
      <c r="O14" s="216"/>
      <c r="P14" s="217"/>
      <c r="Q14" s="219"/>
      <c r="R14" s="220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216"/>
      <c r="F15" s="217"/>
      <c r="G15" s="216"/>
      <c r="H15" s="217"/>
      <c r="I15" s="216"/>
      <c r="J15" s="217"/>
      <c r="K15" s="216"/>
      <c r="L15" s="217"/>
      <c r="M15" s="216"/>
      <c r="N15" s="217"/>
      <c r="O15" s="216"/>
      <c r="P15" s="217"/>
      <c r="Q15" s="219"/>
      <c r="R15" s="220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46"/>
      <c r="B16" s="46"/>
      <c r="C16" s="46"/>
      <c r="D16" s="27"/>
      <c r="E16" s="216"/>
      <c r="F16" s="217"/>
      <c r="G16" s="216"/>
      <c r="H16" s="217"/>
      <c r="I16" s="216"/>
      <c r="J16" s="217"/>
      <c r="K16" s="216"/>
      <c r="L16" s="217"/>
      <c r="M16" s="216"/>
      <c r="N16" s="217"/>
      <c r="O16" s="216"/>
      <c r="P16" s="217"/>
      <c r="Q16" s="219"/>
      <c r="R16" s="220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46"/>
      <c r="B17" s="46"/>
      <c r="C17" s="46"/>
      <c r="D17" s="38"/>
      <c r="E17" s="216"/>
      <c r="F17" s="217"/>
      <c r="G17" s="216"/>
      <c r="H17" s="217"/>
      <c r="I17" s="216"/>
      <c r="J17" s="217"/>
      <c r="K17" s="216"/>
      <c r="L17" s="217"/>
      <c r="M17" s="216"/>
      <c r="N17" s="217"/>
      <c r="O17" s="216"/>
      <c r="P17" s="217"/>
      <c r="Q17" s="219"/>
      <c r="R17" s="220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16"/>
      <c r="F18" s="217"/>
      <c r="G18" s="216"/>
      <c r="H18" s="217"/>
      <c r="I18" s="216"/>
      <c r="J18" s="217"/>
      <c r="K18" s="216"/>
      <c r="L18" s="217"/>
      <c r="M18" s="216"/>
      <c r="N18" s="217"/>
      <c r="O18" s="216"/>
      <c r="P18" s="217"/>
      <c r="Q18" s="219"/>
      <c r="R18" s="220"/>
      <c r="S18" s="25">
        <f t="shared" si="0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16"/>
      <c r="F19" s="217"/>
      <c r="G19" s="216"/>
      <c r="H19" s="217"/>
      <c r="I19" s="216"/>
      <c r="J19" s="217"/>
      <c r="K19" s="216"/>
      <c r="L19" s="217"/>
      <c r="M19" s="216"/>
      <c r="N19" s="217"/>
      <c r="O19" s="216"/>
      <c r="P19" s="217"/>
      <c r="Q19" s="219"/>
      <c r="R19" s="220"/>
      <c r="S19" s="25">
        <f t="shared" si="0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21">
        <f>SUM(E4:E19)</f>
        <v>8</v>
      </c>
      <c r="F20" s="222"/>
      <c r="G20" s="221">
        <f>SUM(G4:G19)</f>
        <v>8</v>
      </c>
      <c r="H20" s="222"/>
      <c r="I20" s="221">
        <f>SUM(I4:I19)</f>
        <v>8</v>
      </c>
      <c r="J20" s="222"/>
      <c r="K20" s="221">
        <f>SUM(K4:K19)</f>
        <v>6</v>
      </c>
      <c r="L20" s="222"/>
      <c r="M20" s="221">
        <f>SUM(M4:M19)</f>
        <v>5</v>
      </c>
      <c r="N20" s="222"/>
      <c r="O20" s="221">
        <f>SUM(O4:O19)</f>
        <v>0</v>
      </c>
      <c r="P20" s="222"/>
      <c r="Q20" s="221">
        <f>SUM(Q4:Q19)</f>
        <v>0</v>
      </c>
      <c r="R20" s="222"/>
      <c r="S20" s="25">
        <f t="shared" si="0"/>
        <v>35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76"/>
      <c r="J21" s="77">
        <v>8</v>
      </c>
      <c r="K21" s="30"/>
      <c r="L21" s="31">
        <v>8</v>
      </c>
      <c r="M21" s="30"/>
      <c r="N21" s="78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-2</v>
      </c>
      <c r="M22" s="32"/>
      <c r="N22" s="32">
        <f>SUM(M20)-N21</f>
        <v>-3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-5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16">
        <f>SUM(B6:B22)</f>
        <v>0</v>
      </c>
      <c r="I23" s="45"/>
      <c r="J23" s="45"/>
      <c r="K23" s="40">
        <f>SUM(K6:K22)</f>
        <v>6</v>
      </c>
      <c r="L23" s="45"/>
      <c r="M23" s="45"/>
      <c r="N23" s="45"/>
    </row>
    <row r="24" spans="1:22" x14ac:dyDescent="0.25">
      <c r="A24" s="2" t="s">
        <v>25</v>
      </c>
      <c r="B24" s="1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</row>
    <row r="25" spans="1:22" x14ac:dyDescent="0.25">
      <c r="A25" s="16" t="s">
        <v>2</v>
      </c>
      <c r="C25" s="40">
        <f>SUM(T21)</f>
        <v>35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6:R6"/>
    <mergeCell ref="I7:J7"/>
    <mergeCell ref="K7:L7"/>
    <mergeCell ref="M7:N7"/>
    <mergeCell ref="G4:H4"/>
    <mergeCell ref="E5:F5"/>
    <mergeCell ref="G5:H5"/>
    <mergeCell ref="E4:F4"/>
    <mergeCell ref="Q5:R5"/>
    <mergeCell ref="Q4:R4"/>
    <mergeCell ref="I4:J4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M2:N2"/>
    <mergeCell ref="O2:P2"/>
    <mergeCell ref="K4:L4"/>
    <mergeCell ref="M4:N4"/>
    <mergeCell ref="O4:P4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E30" sqref="E30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57</v>
      </c>
      <c r="B1" s="15"/>
      <c r="C1" s="15"/>
    </row>
    <row r="2" spans="1:22" s="22" customFormat="1" x14ac:dyDescent="0.25">
      <c r="A2" s="18" t="str">
        <f>Analysis!A3</f>
        <v>W/E 05.02.17</v>
      </c>
      <c r="B2" s="67"/>
      <c r="C2" s="67"/>
      <c r="D2" s="67"/>
      <c r="E2" s="215" t="s">
        <v>15</v>
      </c>
      <c r="F2" s="215"/>
      <c r="G2" s="215" t="s">
        <v>16</v>
      </c>
      <c r="H2" s="215"/>
      <c r="I2" s="215" t="s">
        <v>17</v>
      </c>
      <c r="J2" s="215"/>
      <c r="K2" s="215" t="s">
        <v>18</v>
      </c>
      <c r="L2" s="215"/>
      <c r="M2" s="215" t="s">
        <v>19</v>
      </c>
      <c r="N2" s="215"/>
      <c r="O2" s="215" t="s">
        <v>20</v>
      </c>
      <c r="P2" s="215"/>
      <c r="Q2" s="215" t="s">
        <v>21</v>
      </c>
      <c r="R2" s="21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6">
        <v>3600</v>
      </c>
      <c r="B4" s="48" t="s">
        <v>108</v>
      </c>
      <c r="C4" s="48"/>
      <c r="D4" s="38" t="s">
        <v>72</v>
      </c>
      <c r="E4" s="218">
        <v>8</v>
      </c>
      <c r="F4" s="218"/>
      <c r="G4" s="218">
        <v>8</v>
      </c>
      <c r="H4" s="218"/>
      <c r="I4" s="218">
        <v>8</v>
      </c>
      <c r="J4" s="218"/>
      <c r="K4" s="218">
        <v>8</v>
      </c>
      <c r="L4" s="218"/>
      <c r="M4" s="218">
        <v>8</v>
      </c>
      <c r="N4" s="218"/>
      <c r="O4" s="216"/>
      <c r="P4" s="217"/>
      <c r="Q4" s="219"/>
      <c r="R4" s="220"/>
      <c r="S4" s="25">
        <f>E4+G4+I4+K4+M4+O4+Q4</f>
        <v>40</v>
      </c>
      <c r="T4" s="25">
        <f t="shared" ref="T4:T17" si="0">SUM(S4-U4-V4)</f>
        <v>40</v>
      </c>
      <c r="U4" s="28"/>
      <c r="V4" s="28"/>
    </row>
    <row r="5" spans="1:22" x14ac:dyDescent="0.25">
      <c r="A5" s="134"/>
      <c r="B5" s="48"/>
      <c r="C5" s="134"/>
      <c r="D5" s="38"/>
      <c r="E5" s="216"/>
      <c r="F5" s="217"/>
      <c r="G5" s="216"/>
      <c r="H5" s="217"/>
      <c r="I5" s="216"/>
      <c r="J5" s="217"/>
      <c r="K5" s="216"/>
      <c r="L5" s="217"/>
      <c r="M5" s="216"/>
      <c r="N5" s="217"/>
      <c r="O5" s="216"/>
      <c r="P5" s="217"/>
      <c r="Q5" s="219"/>
      <c r="R5" s="220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134"/>
      <c r="B6" s="133"/>
      <c r="C6" s="133"/>
      <c r="D6" s="38"/>
      <c r="E6" s="216"/>
      <c r="F6" s="217"/>
      <c r="G6" s="216"/>
      <c r="H6" s="217"/>
      <c r="I6" s="216"/>
      <c r="J6" s="217"/>
      <c r="K6" s="216"/>
      <c r="L6" s="217"/>
      <c r="M6" s="216"/>
      <c r="N6" s="217"/>
      <c r="O6" s="216"/>
      <c r="P6" s="217"/>
      <c r="Q6" s="219"/>
      <c r="R6" s="220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32"/>
      <c r="B7" s="113"/>
      <c r="C7" s="113"/>
      <c r="D7" s="38"/>
      <c r="E7" s="216"/>
      <c r="F7" s="217"/>
      <c r="G7" s="216"/>
      <c r="H7" s="217"/>
      <c r="I7" s="216"/>
      <c r="J7" s="217"/>
      <c r="K7" s="216"/>
      <c r="L7" s="217"/>
      <c r="M7" s="216"/>
      <c r="N7" s="217"/>
      <c r="O7" s="216"/>
      <c r="P7" s="217"/>
      <c r="Q7" s="219"/>
      <c r="R7" s="220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32"/>
      <c r="B8" s="131"/>
      <c r="C8" s="131"/>
      <c r="D8" s="38"/>
      <c r="E8" s="216"/>
      <c r="F8" s="217"/>
      <c r="G8" s="216"/>
      <c r="H8" s="217"/>
      <c r="I8" s="216"/>
      <c r="J8" s="217"/>
      <c r="K8" s="216"/>
      <c r="L8" s="217"/>
      <c r="M8" s="216"/>
      <c r="N8" s="217"/>
      <c r="O8" s="216"/>
      <c r="P8" s="217"/>
      <c r="Q8" s="219"/>
      <c r="R8" s="220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32"/>
      <c r="B9" s="131"/>
      <c r="C9" s="131"/>
      <c r="D9" s="38"/>
      <c r="E9" s="216"/>
      <c r="F9" s="217"/>
      <c r="G9" s="216"/>
      <c r="H9" s="217"/>
      <c r="I9" s="216"/>
      <c r="J9" s="217"/>
      <c r="K9" s="216"/>
      <c r="L9" s="217"/>
      <c r="M9" s="216"/>
      <c r="N9" s="217"/>
      <c r="O9" s="216"/>
      <c r="P9" s="217"/>
      <c r="Q9" s="219"/>
      <c r="R9" s="220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32"/>
      <c r="B10" s="48"/>
      <c r="C10" s="132"/>
      <c r="D10" s="38"/>
      <c r="E10" s="216"/>
      <c r="F10" s="217"/>
      <c r="G10" s="216"/>
      <c r="H10" s="217"/>
      <c r="I10" s="216"/>
      <c r="J10" s="217"/>
      <c r="K10" s="216"/>
      <c r="L10" s="217"/>
      <c r="M10" s="216"/>
      <c r="N10" s="217"/>
      <c r="O10" s="216"/>
      <c r="P10" s="217"/>
      <c r="Q10" s="219"/>
      <c r="R10" s="220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68"/>
      <c r="B11" s="46"/>
      <c r="C11" s="46"/>
      <c r="D11" s="27"/>
      <c r="E11" s="216"/>
      <c r="F11" s="217"/>
      <c r="G11" s="216"/>
      <c r="H11" s="217"/>
      <c r="I11" s="216"/>
      <c r="J11" s="217"/>
      <c r="K11" s="216"/>
      <c r="L11" s="217"/>
      <c r="M11" s="216"/>
      <c r="N11" s="217"/>
      <c r="O11" s="216"/>
      <c r="P11" s="217"/>
      <c r="Q11" s="219"/>
      <c r="R11" s="220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8"/>
      <c r="B12" s="46"/>
      <c r="C12" s="46"/>
      <c r="D12" s="27"/>
      <c r="E12" s="216"/>
      <c r="F12" s="217"/>
      <c r="G12" s="216"/>
      <c r="H12" s="217"/>
      <c r="I12" s="216"/>
      <c r="J12" s="217"/>
      <c r="K12" s="216"/>
      <c r="L12" s="217"/>
      <c r="M12" s="216"/>
      <c r="N12" s="217"/>
      <c r="O12" s="216"/>
      <c r="P12" s="217"/>
      <c r="Q12" s="219"/>
      <c r="R12" s="220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68"/>
      <c r="B13" s="46"/>
      <c r="C13" s="46"/>
      <c r="D13" s="27"/>
      <c r="E13" s="216"/>
      <c r="F13" s="217"/>
      <c r="G13" s="216"/>
      <c r="H13" s="217"/>
      <c r="I13" s="216"/>
      <c r="J13" s="217"/>
      <c r="K13" s="216"/>
      <c r="L13" s="217"/>
      <c r="M13" s="216"/>
      <c r="N13" s="217"/>
      <c r="O13" s="216"/>
      <c r="P13" s="217"/>
      <c r="Q13" s="219"/>
      <c r="R13" s="220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8"/>
      <c r="B14" s="46"/>
      <c r="C14" s="46"/>
      <c r="D14" s="27"/>
      <c r="E14" s="216"/>
      <c r="F14" s="217"/>
      <c r="G14" s="216"/>
      <c r="H14" s="217"/>
      <c r="I14" s="216"/>
      <c r="J14" s="217"/>
      <c r="K14" s="216"/>
      <c r="L14" s="217"/>
      <c r="M14" s="216"/>
      <c r="N14" s="217"/>
      <c r="O14" s="216"/>
      <c r="P14" s="217"/>
      <c r="Q14" s="219"/>
      <c r="R14" s="220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68"/>
      <c r="B15" s="46"/>
      <c r="C15" s="46"/>
      <c r="D15" s="27"/>
      <c r="E15" s="216"/>
      <c r="F15" s="217"/>
      <c r="G15" s="216"/>
      <c r="H15" s="217"/>
      <c r="I15" s="216"/>
      <c r="J15" s="217"/>
      <c r="K15" s="216"/>
      <c r="L15" s="217"/>
      <c r="M15" s="216"/>
      <c r="N15" s="217"/>
      <c r="O15" s="216"/>
      <c r="P15" s="217"/>
      <c r="Q15" s="219"/>
      <c r="R15" s="220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8"/>
      <c r="B16" s="46"/>
      <c r="C16" s="46"/>
      <c r="D16" s="27"/>
      <c r="E16" s="216"/>
      <c r="F16" s="217"/>
      <c r="G16" s="216"/>
      <c r="H16" s="217"/>
      <c r="I16" s="216"/>
      <c r="J16" s="217"/>
      <c r="K16" s="216"/>
      <c r="L16" s="217"/>
      <c r="M16" s="216"/>
      <c r="N16" s="217"/>
      <c r="O16" s="216"/>
      <c r="P16" s="217"/>
      <c r="Q16" s="219"/>
      <c r="R16" s="220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82"/>
      <c r="B17" s="182"/>
      <c r="C17" s="182"/>
      <c r="D17" s="38"/>
      <c r="E17" s="216"/>
      <c r="F17" s="217"/>
      <c r="G17" s="216"/>
      <c r="H17" s="217"/>
      <c r="I17" s="216"/>
      <c r="J17" s="217"/>
      <c r="K17" s="216"/>
      <c r="L17" s="217"/>
      <c r="M17" s="216"/>
      <c r="N17" s="217"/>
      <c r="O17" s="216"/>
      <c r="P17" s="217"/>
      <c r="Q17" s="219"/>
      <c r="R17" s="220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16"/>
      <c r="F18" s="217"/>
      <c r="G18" s="216"/>
      <c r="H18" s="217"/>
      <c r="I18" s="216"/>
      <c r="J18" s="217"/>
      <c r="K18" s="216"/>
      <c r="L18" s="217"/>
      <c r="M18" s="216"/>
      <c r="N18" s="217"/>
      <c r="O18" s="219"/>
      <c r="P18" s="220"/>
      <c r="Q18" s="219"/>
      <c r="R18" s="220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16"/>
      <c r="F19" s="217"/>
      <c r="G19" s="216"/>
      <c r="H19" s="217"/>
      <c r="I19" s="216"/>
      <c r="J19" s="217"/>
      <c r="K19" s="216"/>
      <c r="L19" s="217"/>
      <c r="M19" s="216"/>
      <c r="N19" s="217"/>
      <c r="O19" s="219"/>
      <c r="P19" s="220"/>
      <c r="Q19" s="219"/>
      <c r="R19" s="220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21">
        <f>SUM(E4:E19)</f>
        <v>8</v>
      </c>
      <c r="F20" s="222"/>
      <c r="G20" s="221">
        <f>SUM(G4:G19)</f>
        <v>8</v>
      </c>
      <c r="H20" s="222"/>
      <c r="I20" s="221">
        <f>SUM(I4:I19)</f>
        <v>8</v>
      </c>
      <c r="J20" s="222"/>
      <c r="K20" s="221">
        <f>SUM(K4:K19)</f>
        <v>8</v>
      </c>
      <c r="L20" s="222"/>
      <c r="M20" s="221">
        <f>SUM(M4:M19)</f>
        <v>8</v>
      </c>
      <c r="N20" s="222"/>
      <c r="O20" s="221">
        <f>SUM(O4:O19)</f>
        <v>0</v>
      </c>
      <c r="P20" s="222"/>
      <c r="Q20" s="221">
        <f>SUM(Q4:Q19)</f>
        <v>0</v>
      </c>
      <c r="R20" s="222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65"/>
      <c r="F21" s="66">
        <v>8</v>
      </c>
      <c r="G21" s="65"/>
      <c r="H21" s="66">
        <v>8</v>
      </c>
      <c r="I21" s="65"/>
      <c r="J21" s="66">
        <v>8</v>
      </c>
      <c r="K21" s="65"/>
      <c r="L21" s="66">
        <v>8</v>
      </c>
      <c r="M21" s="69"/>
      <c r="N21" s="70">
        <v>8</v>
      </c>
      <c r="O21" s="65"/>
      <c r="P21" s="66"/>
      <c r="Q21" s="65"/>
      <c r="R21" s="66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16">
        <f>SUM(B6:B22)</f>
        <v>0</v>
      </c>
      <c r="K23" s="40">
        <f>SUM(K6:K22)</f>
        <v>8</v>
      </c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40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0" workbookViewId="0">
      <selection activeCell="E30" sqref="E30"/>
    </sheetView>
  </sheetViews>
  <sheetFormatPr defaultRowHeight="15.75" x14ac:dyDescent="0.25"/>
  <cols>
    <col min="1" max="1" width="10" style="16" customWidth="1"/>
    <col min="2" max="2" width="10.7109375" style="16" customWidth="1"/>
    <col min="3" max="3" width="11.140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69</v>
      </c>
      <c r="B1" s="15"/>
      <c r="C1" s="15"/>
    </row>
    <row r="2" spans="1:22" s="22" customFormat="1" x14ac:dyDescent="0.25">
      <c r="A2" s="18" t="str">
        <f>Analysis!A3</f>
        <v>W/E 05.02.17</v>
      </c>
      <c r="B2" s="121"/>
      <c r="C2" s="121"/>
      <c r="D2" s="121"/>
      <c r="E2" s="215" t="s">
        <v>15</v>
      </c>
      <c r="F2" s="215"/>
      <c r="G2" s="215" t="s">
        <v>16</v>
      </c>
      <c r="H2" s="215"/>
      <c r="I2" s="215" t="s">
        <v>17</v>
      </c>
      <c r="J2" s="215"/>
      <c r="K2" s="215" t="s">
        <v>18</v>
      </c>
      <c r="L2" s="215"/>
      <c r="M2" s="215" t="s">
        <v>19</v>
      </c>
      <c r="N2" s="215"/>
      <c r="O2" s="215" t="s">
        <v>20</v>
      </c>
      <c r="P2" s="215"/>
      <c r="Q2" s="215" t="s">
        <v>21</v>
      </c>
      <c r="R2" s="21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128"/>
      <c r="P3" s="24"/>
      <c r="Q3" s="24"/>
      <c r="R3" s="24"/>
      <c r="S3" s="25"/>
      <c r="T3" s="25"/>
      <c r="U3" s="26"/>
      <c r="V3" s="26"/>
    </row>
    <row r="4" spans="1:22" x14ac:dyDescent="0.25">
      <c r="A4" s="200">
        <v>6598</v>
      </c>
      <c r="B4" s="214" t="s">
        <v>107</v>
      </c>
      <c r="C4" s="200">
        <v>10</v>
      </c>
      <c r="D4" s="38" t="s">
        <v>79</v>
      </c>
      <c r="E4" s="218">
        <v>8</v>
      </c>
      <c r="F4" s="218"/>
      <c r="G4" s="218">
        <v>7</v>
      </c>
      <c r="H4" s="218"/>
      <c r="I4" s="218">
        <v>6.5</v>
      </c>
      <c r="J4" s="218"/>
      <c r="K4" s="218">
        <v>8</v>
      </c>
      <c r="L4" s="218"/>
      <c r="M4" s="218">
        <v>8</v>
      </c>
      <c r="N4" s="218"/>
      <c r="O4" s="216"/>
      <c r="P4" s="217"/>
      <c r="Q4" s="219"/>
      <c r="R4" s="220"/>
      <c r="S4" s="25">
        <f>E4+G4+I4+K4+M4+O4+Q4</f>
        <v>37.5</v>
      </c>
      <c r="T4" s="25">
        <f t="shared" ref="T4:T21" si="0">SUM(S4-U4-V4)</f>
        <v>37.5</v>
      </c>
      <c r="U4" s="28"/>
      <c r="V4" s="28"/>
    </row>
    <row r="5" spans="1:22" x14ac:dyDescent="0.25">
      <c r="A5" s="193"/>
      <c r="B5" s="48"/>
      <c r="C5" s="193"/>
      <c r="D5" s="38"/>
      <c r="E5" s="216"/>
      <c r="F5" s="217"/>
      <c r="G5" s="216"/>
      <c r="H5" s="217"/>
      <c r="I5" s="216"/>
      <c r="J5" s="217"/>
      <c r="K5" s="216"/>
      <c r="L5" s="217"/>
      <c r="M5" s="216"/>
      <c r="N5" s="217"/>
      <c r="O5" s="216"/>
      <c r="P5" s="217"/>
      <c r="Q5" s="219"/>
      <c r="R5" s="220"/>
      <c r="S5" s="25">
        <f t="shared" ref="S5:S24" si="1">E5+G5+I5+K5+M5+O5+Q5</f>
        <v>0</v>
      </c>
      <c r="T5" s="25">
        <f t="shared" si="0"/>
        <v>0</v>
      </c>
      <c r="U5" s="28"/>
      <c r="V5" s="28"/>
    </row>
    <row r="6" spans="1:22" x14ac:dyDescent="0.25">
      <c r="A6" s="193"/>
      <c r="B6" s="48"/>
      <c r="C6" s="193"/>
      <c r="D6" s="3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6"/>
      <c r="P6" s="217"/>
      <c r="Q6" s="219"/>
      <c r="R6" s="220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94"/>
      <c r="B7" s="48"/>
      <c r="C7" s="194"/>
      <c r="D7" s="38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6"/>
      <c r="P7" s="217"/>
      <c r="Q7" s="219"/>
      <c r="R7" s="220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41"/>
      <c r="B8" s="48"/>
      <c r="C8" s="141"/>
      <c r="D8" s="38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6"/>
      <c r="P8" s="217"/>
      <c r="Q8" s="219"/>
      <c r="R8" s="220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83"/>
      <c r="B9" s="183"/>
      <c r="C9" s="183"/>
      <c r="D9" s="3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6"/>
      <c r="P9" s="217"/>
      <c r="Q9" s="219"/>
      <c r="R9" s="220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86"/>
      <c r="B10" s="48"/>
      <c r="C10" s="141"/>
      <c r="D10" s="3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6"/>
      <c r="P10" s="217"/>
      <c r="Q10" s="219"/>
      <c r="R10" s="220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85"/>
      <c r="B11" s="185"/>
      <c r="C11" s="185"/>
      <c r="D11" s="38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6"/>
      <c r="P11" s="217"/>
      <c r="Q11" s="219"/>
      <c r="R11" s="220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43"/>
      <c r="B12" s="48"/>
      <c r="C12" s="143"/>
      <c r="D12" s="3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6"/>
      <c r="P12" s="217"/>
      <c r="Q12" s="219"/>
      <c r="R12" s="220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43"/>
      <c r="B13" s="48"/>
      <c r="C13" s="143"/>
      <c r="D13" s="3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6"/>
      <c r="P13" s="217"/>
      <c r="Q13" s="219"/>
      <c r="R13" s="220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26"/>
      <c r="B14" s="48"/>
      <c r="C14" s="126"/>
      <c r="D14" s="38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6"/>
      <c r="P14" s="217"/>
      <c r="Q14" s="219"/>
      <c r="R14" s="220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64"/>
      <c r="B15" s="164"/>
      <c r="C15" s="164"/>
      <c r="D15" s="38"/>
      <c r="E15" s="216"/>
      <c r="F15" s="217"/>
      <c r="G15" s="216"/>
      <c r="H15" s="217"/>
      <c r="I15" s="216"/>
      <c r="J15" s="217"/>
      <c r="K15" s="216"/>
      <c r="L15" s="217"/>
      <c r="M15" s="216"/>
      <c r="N15" s="217"/>
      <c r="O15" s="216"/>
      <c r="P15" s="217"/>
      <c r="Q15" s="219"/>
      <c r="R15" s="220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24"/>
      <c r="B16" s="48"/>
      <c r="C16" s="124"/>
      <c r="D16" s="38"/>
      <c r="E16" s="216"/>
      <c r="F16" s="217"/>
      <c r="G16" s="216"/>
      <c r="H16" s="217"/>
      <c r="I16" s="216"/>
      <c r="J16" s="217"/>
      <c r="K16" s="216"/>
      <c r="L16" s="217"/>
      <c r="M16" s="216"/>
      <c r="N16" s="217"/>
      <c r="O16" s="216"/>
      <c r="P16" s="217"/>
      <c r="Q16" s="219"/>
      <c r="R16" s="220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24"/>
      <c r="B17" s="48"/>
      <c r="C17" s="124"/>
      <c r="D17" s="38"/>
      <c r="E17" s="216"/>
      <c r="F17" s="217"/>
      <c r="G17" s="216"/>
      <c r="H17" s="217"/>
      <c r="I17" s="216"/>
      <c r="J17" s="217"/>
      <c r="K17" s="216"/>
      <c r="L17" s="217"/>
      <c r="M17" s="216"/>
      <c r="N17" s="217"/>
      <c r="O17" s="216"/>
      <c r="P17" s="217"/>
      <c r="Q17" s="219"/>
      <c r="R17" s="220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140"/>
      <c r="B18" s="140"/>
      <c r="C18" s="140"/>
      <c r="D18" s="27"/>
      <c r="E18" s="216"/>
      <c r="F18" s="217"/>
      <c r="G18" s="216"/>
      <c r="H18" s="217"/>
      <c r="I18" s="216"/>
      <c r="J18" s="217"/>
      <c r="K18" s="216"/>
      <c r="L18" s="217"/>
      <c r="M18" s="216"/>
      <c r="N18" s="217"/>
      <c r="O18" s="216"/>
      <c r="P18" s="217"/>
      <c r="Q18" s="219"/>
      <c r="R18" s="220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71"/>
      <c r="B19" s="171"/>
      <c r="C19" s="171"/>
      <c r="D19" s="27"/>
      <c r="E19" s="216"/>
      <c r="F19" s="217"/>
      <c r="G19" s="216"/>
      <c r="H19" s="217"/>
      <c r="I19" s="216"/>
      <c r="J19" s="217"/>
      <c r="K19" s="216"/>
      <c r="L19" s="217"/>
      <c r="M19" s="216"/>
      <c r="N19" s="217"/>
      <c r="O19" s="216"/>
      <c r="P19" s="217"/>
      <c r="Q19" s="219"/>
      <c r="R19" s="220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185"/>
      <c r="B20" s="185"/>
      <c r="C20" s="185"/>
      <c r="D20" s="27"/>
      <c r="E20" s="216"/>
      <c r="F20" s="217"/>
      <c r="G20" s="216"/>
      <c r="H20" s="217"/>
      <c r="I20" s="216"/>
      <c r="J20" s="217"/>
      <c r="K20" s="216"/>
      <c r="L20" s="217"/>
      <c r="M20" s="216"/>
      <c r="N20" s="217"/>
      <c r="O20" s="216"/>
      <c r="P20" s="217"/>
      <c r="Q20" s="219"/>
      <c r="R20" s="220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203">
        <v>3600</v>
      </c>
      <c r="B21" s="203" t="s">
        <v>108</v>
      </c>
      <c r="C21" s="203"/>
      <c r="D21" s="27" t="s">
        <v>92</v>
      </c>
      <c r="E21" s="216"/>
      <c r="F21" s="217"/>
      <c r="G21" s="216">
        <v>1</v>
      </c>
      <c r="H21" s="217"/>
      <c r="I21" s="216">
        <v>1.5</v>
      </c>
      <c r="J21" s="217"/>
      <c r="K21" s="216"/>
      <c r="L21" s="217"/>
      <c r="M21" s="216"/>
      <c r="N21" s="217"/>
      <c r="O21" s="216"/>
      <c r="P21" s="217"/>
      <c r="Q21" s="219"/>
      <c r="R21" s="220"/>
      <c r="S21" s="25">
        <f t="shared" si="1"/>
        <v>2.5</v>
      </c>
      <c r="T21" s="25">
        <f t="shared" si="0"/>
        <v>2.5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216"/>
      <c r="F22" s="217"/>
      <c r="G22" s="216"/>
      <c r="H22" s="217"/>
      <c r="I22" s="216"/>
      <c r="J22" s="217"/>
      <c r="K22" s="216"/>
      <c r="L22" s="217"/>
      <c r="M22" s="216"/>
      <c r="N22" s="217"/>
      <c r="O22" s="219"/>
      <c r="P22" s="220"/>
      <c r="Q22" s="219"/>
      <c r="R22" s="220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40">
        <f>SUM(B6:B22)</f>
        <v>0</v>
      </c>
      <c r="C23" s="23"/>
      <c r="D23" s="23"/>
      <c r="E23" s="216"/>
      <c r="F23" s="217"/>
      <c r="G23" s="216"/>
      <c r="H23" s="217"/>
      <c r="I23" s="216"/>
      <c r="J23" s="217"/>
      <c r="K23" s="216">
        <f>SUM(K6:K22)</f>
        <v>0</v>
      </c>
      <c r="L23" s="217"/>
      <c r="M23" s="216"/>
      <c r="N23" s="217"/>
      <c r="O23" s="219"/>
      <c r="P23" s="220"/>
      <c r="Q23" s="219"/>
      <c r="R23" s="220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21">
        <f>SUM(E4:E23)</f>
        <v>8</v>
      </c>
      <c r="F24" s="222"/>
      <c r="G24" s="221">
        <f>SUM(G4:G23)</f>
        <v>8</v>
      </c>
      <c r="H24" s="222"/>
      <c r="I24" s="221">
        <f>SUM(I4:I23)</f>
        <v>8</v>
      </c>
      <c r="J24" s="222"/>
      <c r="K24" s="221">
        <f>SUM(K4:K23)</f>
        <v>8</v>
      </c>
      <c r="L24" s="222"/>
      <c r="M24" s="221">
        <f>SUM(M4:M23)</f>
        <v>8</v>
      </c>
      <c r="N24" s="222"/>
      <c r="O24" s="221">
        <f>SUM(O4:O23)</f>
        <v>0</v>
      </c>
      <c r="P24" s="222"/>
      <c r="Q24" s="221">
        <f>SUM(Q4:Q23)</f>
        <v>0</v>
      </c>
      <c r="R24" s="222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119"/>
      <c r="F25" s="120">
        <v>8</v>
      </c>
      <c r="G25" s="119"/>
      <c r="H25" s="120">
        <v>8</v>
      </c>
      <c r="I25" s="119"/>
      <c r="J25" s="120">
        <v>8</v>
      </c>
      <c r="K25" s="119"/>
      <c r="L25" s="120">
        <v>8</v>
      </c>
      <c r="M25" s="119"/>
      <c r="N25" s="120">
        <v>8</v>
      </c>
      <c r="O25" s="119"/>
      <c r="P25" s="120"/>
      <c r="Q25" s="119"/>
      <c r="R25" s="120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K27" s="45"/>
      <c r="L27" s="45"/>
      <c r="M27" s="45"/>
      <c r="N27" s="45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v>2.5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7" zoomScale="90" zoomScaleNormal="90" workbookViewId="0">
      <selection activeCell="E30" sqref="E30"/>
    </sheetView>
  </sheetViews>
  <sheetFormatPr defaultRowHeight="15.75" x14ac:dyDescent="0.25"/>
  <cols>
    <col min="1" max="1" width="9.5703125" style="16" customWidth="1"/>
    <col min="2" max="2" width="10.85546875" style="16" customWidth="1"/>
    <col min="3" max="3" width="10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05.02.17</v>
      </c>
      <c r="B2" s="19"/>
      <c r="C2" s="19"/>
      <c r="D2" s="19"/>
      <c r="E2" s="215" t="s">
        <v>15</v>
      </c>
      <c r="F2" s="215"/>
      <c r="G2" s="215" t="s">
        <v>16</v>
      </c>
      <c r="H2" s="215"/>
      <c r="I2" s="215" t="s">
        <v>17</v>
      </c>
      <c r="J2" s="215"/>
      <c r="K2" s="215" t="s">
        <v>18</v>
      </c>
      <c r="L2" s="215"/>
      <c r="M2" s="215" t="s">
        <v>19</v>
      </c>
      <c r="N2" s="215"/>
      <c r="O2" s="215" t="s">
        <v>20</v>
      </c>
      <c r="P2" s="215"/>
      <c r="Q2" s="215" t="s">
        <v>21</v>
      </c>
      <c r="R2" s="21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8.4499999999999993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</v>
      </c>
      <c r="O3" s="64"/>
      <c r="P3" s="64"/>
      <c r="Q3" s="52"/>
      <c r="R3" s="52"/>
      <c r="S3" s="25"/>
      <c r="T3" s="25"/>
      <c r="U3" s="26"/>
      <c r="V3" s="26"/>
    </row>
    <row r="4" spans="1:22" x14ac:dyDescent="0.25">
      <c r="A4" s="200">
        <v>6520</v>
      </c>
      <c r="B4" s="214" t="s">
        <v>111</v>
      </c>
      <c r="C4" s="200">
        <v>7</v>
      </c>
      <c r="D4" s="38" t="s">
        <v>81</v>
      </c>
      <c r="E4" s="218">
        <v>7.25</v>
      </c>
      <c r="F4" s="218"/>
      <c r="G4" s="218">
        <v>6</v>
      </c>
      <c r="H4" s="218"/>
      <c r="I4" s="218">
        <v>2</v>
      </c>
      <c r="J4" s="218"/>
      <c r="K4" s="218"/>
      <c r="L4" s="218"/>
      <c r="M4" s="218"/>
      <c r="N4" s="218"/>
      <c r="O4" s="216"/>
      <c r="P4" s="217"/>
      <c r="Q4" s="219"/>
      <c r="R4" s="220"/>
      <c r="S4" s="25">
        <f>E4+G4+I4+K4+M4+O4+Q4</f>
        <v>15.25</v>
      </c>
      <c r="T4" s="25">
        <f t="shared" ref="T4:T17" si="0">SUM(S4-U4-V4)</f>
        <v>15.25</v>
      </c>
      <c r="U4" s="28"/>
      <c r="V4" s="28"/>
    </row>
    <row r="5" spans="1:22" x14ac:dyDescent="0.25">
      <c r="A5" s="191">
        <v>6520</v>
      </c>
      <c r="B5" s="214" t="s">
        <v>111</v>
      </c>
      <c r="C5" s="191">
        <v>13</v>
      </c>
      <c r="D5" s="38" t="s">
        <v>95</v>
      </c>
      <c r="E5" s="218"/>
      <c r="F5" s="218"/>
      <c r="G5" s="218"/>
      <c r="H5" s="218"/>
      <c r="I5" s="218">
        <v>6</v>
      </c>
      <c r="J5" s="218"/>
      <c r="K5" s="218">
        <v>8</v>
      </c>
      <c r="L5" s="218"/>
      <c r="M5" s="218">
        <v>7.5</v>
      </c>
      <c r="N5" s="218"/>
      <c r="O5" s="216"/>
      <c r="P5" s="217"/>
      <c r="Q5" s="219"/>
      <c r="R5" s="220"/>
      <c r="S5" s="25">
        <f t="shared" ref="S5:S20" si="1">E5+G5+I5+K5+M5+O5+Q5</f>
        <v>21.5</v>
      </c>
      <c r="T5" s="25">
        <f t="shared" si="0"/>
        <v>21.5</v>
      </c>
      <c r="U5" s="28"/>
      <c r="V5" s="28"/>
    </row>
    <row r="6" spans="1:22" x14ac:dyDescent="0.25">
      <c r="A6" s="191"/>
      <c r="B6" s="48"/>
      <c r="C6" s="191"/>
      <c r="D6" s="3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6"/>
      <c r="P6" s="217"/>
      <c r="Q6" s="219"/>
      <c r="R6" s="220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96"/>
      <c r="B7" s="48"/>
      <c r="C7" s="196"/>
      <c r="D7" s="38"/>
      <c r="E7" s="227"/>
      <c r="F7" s="227"/>
      <c r="G7" s="218"/>
      <c r="H7" s="218"/>
      <c r="I7" s="218"/>
      <c r="J7" s="218"/>
      <c r="K7" s="218"/>
      <c r="L7" s="218"/>
      <c r="M7" s="218"/>
      <c r="N7" s="218"/>
      <c r="O7" s="216"/>
      <c r="P7" s="217"/>
      <c r="Q7" s="219"/>
      <c r="R7" s="220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91"/>
      <c r="B8" s="48"/>
      <c r="C8" s="191"/>
      <c r="D8" s="38"/>
      <c r="E8" s="227"/>
      <c r="F8" s="227"/>
      <c r="G8" s="218"/>
      <c r="H8" s="218"/>
      <c r="I8" s="226"/>
      <c r="J8" s="217"/>
      <c r="K8" s="226"/>
      <c r="L8" s="217"/>
      <c r="M8" s="226"/>
      <c r="N8" s="217"/>
      <c r="O8" s="216"/>
      <c r="P8" s="217"/>
      <c r="Q8" s="219"/>
      <c r="R8" s="220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91"/>
      <c r="B9" s="48"/>
      <c r="C9" s="191"/>
      <c r="D9" s="38"/>
      <c r="E9" s="224"/>
      <c r="F9" s="225"/>
      <c r="G9" s="216"/>
      <c r="H9" s="217"/>
      <c r="I9" s="216"/>
      <c r="J9" s="217"/>
      <c r="K9" s="216"/>
      <c r="L9" s="217"/>
      <c r="M9" s="216"/>
      <c r="N9" s="217"/>
      <c r="O9" s="216"/>
      <c r="P9" s="217"/>
      <c r="Q9" s="219"/>
      <c r="R9" s="220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29"/>
      <c r="B10" s="48"/>
      <c r="C10" s="129"/>
      <c r="D10" s="38"/>
      <c r="E10" s="224"/>
      <c r="F10" s="225"/>
      <c r="G10" s="216"/>
      <c r="H10" s="217"/>
      <c r="I10" s="216"/>
      <c r="J10" s="217"/>
      <c r="K10" s="216"/>
      <c r="L10" s="217"/>
      <c r="M10" s="216"/>
      <c r="N10" s="217"/>
      <c r="O10" s="216"/>
      <c r="P10" s="217"/>
      <c r="Q10" s="219"/>
      <c r="R10" s="220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73"/>
      <c r="B11" s="48"/>
      <c r="C11" s="173"/>
      <c r="D11" s="38"/>
      <c r="E11" s="224"/>
      <c r="F11" s="225"/>
      <c r="G11" s="216"/>
      <c r="H11" s="217"/>
      <c r="I11" s="216"/>
      <c r="J11" s="217"/>
      <c r="K11" s="216"/>
      <c r="L11" s="217"/>
      <c r="M11" s="216"/>
      <c r="N11" s="217"/>
      <c r="O11" s="216"/>
      <c r="P11" s="217"/>
      <c r="Q11" s="219"/>
      <c r="R11" s="220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73"/>
      <c r="B12" s="48"/>
      <c r="C12" s="173"/>
      <c r="D12" s="38"/>
      <c r="E12" s="224"/>
      <c r="F12" s="225"/>
      <c r="G12" s="216"/>
      <c r="H12" s="217"/>
      <c r="I12" s="216"/>
      <c r="J12" s="217"/>
      <c r="K12" s="216"/>
      <c r="L12" s="217"/>
      <c r="M12" s="216"/>
      <c r="N12" s="217"/>
      <c r="O12" s="216"/>
      <c r="P12" s="217"/>
      <c r="Q12" s="219"/>
      <c r="R12" s="220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29"/>
      <c r="B13" s="48"/>
      <c r="C13" s="129"/>
      <c r="D13" s="38"/>
      <c r="E13" s="224"/>
      <c r="F13" s="225"/>
      <c r="G13" s="216"/>
      <c r="H13" s="217"/>
      <c r="I13" s="216"/>
      <c r="J13" s="217"/>
      <c r="K13" s="216"/>
      <c r="L13" s="217"/>
      <c r="M13" s="216"/>
      <c r="N13" s="217"/>
      <c r="O13" s="216"/>
      <c r="P13" s="217"/>
      <c r="Q13" s="219"/>
      <c r="R13" s="220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29"/>
      <c r="B14" s="48"/>
      <c r="C14" s="129"/>
      <c r="D14" s="38"/>
      <c r="E14" s="224"/>
      <c r="F14" s="225"/>
      <c r="G14" s="216"/>
      <c r="H14" s="217"/>
      <c r="I14" s="216"/>
      <c r="J14" s="217"/>
      <c r="K14" s="216"/>
      <c r="L14" s="217"/>
      <c r="M14" s="216"/>
      <c r="N14" s="217"/>
      <c r="O14" s="216"/>
      <c r="P14" s="217"/>
      <c r="Q14" s="219"/>
      <c r="R14" s="220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29"/>
      <c r="B15" s="48"/>
      <c r="C15" s="129"/>
      <c r="D15" s="38"/>
      <c r="E15" s="224"/>
      <c r="F15" s="225"/>
      <c r="G15" s="216"/>
      <c r="H15" s="217"/>
      <c r="I15" s="216"/>
      <c r="J15" s="217"/>
      <c r="K15" s="216"/>
      <c r="L15" s="217"/>
      <c r="M15" s="216"/>
      <c r="N15" s="217"/>
      <c r="O15" s="216"/>
      <c r="P15" s="217"/>
      <c r="Q15" s="219"/>
      <c r="R15" s="220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81"/>
      <c r="B16" s="181"/>
      <c r="C16" s="181"/>
      <c r="D16" s="38"/>
      <c r="E16" s="227"/>
      <c r="F16" s="227"/>
      <c r="G16" s="218"/>
      <c r="H16" s="218"/>
      <c r="I16" s="226"/>
      <c r="J16" s="217"/>
      <c r="K16" s="216"/>
      <c r="L16" s="217"/>
      <c r="M16" s="226"/>
      <c r="N16" s="217"/>
      <c r="O16" s="216"/>
      <c r="P16" s="217"/>
      <c r="Q16" s="219"/>
      <c r="R16" s="220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203">
        <v>3600</v>
      </c>
      <c r="B17" s="203" t="s">
        <v>108</v>
      </c>
      <c r="C17" s="203"/>
      <c r="D17" s="38" t="s">
        <v>89</v>
      </c>
      <c r="E17" s="216"/>
      <c r="F17" s="217"/>
      <c r="G17" s="216">
        <v>2</v>
      </c>
      <c r="H17" s="217"/>
      <c r="I17" s="216"/>
      <c r="J17" s="217"/>
      <c r="K17" s="216"/>
      <c r="L17" s="217"/>
      <c r="M17" s="216"/>
      <c r="N17" s="217"/>
      <c r="O17" s="216"/>
      <c r="P17" s="217"/>
      <c r="Q17" s="219"/>
      <c r="R17" s="220"/>
      <c r="S17" s="25">
        <f t="shared" si="1"/>
        <v>2</v>
      </c>
      <c r="T17" s="25">
        <f t="shared" si="0"/>
        <v>2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16"/>
      <c r="F18" s="217"/>
      <c r="G18" s="216"/>
      <c r="H18" s="217"/>
      <c r="I18" s="216"/>
      <c r="J18" s="217"/>
      <c r="K18" s="216"/>
      <c r="L18" s="217"/>
      <c r="M18" s="216"/>
      <c r="N18" s="217"/>
      <c r="O18" s="216"/>
      <c r="P18" s="217"/>
      <c r="Q18" s="219"/>
      <c r="R18" s="220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16"/>
      <c r="F19" s="217"/>
      <c r="G19" s="216"/>
      <c r="H19" s="217"/>
      <c r="I19" s="216"/>
      <c r="J19" s="217"/>
      <c r="K19" s="216"/>
      <c r="L19" s="217"/>
      <c r="M19" s="216"/>
      <c r="N19" s="217"/>
      <c r="O19" s="219"/>
      <c r="P19" s="220"/>
      <c r="Q19" s="219"/>
      <c r="R19" s="220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21">
        <f>SUM(E4:E19)</f>
        <v>7.25</v>
      </c>
      <c r="F20" s="222"/>
      <c r="G20" s="221">
        <f>SUM(G4:G19)</f>
        <v>8</v>
      </c>
      <c r="H20" s="222"/>
      <c r="I20" s="221">
        <f>SUM(I4:I19)</f>
        <v>8</v>
      </c>
      <c r="J20" s="222"/>
      <c r="K20" s="221">
        <f>SUM(K4:K19)</f>
        <v>8</v>
      </c>
      <c r="L20" s="222"/>
      <c r="M20" s="221">
        <f>SUM(M4:M19)</f>
        <v>7.5</v>
      </c>
      <c r="N20" s="222"/>
      <c r="O20" s="221">
        <f>SUM(O4:O19)</f>
        <v>0</v>
      </c>
      <c r="P20" s="222"/>
      <c r="Q20" s="221">
        <f>SUM(Q4:Q19)</f>
        <v>0</v>
      </c>
      <c r="R20" s="222"/>
      <c r="S20" s="25">
        <f t="shared" si="1"/>
        <v>38.75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38.75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-0.75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-0.5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-1.25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241">
        <f>SUM(B6:B22)</f>
        <v>0</v>
      </c>
      <c r="K23" s="33">
        <f>SUM(K6:K22)</f>
        <v>8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38.75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2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38.75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topLeftCell="A16" zoomScale="90" zoomScaleNormal="90" workbookViewId="0">
      <selection activeCell="E25" sqref="E25:N26"/>
    </sheetView>
  </sheetViews>
  <sheetFormatPr defaultRowHeight="15.75" x14ac:dyDescent="0.25"/>
  <cols>
    <col min="1" max="1" width="11" style="16" customWidth="1"/>
    <col min="2" max="2" width="10.7109375" style="16" customWidth="1"/>
    <col min="3" max="3" width="10.140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62</v>
      </c>
      <c r="B1" s="15"/>
      <c r="C1" s="15"/>
    </row>
    <row r="2" spans="1:22" s="22" customFormat="1" x14ac:dyDescent="0.25">
      <c r="A2" s="18" t="str">
        <f>Analysis!A3</f>
        <v>W/E 05.02.17</v>
      </c>
      <c r="B2" s="19"/>
      <c r="C2" s="19"/>
      <c r="D2" s="19"/>
      <c r="E2" s="223" t="s">
        <v>15</v>
      </c>
      <c r="F2" s="223"/>
      <c r="G2" s="215" t="s">
        <v>16</v>
      </c>
      <c r="H2" s="215"/>
      <c r="I2" s="215" t="s">
        <v>17</v>
      </c>
      <c r="J2" s="215"/>
      <c r="K2" s="215" t="s">
        <v>18</v>
      </c>
      <c r="L2" s="215"/>
      <c r="M2" s="215" t="s">
        <v>19</v>
      </c>
      <c r="N2" s="215"/>
      <c r="O2" s="215" t="s">
        <v>20</v>
      </c>
      <c r="P2" s="215"/>
      <c r="Q2" s="215" t="s">
        <v>21</v>
      </c>
      <c r="R2" s="21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206"/>
      <c r="H3" s="206"/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64"/>
      <c r="P3" s="64"/>
      <c r="Q3" s="24"/>
      <c r="R3" s="24"/>
      <c r="S3" s="25"/>
      <c r="T3" s="25"/>
      <c r="U3" s="26"/>
      <c r="V3" s="26"/>
    </row>
    <row r="4" spans="1:22" x14ac:dyDescent="0.25">
      <c r="A4" s="202">
        <v>6598</v>
      </c>
      <c r="B4" s="214" t="s">
        <v>107</v>
      </c>
      <c r="C4" s="202">
        <v>11</v>
      </c>
      <c r="D4" s="38" t="s">
        <v>79</v>
      </c>
      <c r="E4" s="218">
        <v>4</v>
      </c>
      <c r="F4" s="218"/>
      <c r="G4" s="230"/>
      <c r="H4" s="230"/>
      <c r="I4" s="218">
        <v>2</v>
      </c>
      <c r="J4" s="218"/>
      <c r="K4" s="218">
        <v>6.75</v>
      </c>
      <c r="L4" s="218"/>
      <c r="M4" s="218">
        <v>4.75</v>
      </c>
      <c r="N4" s="218"/>
      <c r="O4" s="216"/>
      <c r="P4" s="217"/>
      <c r="Q4" s="219"/>
      <c r="R4" s="220"/>
      <c r="S4" s="25">
        <f>E4+G4+I4+K4+M4+O4+Q4</f>
        <v>17.5</v>
      </c>
      <c r="T4" s="25">
        <f t="shared" ref="T4:T26" si="0">SUM(S4-U4-V4)</f>
        <v>17.5</v>
      </c>
      <c r="U4" s="28"/>
      <c r="V4" s="28"/>
    </row>
    <row r="5" spans="1:22" x14ac:dyDescent="0.25">
      <c r="A5" s="204">
        <v>6598</v>
      </c>
      <c r="B5" s="214" t="s">
        <v>107</v>
      </c>
      <c r="C5" s="161">
        <v>10</v>
      </c>
      <c r="D5" s="38"/>
      <c r="E5" s="218">
        <v>1</v>
      </c>
      <c r="F5" s="218"/>
      <c r="G5" s="230"/>
      <c r="H5" s="230"/>
      <c r="I5" s="218">
        <v>2</v>
      </c>
      <c r="J5" s="218"/>
      <c r="K5" s="218"/>
      <c r="L5" s="218"/>
      <c r="M5" s="218"/>
      <c r="N5" s="218"/>
      <c r="O5" s="216"/>
      <c r="P5" s="217"/>
      <c r="Q5" s="219"/>
      <c r="R5" s="220"/>
      <c r="S5" s="25">
        <f t="shared" ref="S5:S29" si="1">E5+G5+I5+K5+M5+O5+Q5</f>
        <v>3</v>
      </c>
      <c r="T5" s="25">
        <f t="shared" si="0"/>
        <v>3</v>
      </c>
      <c r="U5" s="28"/>
      <c r="V5" s="28"/>
    </row>
    <row r="6" spans="1:22" x14ac:dyDescent="0.25">
      <c r="A6" s="204">
        <v>6598</v>
      </c>
      <c r="B6" s="214" t="s">
        <v>107</v>
      </c>
      <c r="C6" s="154">
        <v>12</v>
      </c>
      <c r="D6" s="38"/>
      <c r="E6" s="218">
        <v>2</v>
      </c>
      <c r="F6" s="218"/>
      <c r="G6" s="230"/>
      <c r="H6" s="230"/>
      <c r="I6" s="218"/>
      <c r="J6" s="218"/>
      <c r="K6" s="218"/>
      <c r="L6" s="218"/>
      <c r="M6" s="218"/>
      <c r="N6" s="218"/>
      <c r="O6" s="216"/>
      <c r="P6" s="217"/>
      <c r="Q6" s="219"/>
      <c r="R6" s="220"/>
      <c r="S6" s="25">
        <f t="shared" si="1"/>
        <v>2</v>
      </c>
      <c r="T6" s="25">
        <f t="shared" si="0"/>
        <v>2</v>
      </c>
      <c r="U6" s="28"/>
      <c r="V6" s="28"/>
    </row>
    <row r="7" spans="1:22" x14ac:dyDescent="0.25">
      <c r="A7" s="144"/>
      <c r="B7" s="48"/>
      <c r="C7" s="143"/>
      <c r="D7" s="38"/>
      <c r="E7" s="216"/>
      <c r="F7" s="217"/>
      <c r="G7" s="228"/>
      <c r="H7" s="229"/>
      <c r="I7" s="216"/>
      <c r="J7" s="217"/>
      <c r="K7" s="216"/>
      <c r="L7" s="217"/>
      <c r="M7" s="216"/>
      <c r="N7" s="217"/>
      <c r="O7" s="216"/>
      <c r="P7" s="217"/>
      <c r="Q7" s="219"/>
      <c r="R7" s="220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56"/>
      <c r="B8" s="156"/>
      <c r="C8" s="156"/>
      <c r="D8" s="38"/>
      <c r="E8" s="216"/>
      <c r="F8" s="217"/>
      <c r="G8" s="228"/>
      <c r="H8" s="229"/>
      <c r="I8" s="216"/>
      <c r="J8" s="217"/>
      <c r="K8" s="216"/>
      <c r="L8" s="217"/>
      <c r="M8" s="216"/>
      <c r="N8" s="217"/>
      <c r="O8" s="216"/>
      <c r="P8" s="217"/>
      <c r="Q8" s="219"/>
      <c r="R8" s="220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56"/>
      <c r="B9" s="156"/>
      <c r="C9" s="156"/>
      <c r="D9" s="38"/>
      <c r="E9" s="216"/>
      <c r="F9" s="217"/>
      <c r="G9" s="228"/>
      <c r="H9" s="229"/>
      <c r="I9" s="216"/>
      <c r="J9" s="217"/>
      <c r="K9" s="216"/>
      <c r="L9" s="217"/>
      <c r="M9" s="216"/>
      <c r="N9" s="217"/>
      <c r="O9" s="216"/>
      <c r="P9" s="217"/>
      <c r="Q9" s="219"/>
      <c r="R9" s="220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56"/>
      <c r="B10" s="156"/>
      <c r="C10" s="156"/>
      <c r="D10" s="38"/>
      <c r="E10" s="218"/>
      <c r="F10" s="218"/>
      <c r="G10" s="230"/>
      <c r="H10" s="230"/>
      <c r="I10" s="218"/>
      <c r="J10" s="218"/>
      <c r="K10" s="218"/>
      <c r="L10" s="218"/>
      <c r="M10" s="218"/>
      <c r="N10" s="218"/>
      <c r="O10" s="216"/>
      <c r="P10" s="217"/>
      <c r="Q10" s="219"/>
      <c r="R10" s="220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56"/>
      <c r="B11" s="156"/>
      <c r="C11" s="156"/>
      <c r="D11" s="38"/>
      <c r="E11" s="216"/>
      <c r="F11" s="217"/>
      <c r="G11" s="228"/>
      <c r="H11" s="229"/>
      <c r="I11" s="216"/>
      <c r="J11" s="217"/>
      <c r="K11" s="216"/>
      <c r="L11" s="217"/>
      <c r="M11" s="216"/>
      <c r="N11" s="217"/>
      <c r="O11" s="216"/>
      <c r="P11" s="217"/>
      <c r="Q11" s="219"/>
      <c r="R11" s="220"/>
      <c r="S11" s="25">
        <f>E11+G11+I11+K11+M11+O11+Q11</f>
        <v>0</v>
      </c>
      <c r="T11" s="25">
        <f t="shared" si="0"/>
        <v>0</v>
      </c>
      <c r="U11" s="28"/>
      <c r="V11" s="28"/>
    </row>
    <row r="12" spans="1:22" x14ac:dyDescent="0.25">
      <c r="A12" s="127"/>
      <c r="B12" s="48"/>
      <c r="C12" s="127"/>
      <c r="D12" s="38"/>
      <c r="E12" s="216"/>
      <c r="F12" s="217"/>
      <c r="G12" s="228"/>
      <c r="H12" s="229"/>
      <c r="I12" s="216"/>
      <c r="J12" s="217"/>
      <c r="K12" s="216"/>
      <c r="L12" s="217"/>
      <c r="M12" s="216"/>
      <c r="N12" s="217"/>
      <c r="O12" s="216"/>
      <c r="P12" s="217"/>
      <c r="Q12" s="219"/>
      <c r="R12" s="220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27"/>
      <c r="B13" s="48"/>
      <c r="C13" s="127"/>
      <c r="D13" s="38"/>
      <c r="E13" s="216"/>
      <c r="F13" s="217"/>
      <c r="G13" s="228"/>
      <c r="H13" s="229"/>
      <c r="I13" s="216"/>
      <c r="J13" s="217"/>
      <c r="K13" s="216"/>
      <c r="L13" s="217"/>
      <c r="M13" s="216"/>
      <c r="N13" s="217"/>
      <c r="O13" s="216"/>
      <c r="P13" s="217"/>
      <c r="Q13" s="219"/>
      <c r="R13" s="220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00"/>
      <c r="B14" s="48"/>
      <c r="C14" s="46"/>
      <c r="D14" s="38"/>
      <c r="E14" s="216"/>
      <c r="F14" s="217"/>
      <c r="G14" s="228"/>
      <c r="H14" s="229"/>
      <c r="I14" s="216"/>
      <c r="J14" s="217"/>
      <c r="K14" s="216"/>
      <c r="L14" s="217"/>
      <c r="M14" s="216"/>
      <c r="N14" s="217"/>
      <c r="O14" s="216"/>
      <c r="P14" s="217"/>
      <c r="Q14" s="219"/>
      <c r="R14" s="220"/>
      <c r="S14" s="25">
        <f>E14+G14+I14+K14+M14+O14+Q14</f>
        <v>0</v>
      </c>
      <c r="T14" s="25">
        <f>SUM(S14-U14-V14)</f>
        <v>0</v>
      </c>
      <c r="U14" s="28"/>
      <c r="V14" s="28"/>
    </row>
    <row r="15" spans="1:22" ht="15.75" customHeight="1" x14ac:dyDescent="0.25">
      <c r="A15" s="147"/>
      <c r="B15" s="48"/>
      <c r="C15" s="147"/>
      <c r="D15" s="38"/>
      <c r="E15" s="216"/>
      <c r="F15" s="217"/>
      <c r="G15" s="228"/>
      <c r="H15" s="229"/>
      <c r="I15" s="216"/>
      <c r="J15" s="217"/>
      <c r="K15" s="216"/>
      <c r="L15" s="217"/>
      <c r="M15" s="216"/>
      <c r="N15" s="217"/>
      <c r="O15" s="216"/>
      <c r="P15" s="217"/>
      <c r="Q15" s="219"/>
      <c r="R15" s="220"/>
      <c r="S15" s="25">
        <f t="shared" ref="S15:S21" si="2">E15+G15+I15+K15+M15+O15+Q15</f>
        <v>0</v>
      </c>
      <c r="T15" s="25">
        <f t="shared" ref="T15:T21" si="3">SUM(S15-U15-V15)</f>
        <v>0</v>
      </c>
      <c r="U15" s="28"/>
      <c r="V15" s="28"/>
    </row>
    <row r="16" spans="1:22" ht="15.75" customHeight="1" x14ac:dyDescent="0.25">
      <c r="A16" s="147"/>
      <c r="B16" s="48"/>
      <c r="C16" s="147"/>
      <c r="D16" s="38"/>
      <c r="E16" s="216"/>
      <c r="F16" s="217"/>
      <c r="G16" s="228"/>
      <c r="H16" s="229"/>
      <c r="I16" s="216"/>
      <c r="J16" s="217"/>
      <c r="K16" s="216"/>
      <c r="L16" s="217"/>
      <c r="M16" s="216"/>
      <c r="N16" s="217"/>
      <c r="O16" s="216"/>
      <c r="P16" s="217"/>
      <c r="Q16" s="219"/>
      <c r="R16" s="220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03"/>
      <c r="B17" s="98"/>
      <c r="C17" s="47"/>
      <c r="D17" s="38"/>
      <c r="E17" s="216"/>
      <c r="F17" s="217"/>
      <c r="G17" s="228"/>
      <c r="H17" s="229"/>
      <c r="I17" s="216"/>
      <c r="J17" s="217"/>
      <c r="K17" s="216"/>
      <c r="L17" s="217"/>
      <c r="M17" s="216"/>
      <c r="N17" s="217"/>
      <c r="O17" s="216"/>
      <c r="P17" s="217"/>
      <c r="Q17" s="219"/>
      <c r="R17" s="220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99"/>
      <c r="B18" s="99"/>
      <c r="C18" s="47"/>
      <c r="D18" s="38"/>
      <c r="E18" s="216"/>
      <c r="F18" s="217"/>
      <c r="G18" s="228"/>
      <c r="H18" s="229"/>
      <c r="I18" s="216"/>
      <c r="J18" s="217"/>
      <c r="K18" s="216"/>
      <c r="L18" s="217"/>
      <c r="M18" s="216"/>
      <c r="N18" s="217"/>
      <c r="O18" s="216"/>
      <c r="P18" s="217"/>
      <c r="Q18" s="219"/>
      <c r="R18" s="220"/>
      <c r="S18" s="25">
        <f>E18+G18+I18+K18+M18+O18+Q18</f>
        <v>0</v>
      </c>
      <c r="T18" s="25">
        <f>SUM(S18-U18-V18)</f>
        <v>0</v>
      </c>
      <c r="U18" s="28"/>
      <c r="V18" s="28"/>
    </row>
    <row r="19" spans="1:22" x14ac:dyDescent="0.25">
      <c r="A19" s="99"/>
      <c r="B19" s="99"/>
      <c r="C19" s="47"/>
      <c r="D19" s="38"/>
      <c r="E19" s="216"/>
      <c r="F19" s="217"/>
      <c r="G19" s="228"/>
      <c r="H19" s="229"/>
      <c r="I19" s="216"/>
      <c r="J19" s="217"/>
      <c r="K19" s="216"/>
      <c r="L19" s="217"/>
      <c r="M19" s="216"/>
      <c r="N19" s="217"/>
      <c r="O19" s="216"/>
      <c r="P19" s="217"/>
      <c r="Q19" s="219"/>
      <c r="R19" s="220"/>
      <c r="S19" s="25">
        <f>E19+G19+I19+K19+M19+O19+Q19</f>
        <v>0</v>
      </c>
      <c r="T19" s="25">
        <f>SUM(S19-U19-V19)</f>
        <v>0</v>
      </c>
      <c r="U19" s="28"/>
      <c r="V19" s="28"/>
    </row>
    <row r="20" spans="1:22" x14ac:dyDescent="0.25">
      <c r="A20" s="118"/>
      <c r="B20" s="118"/>
      <c r="C20" s="47"/>
      <c r="D20" s="27"/>
      <c r="E20" s="216"/>
      <c r="F20" s="217"/>
      <c r="G20" s="228"/>
      <c r="H20" s="229"/>
      <c r="I20" s="216"/>
      <c r="J20" s="217"/>
      <c r="K20" s="216"/>
      <c r="L20" s="217"/>
      <c r="M20" s="216"/>
      <c r="N20" s="217"/>
      <c r="O20" s="216"/>
      <c r="P20" s="217"/>
      <c r="Q20" s="219"/>
      <c r="R20" s="220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47"/>
      <c r="B21" s="38"/>
      <c r="C21" s="38"/>
      <c r="D21" s="38"/>
      <c r="E21" s="216"/>
      <c r="F21" s="217"/>
      <c r="G21" s="228"/>
      <c r="H21" s="229"/>
      <c r="I21" s="216"/>
      <c r="J21" s="217"/>
      <c r="K21" s="216"/>
      <c r="L21" s="217"/>
      <c r="M21" s="216"/>
      <c r="N21" s="217"/>
      <c r="O21" s="216"/>
      <c r="P21" s="217"/>
      <c r="Q21" s="219"/>
      <c r="R21" s="220"/>
      <c r="S21" s="25">
        <f t="shared" si="2"/>
        <v>0</v>
      </c>
      <c r="T21" s="25">
        <f t="shared" si="3"/>
        <v>0</v>
      </c>
      <c r="U21" s="28"/>
      <c r="V21" s="28"/>
    </row>
    <row r="22" spans="1:22" ht="15.75" customHeight="1" x14ac:dyDescent="0.25">
      <c r="A22" s="118"/>
      <c r="B22" s="118"/>
      <c r="C22" s="47"/>
      <c r="D22" s="27"/>
      <c r="E22" s="216"/>
      <c r="F22" s="217"/>
      <c r="G22" s="228"/>
      <c r="H22" s="229"/>
      <c r="I22" s="216"/>
      <c r="J22" s="217"/>
      <c r="K22" s="216"/>
      <c r="L22" s="217"/>
      <c r="M22" s="216"/>
      <c r="N22" s="217"/>
      <c r="O22" s="216"/>
      <c r="P22" s="217"/>
      <c r="Q22" s="219"/>
      <c r="R22" s="220"/>
      <c r="S22" s="25">
        <f>E22+G22+I22+K22+M22+O22+Q22</f>
        <v>0</v>
      </c>
      <c r="T22" s="25">
        <f>SUM(S22-U22-V22)</f>
        <v>0</v>
      </c>
      <c r="U22" s="28"/>
      <c r="V22" s="28"/>
    </row>
    <row r="23" spans="1:22" x14ac:dyDescent="0.25">
      <c r="A23" s="159"/>
      <c r="B23" s="159">
        <f>SUM(B6:B22)</f>
        <v>0</v>
      </c>
      <c r="C23" s="159"/>
      <c r="D23" s="27"/>
      <c r="E23" s="216"/>
      <c r="F23" s="217"/>
      <c r="G23" s="228"/>
      <c r="H23" s="229"/>
      <c r="I23" s="216"/>
      <c r="J23" s="217"/>
      <c r="K23" s="216">
        <f>SUM(K6:K22)</f>
        <v>0</v>
      </c>
      <c r="L23" s="217"/>
      <c r="M23" s="216"/>
      <c r="N23" s="217"/>
      <c r="O23" s="216"/>
      <c r="P23" s="217"/>
      <c r="Q23" s="219"/>
      <c r="R23" s="220"/>
      <c r="S23" s="25">
        <f t="shared" si="1"/>
        <v>0</v>
      </c>
      <c r="T23" s="25">
        <f t="shared" si="0"/>
        <v>0</v>
      </c>
      <c r="U23" s="28"/>
      <c r="V23" s="28"/>
    </row>
    <row r="24" spans="1:22" x14ac:dyDescent="0.25">
      <c r="A24" s="127"/>
      <c r="B24" s="127"/>
      <c r="C24" s="127"/>
      <c r="D24" s="27"/>
      <c r="E24" s="216"/>
      <c r="F24" s="217"/>
      <c r="G24" s="228"/>
      <c r="H24" s="229"/>
      <c r="I24" s="216"/>
      <c r="J24" s="217"/>
      <c r="K24" s="216"/>
      <c r="L24" s="217"/>
      <c r="M24" s="216"/>
      <c r="N24" s="217"/>
      <c r="O24" s="216"/>
      <c r="P24" s="217"/>
      <c r="Q24" s="219"/>
      <c r="R24" s="220"/>
      <c r="S24" s="25">
        <f>E24+G24+I24+K24+M24+O24+Q24</f>
        <v>0</v>
      </c>
      <c r="T24" s="25">
        <f>SUM(S24-U24-V24)</f>
        <v>0</v>
      </c>
      <c r="U24" s="28"/>
      <c r="V24" s="28"/>
    </row>
    <row r="25" spans="1:22" x14ac:dyDescent="0.25">
      <c r="A25" s="135">
        <v>3600</v>
      </c>
      <c r="B25" s="135" t="s">
        <v>108</v>
      </c>
      <c r="C25" s="135"/>
      <c r="D25" s="27" t="s">
        <v>80</v>
      </c>
      <c r="E25" s="216">
        <v>0.25</v>
      </c>
      <c r="F25" s="217"/>
      <c r="G25" s="228"/>
      <c r="H25" s="229"/>
      <c r="I25" s="216"/>
      <c r="J25" s="217"/>
      <c r="K25" s="216">
        <v>0.25</v>
      </c>
      <c r="L25" s="217"/>
      <c r="M25" s="216">
        <v>0.25</v>
      </c>
      <c r="N25" s="217"/>
      <c r="O25" s="216"/>
      <c r="P25" s="217"/>
      <c r="Q25" s="219"/>
      <c r="R25" s="220"/>
      <c r="S25" s="25">
        <f>E25+G25+I25+K25+M25+O25+Q25</f>
        <v>0.75</v>
      </c>
      <c r="T25" s="25">
        <f>SUM(S25-U25-V25)</f>
        <v>0.75</v>
      </c>
      <c r="U25" s="28"/>
      <c r="V25" s="28"/>
    </row>
    <row r="26" spans="1:22" x14ac:dyDescent="0.25">
      <c r="A26" s="104">
        <v>3600</v>
      </c>
      <c r="B26" s="104" t="s">
        <v>108</v>
      </c>
      <c r="C26" s="104"/>
      <c r="D26" s="38" t="s">
        <v>61</v>
      </c>
      <c r="E26" s="216">
        <v>0.75</v>
      </c>
      <c r="F26" s="217"/>
      <c r="G26" s="228"/>
      <c r="H26" s="229"/>
      <c r="I26" s="216">
        <v>4</v>
      </c>
      <c r="J26" s="217"/>
      <c r="K26" s="216">
        <v>1</v>
      </c>
      <c r="L26" s="217"/>
      <c r="M26" s="216">
        <v>3</v>
      </c>
      <c r="N26" s="217"/>
      <c r="O26" s="216"/>
      <c r="P26" s="217"/>
      <c r="Q26" s="219"/>
      <c r="R26" s="220"/>
      <c r="S26" s="25">
        <f t="shared" si="1"/>
        <v>8.75</v>
      </c>
      <c r="T26" s="25">
        <f t="shared" si="0"/>
        <v>8.75</v>
      </c>
      <c r="U26" s="28"/>
      <c r="V26" s="28"/>
    </row>
    <row r="27" spans="1:22" x14ac:dyDescent="0.25">
      <c r="A27" s="23" t="s">
        <v>37</v>
      </c>
      <c r="B27" s="23"/>
      <c r="C27" s="23"/>
      <c r="D27" s="23"/>
      <c r="E27" s="216"/>
      <c r="F27" s="217"/>
      <c r="G27" s="228">
        <v>8</v>
      </c>
      <c r="H27" s="229"/>
      <c r="I27" s="216"/>
      <c r="J27" s="217"/>
      <c r="K27" s="216"/>
      <c r="L27" s="217"/>
      <c r="M27" s="216"/>
      <c r="N27" s="217"/>
      <c r="O27" s="219"/>
      <c r="P27" s="220"/>
      <c r="Q27" s="219"/>
      <c r="R27" s="220"/>
      <c r="S27" s="25">
        <f t="shared" si="1"/>
        <v>8</v>
      </c>
      <c r="T27" s="25"/>
      <c r="U27" s="29"/>
      <c r="V27" s="28"/>
    </row>
    <row r="28" spans="1:22" x14ac:dyDescent="0.25">
      <c r="A28" s="23" t="s">
        <v>38</v>
      </c>
      <c r="B28" s="23"/>
      <c r="C28" s="23"/>
      <c r="D28" s="23"/>
      <c r="E28" s="216"/>
      <c r="F28" s="217"/>
      <c r="G28" s="216"/>
      <c r="H28" s="217"/>
      <c r="I28" s="216"/>
      <c r="J28" s="217"/>
      <c r="K28" s="216"/>
      <c r="L28" s="217"/>
      <c r="M28" s="216"/>
      <c r="N28" s="217"/>
      <c r="O28" s="219"/>
      <c r="P28" s="220"/>
      <c r="Q28" s="219"/>
      <c r="R28" s="220"/>
      <c r="S28" s="25">
        <f t="shared" si="1"/>
        <v>0</v>
      </c>
      <c r="T28" s="25"/>
      <c r="U28" s="29"/>
      <c r="V28" s="28"/>
    </row>
    <row r="29" spans="1:22" x14ac:dyDescent="0.25">
      <c r="A29" s="29" t="s">
        <v>6</v>
      </c>
      <c r="B29" s="29"/>
      <c r="C29" s="29"/>
      <c r="D29" s="29"/>
      <c r="E29" s="221">
        <f>SUM(E4:E28)</f>
        <v>8</v>
      </c>
      <c r="F29" s="222"/>
      <c r="G29" s="221">
        <f>SUM(G4:G28)</f>
        <v>8</v>
      </c>
      <c r="H29" s="222"/>
      <c r="I29" s="221">
        <f>SUM(I4:I28)</f>
        <v>8</v>
      </c>
      <c r="J29" s="222"/>
      <c r="K29" s="221">
        <f>SUM(K4:K28)</f>
        <v>8</v>
      </c>
      <c r="L29" s="222"/>
      <c r="M29" s="221">
        <f>SUM(M4:M28)</f>
        <v>8</v>
      </c>
      <c r="N29" s="222"/>
      <c r="O29" s="221">
        <f>SUM(O4:O28)</f>
        <v>0</v>
      </c>
      <c r="P29" s="222"/>
      <c r="Q29" s="221">
        <f>SUM(Q4:Q28)</f>
        <v>0</v>
      </c>
      <c r="R29" s="222"/>
      <c r="S29" s="25">
        <f t="shared" si="1"/>
        <v>40</v>
      </c>
      <c r="T29" s="25"/>
      <c r="U29" s="29"/>
      <c r="V29" s="28"/>
    </row>
    <row r="30" spans="1:22" x14ac:dyDescent="0.25">
      <c r="A30" s="29" t="s">
        <v>2</v>
      </c>
      <c r="B30" s="29"/>
      <c r="C30" s="29"/>
      <c r="D30" s="29"/>
      <c r="E30" s="95"/>
      <c r="F30" s="96">
        <v>8</v>
      </c>
      <c r="G30" s="30"/>
      <c r="H30" s="31">
        <v>8</v>
      </c>
      <c r="I30" s="30"/>
      <c r="J30" s="31">
        <v>8</v>
      </c>
      <c r="K30" s="30"/>
      <c r="L30" s="31">
        <v>8</v>
      </c>
      <c r="M30" s="30"/>
      <c r="N30" s="31">
        <v>8</v>
      </c>
      <c r="O30" s="30"/>
      <c r="P30" s="31"/>
      <c r="Q30" s="30"/>
      <c r="R30" s="31"/>
      <c r="S30" s="25">
        <f>SUM(E30:R30)</f>
        <v>40</v>
      </c>
      <c r="T30" s="25">
        <f>SUM(T4:T29)</f>
        <v>32</v>
      </c>
      <c r="U30" s="28"/>
      <c r="V30" s="28"/>
    </row>
    <row r="31" spans="1:22" x14ac:dyDescent="0.25">
      <c r="A31" s="29" t="s">
        <v>41</v>
      </c>
      <c r="B31" s="29"/>
      <c r="C31" s="29"/>
      <c r="D31" s="29"/>
      <c r="E31" s="32"/>
      <c r="F31" s="32">
        <f>SUM(E29)-F30</f>
        <v>0</v>
      </c>
      <c r="G31" s="32"/>
      <c r="H31" s="32">
        <f>SUM(G29)-H30</f>
        <v>0</v>
      </c>
      <c r="I31" s="32"/>
      <c r="J31" s="32">
        <f>SUM(I29)-J30</f>
        <v>0</v>
      </c>
      <c r="K31" s="32"/>
      <c r="L31" s="32">
        <f>SUM(K29)-L30</f>
        <v>0</v>
      </c>
      <c r="M31" s="32"/>
      <c r="N31" s="32">
        <f>SUM(M29)-N30</f>
        <v>0</v>
      </c>
      <c r="O31" s="32"/>
      <c r="P31" s="32">
        <f>SUM(O29)</f>
        <v>0</v>
      </c>
      <c r="Q31" s="32"/>
      <c r="R31" s="32">
        <f>SUM(Q29)</f>
        <v>0</v>
      </c>
      <c r="S31" s="28">
        <f>SUM(E31:R31)</f>
        <v>0</v>
      </c>
      <c r="T31" s="28"/>
      <c r="U31" s="28">
        <f>SUM(U4:U30)</f>
        <v>0</v>
      </c>
      <c r="V31" s="28">
        <f>SUM(V4:V30)</f>
        <v>0</v>
      </c>
    </row>
    <row r="32" spans="1:22" x14ac:dyDescent="0.25">
      <c r="E32" s="45"/>
      <c r="F32" s="45"/>
      <c r="G32" s="45"/>
      <c r="H32" s="45"/>
    </row>
    <row r="33" spans="1:9" x14ac:dyDescent="0.25">
      <c r="A33" s="2" t="s">
        <v>25</v>
      </c>
      <c r="B33" s="15"/>
    </row>
    <row r="34" spans="1:9" x14ac:dyDescent="0.25">
      <c r="A34" s="16" t="s">
        <v>2</v>
      </c>
      <c r="C34" s="40">
        <f>SUM(T30)</f>
        <v>32</v>
      </c>
      <c r="I34" s="2">
        <v>3600</v>
      </c>
    </row>
    <row r="35" spans="1:9" x14ac:dyDescent="0.25">
      <c r="A35" s="16" t="s">
        <v>26</v>
      </c>
      <c r="C35" s="40">
        <f>U31</f>
        <v>0</v>
      </c>
      <c r="D35" s="33"/>
      <c r="I35" s="44">
        <v>9.5</v>
      </c>
    </row>
    <row r="36" spans="1:9" x14ac:dyDescent="0.25">
      <c r="A36" s="16" t="s">
        <v>27</v>
      </c>
      <c r="C36" s="33">
        <f>V31</f>
        <v>0</v>
      </c>
      <c r="I36" s="45"/>
    </row>
    <row r="37" spans="1:9" x14ac:dyDescent="0.25">
      <c r="A37" s="16" t="s">
        <v>28</v>
      </c>
      <c r="C37" s="33">
        <f>S27</f>
        <v>8</v>
      </c>
      <c r="I37" s="40"/>
    </row>
    <row r="38" spans="1:9" x14ac:dyDescent="0.25">
      <c r="A38" s="16" t="s">
        <v>4</v>
      </c>
      <c r="C38" s="33">
        <f>S28</f>
        <v>0</v>
      </c>
    </row>
    <row r="39" spans="1:9" ht="16.5" thickBot="1" x14ac:dyDescent="0.3">
      <c r="A39" s="17" t="s">
        <v>6</v>
      </c>
      <c r="C39" s="39">
        <f>SUM(C34:C38)</f>
        <v>40</v>
      </c>
      <c r="E39" s="17" t="s">
        <v>42</v>
      </c>
      <c r="F39" s="17"/>
      <c r="G39" s="35">
        <f>S29-C39</f>
        <v>0</v>
      </c>
    </row>
    <row r="40" spans="1:9" ht="16.5" thickTop="1" x14ac:dyDescent="0.25">
      <c r="A40" s="16" t="s">
        <v>29</v>
      </c>
      <c r="C40" s="36">
        <v>0</v>
      </c>
      <c r="D40" s="36"/>
    </row>
    <row r="41" spans="1:9" x14ac:dyDescent="0.25">
      <c r="A41" s="16" t="s">
        <v>36</v>
      </c>
      <c r="C41" s="36">
        <v>0</v>
      </c>
      <c r="D41" s="36"/>
    </row>
  </sheetData>
  <mergeCells count="189">
    <mergeCell ref="Q18:R18"/>
    <mergeCell ref="E19:F19"/>
    <mergeCell ref="G19:H19"/>
    <mergeCell ref="I19:J19"/>
    <mergeCell ref="K19:L19"/>
    <mergeCell ref="M19:N19"/>
    <mergeCell ref="O19:P19"/>
    <mergeCell ref="Q19:R19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O23:P23"/>
    <mergeCell ref="Q23:R23"/>
    <mergeCell ref="E13:F13"/>
    <mergeCell ref="G13:H13"/>
    <mergeCell ref="I13:J13"/>
    <mergeCell ref="K13:L13"/>
    <mergeCell ref="M13:N13"/>
    <mergeCell ref="O13:P13"/>
    <mergeCell ref="I24:J24"/>
    <mergeCell ref="K24:L24"/>
    <mergeCell ref="M24:N24"/>
    <mergeCell ref="O24:P24"/>
    <mergeCell ref="Q13:R13"/>
    <mergeCell ref="E23:F23"/>
    <mergeCell ref="G23:H23"/>
    <mergeCell ref="I23:J23"/>
    <mergeCell ref="K23:L23"/>
    <mergeCell ref="M23:N23"/>
    <mergeCell ref="Q24:R24"/>
    <mergeCell ref="E14:F14"/>
    <mergeCell ref="G14:H14"/>
    <mergeCell ref="I14:J14"/>
    <mergeCell ref="K14:L14"/>
    <mergeCell ref="M14:N14"/>
    <mergeCell ref="G27:H27"/>
    <mergeCell ref="I27:J27"/>
    <mergeCell ref="K27:L27"/>
    <mergeCell ref="M27:N27"/>
    <mergeCell ref="Q28:R28"/>
    <mergeCell ref="E24:F24"/>
    <mergeCell ref="G25:H25"/>
    <mergeCell ref="I25:J25"/>
    <mergeCell ref="K25:L25"/>
    <mergeCell ref="M25:N25"/>
    <mergeCell ref="O25:P25"/>
    <mergeCell ref="Q25:R25"/>
    <mergeCell ref="E25:F25"/>
    <mergeCell ref="O27:P27"/>
    <mergeCell ref="Q27:R27"/>
    <mergeCell ref="E26:F26"/>
    <mergeCell ref="G26:H26"/>
    <mergeCell ref="I26:J26"/>
    <mergeCell ref="K26:L26"/>
    <mergeCell ref="M26:N26"/>
    <mergeCell ref="O26:P26"/>
    <mergeCell ref="Q26:R26"/>
    <mergeCell ref="E27:F27"/>
    <mergeCell ref="G24:H24"/>
    <mergeCell ref="E29:F29"/>
    <mergeCell ref="G29:H29"/>
    <mergeCell ref="I29:J29"/>
    <mergeCell ref="K29:L29"/>
    <mergeCell ref="M29:N29"/>
    <mergeCell ref="O29:P29"/>
    <mergeCell ref="Q29:R29"/>
    <mergeCell ref="E28:F28"/>
    <mergeCell ref="G28:H28"/>
    <mergeCell ref="I28:J28"/>
    <mergeCell ref="K28:L28"/>
    <mergeCell ref="M28:N28"/>
    <mergeCell ref="O28:P28"/>
    <mergeCell ref="E22:F22"/>
    <mergeCell ref="G22:H22"/>
    <mergeCell ref="I22:J22"/>
    <mergeCell ref="K22:L22"/>
    <mergeCell ref="M22:N22"/>
    <mergeCell ref="O22:P22"/>
    <mergeCell ref="Q22:R2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21:F21"/>
    <mergeCell ref="G21:H21"/>
    <mergeCell ref="I21:J21"/>
    <mergeCell ref="K21:L21"/>
    <mergeCell ref="M21:N21"/>
    <mergeCell ref="O21:P21"/>
    <mergeCell ref="Q21:R21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0" zoomScale="90" zoomScaleNormal="90" workbookViewId="0">
      <selection activeCell="E30" sqref="E30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10.42578125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05.02.17</v>
      </c>
      <c r="B2" s="19"/>
      <c r="C2" s="19"/>
      <c r="D2" s="19"/>
      <c r="E2" s="215" t="s">
        <v>15</v>
      </c>
      <c r="F2" s="215"/>
      <c r="G2" s="215" t="s">
        <v>16</v>
      </c>
      <c r="H2" s="215"/>
      <c r="I2" s="215" t="s">
        <v>17</v>
      </c>
      <c r="J2" s="215"/>
      <c r="K2" s="215" t="s">
        <v>18</v>
      </c>
      <c r="L2" s="215"/>
      <c r="M2" s="215" t="s">
        <v>19</v>
      </c>
      <c r="N2" s="215"/>
      <c r="O2" s="215" t="s">
        <v>20</v>
      </c>
      <c r="P2" s="215"/>
      <c r="Q2" s="215" t="s">
        <v>21</v>
      </c>
      <c r="R2" s="21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64"/>
      <c r="P3" s="64"/>
      <c r="Q3" s="52"/>
      <c r="R3" s="52"/>
      <c r="S3" s="25"/>
      <c r="T3" s="25"/>
      <c r="U3" s="26"/>
      <c r="V3" s="26"/>
    </row>
    <row r="4" spans="1:22" x14ac:dyDescent="0.25">
      <c r="A4" s="199">
        <v>6538</v>
      </c>
      <c r="B4" s="214" t="s">
        <v>109</v>
      </c>
      <c r="C4" s="199">
        <v>19</v>
      </c>
      <c r="D4" s="38" t="s">
        <v>70</v>
      </c>
      <c r="E4" s="218">
        <v>8</v>
      </c>
      <c r="F4" s="218"/>
      <c r="G4" s="218"/>
      <c r="H4" s="218"/>
      <c r="I4" s="218"/>
      <c r="J4" s="218"/>
      <c r="K4" s="218"/>
      <c r="L4" s="218"/>
      <c r="M4" s="218"/>
      <c r="N4" s="218"/>
      <c r="O4" s="216"/>
      <c r="P4" s="217"/>
      <c r="Q4" s="219"/>
      <c r="R4" s="220"/>
      <c r="S4" s="25">
        <f>E4+G4+I4+K4+M4+O4+Q4</f>
        <v>8</v>
      </c>
      <c r="T4" s="25">
        <f t="shared" ref="T4:T21" si="0">SUM(S4-U4-V4)</f>
        <v>8</v>
      </c>
      <c r="U4" s="28"/>
      <c r="V4" s="28"/>
    </row>
    <row r="5" spans="1:22" x14ac:dyDescent="0.25">
      <c r="A5" s="203">
        <v>6538</v>
      </c>
      <c r="B5" s="214" t="s">
        <v>109</v>
      </c>
      <c r="C5" s="203">
        <v>16</v>
      </c>
      <c r="D5" s="38" t="s">
        <v>70</v>
      </c>
      <c r="E5" s="218"/>
      <c r="F5" s="218"/>
      <c r="G5" s="218">
        <v>8</v>
      </c>
      <c r="H5" s="218"/>
      <c r="I5" s="218">
        <v>5.5</v>
      </c>
      <c r="J5" s="218"/>
      <c r="K5" s="218"/>
      <c r="L5" s="218"/>
      <c r="M5" s="218"/>
      <c r="N5" s="218"/>
      <c r="O5" s="216"/>
      <c r="P5" s="217"/>
      <c r="Q5" s="219"/>
      <c r="R5" s="220"/>
      <c r="S5" s="25">
        <f>E5+G5+I5+K5+M5+O5+Q5</f>
        <v>13.5</v>
      </c>
      <c r="T5" s="25">
        <f t="shared" si="0"/>
        <v>13.5</v>
      </c>
      <c r="U5" s="28"/>
      <c r="V5" s="28"/>
    </row>
    <row r="6" spans="1:22" x14ac:dyDescent="0.25">
      <c r="A6" s="203">
        <v>6538</v>
      </c>
      <c r="B6" s="214" t="s">
        <v>109</v>
      </c>
      <c r="C6" s="203">
        <v>22</v>
      </c>
      <c r="D6" s="38" t="s">
        <v>70</v>
      </c>
      <c r="E6" s="218"/>
      <c r="F6" s="218"/>
      <c r="G6" s="218"/>
      <c r="H6" s="218"/>
      <c r="I6" s="218">
        <v>2.5</v>
      </c>
      <c r="J6" s="218"/>
      <c r="K6" s="218">
        <v>7.5</v>
      </c>
      <c r="L6" s="218"/>
      <c r="M6" s="218"/>
      <c r="N6" s="218"/>
      <c r="O6" s="216"/>
      <c r="P6" s="217"/>
      <c r="Q6" s="219"/>
      <c r="R6" s="220"/>
      <c r="S6" s="25">
        <f t="shared" ref="S6:S24" si="1">E6+G6+I6+K6+M6+O6+Q6</f>
        <v>10</v>
      </c>
      <c r="T6" s="25">
        <f t="shared" si="0"/>
        <v>10</v>
      </c>
      <c r="U6" s="28"/>
      <c r="V6" s="28"/>
    </row>
    <row r="7" spans="1:22" x14ac:dyDescent="0.25">
      <c r="A7" s="208">
        <v>6538</v>
      </c>
      <c r="B7" s="214" t="s">
        <v>109</v>
      </c>
      <c r="C7" s="208">
        <v>21</v>
      </c>
      <c r="D7" s="38" t="s">
        <v>70</v>
      </c>
      <c r="E7" s="218"/>
      <c r="F7" s="218"/>
      <c r="G7" s="218"/>
      <c r="H7" s="218"/>
      <c r="I7" s="218"/>
      <c r="J7" s="218"/>
      <c r="K7" s="218">
        <v>0.5</v>
      </c>
      <c r="L7" s="218"/>
      <c r="M7" s="218"/>
      <c r="N7" s="218"/>
      <c r="O7" s="216"/>
      <c r="P7" s="217"/>
      <c r="Q7" s="219"/>
      <c r="R7" s="220"/>
      <c r="S7" s="25">
        <f t="shared" si="1"/>
        <v>0.5</v>
      </c>
      <c r="T7" s="25">
        <f t="shared" si="0"/>
        <v>0.5</v>
      </c>
      <c r="U7" s="28"/>
      <c r="V7" s="28"/>
    </row>
    <row r="8" spans="1:22" x14ac:dyDescent="0.25">
      <c r="A8" s="196">
        <v>6519</v>
      </c>
      <c r="B8" s="214" t="s">
        <v>110</v>
      </c>
      <c r="C8" s="194">
        <v>178</v>
      </c>
      <c r="D8" s="38" t="s">
        <v>104</v>
      </c>
      <c r="E8" s="216"/>
      <c r="F8" s="217"/>
      <c r="G8" s="218"/>
      <c r="H8" s="218"/>
      <c r="I8" s="226"/>
      <c r="J8" s="217"/>
      <c r="K8" s="218"/>
      <c r="L8" s="218"/>
      <c r="M8" s="226">
        <v>2</v>
      </c>
      <c r="N8" s="217"/>
      <c r="O8" s="216"/>
      <c r="P8" s="217"/>
      <c r="Q8" s="219"/>
      <c r="R8" s="220"/>
      <c r="S8" s="25">
        <f>E8+G8+I8+K8+M8+O8+Q8</f>
        <v>2</v>
      </c>
      <c r="T8" s="25">
        <f t="shared" si="0"/>
        <v>2</v>
      </c>
      <c r="U8" s="28"/>
      <c r="V8" s="28"/>
    </row>
    <row r="9" spans="1:22" x14ac:dyDescent="0.25">
      <c r="A9" s="196"/>
      <c r="B9" s="48"/>
      <c r="C9" s="168"/>
      <c r="D9" s="38"/>
      <c r="E9" s="235"/>
      <c r="F9" s="235"/>
      <c r="G9" s="218"/>
      <c r="H9" s="218"/>
      <c r="I9" s="218"/>
      <c r="J9" s="218"/>
      <c r="K9" s="218"/>
      <c r="L9" s="218"/>
      <c r="M9" s="218"/>
      <c r="N9" s="218"/>
      <c r="O9" s="216"/>
      <c r="P9" s="217"/>
      <c r="Q9" s="219"/>
      <c r="R9" s="220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94"/>
      <c r="B10" s="48"/>
      <c r="C10" s="168"/>
      <c r="D10" s="38"/>
      <c r="E10" s="231"/>
      <c r="F10" s="232"/>
      <c r="G10" s="216"/>
      <c r="H10" s="217"/>
      <c r="I10" s="216"/>
      <c r="J10" s="217"/>
      <c r="K10" s="216"/>
      <c r="L10" s="217"/>
      <c r="M10" s="216"/>
      <c r="N10" s="217"/>
      <c r="O10" s="216"/>
      <c r="P10" s="217"/>
      <c r="Q10" s="219"/>
      <c r="R10" s="220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68"/>
      <c r="B11" s="48"/>
      <c r="C11" s="168"/>
      <c r="D11" s="38"/>
      <c r="E11" s="231"/>
      <c r="F11" s="232"/>
      <c r="G11" s="216"/>
      <c r="H11" s="217"/>
      <c r="I11" s="216"/>
      <c r="J11" s="217"/>
      <c r="K11" s="231"/>
      <c r="L11" s="232"/>
      <c r="M11" s="216"/>
      <c r="N11" s="217"/>
      <c r="O11" s="216"/>
      <c r="P11" s="217"/>
      <c r="Q11" s="219"/>
      <c r="R11" s="220"/>
      <c r="S11" s="25">
        <f>E11+G11+I11+K11+M11+O11+Q11</f>
        <v>0</v>
      </c>
      <c r="T11" s="25">
        <f>SUM(S11-U11-V11)</f>
        <v>0</v>
      </c>
      <c r="U11" s="28"/>
      <c r="V11" s="28"/>
    </row>
    <row r="12" spans="1:22" x14ac:dyDescent="0.25">
      <c r="A12" s="177"/>
      <c r="B12" s="48"/>
      <c r="C12" s="177"/>
      <c r="D12" s="38"/>
      <c r="E12" s="231"/>
      <c r="F12" s="232"/>
      <c r="G12" s="231"/>
      <c r="H12" s="232"/>
      <c r="I12" s="224"/>
      <c r="J12" s="225"/>
      <c r="K12" s="231"/>
      <c r="L12" s="232"/>
      <c r="M12" s="216"/>
      <c r="N12" s="217"/>
      <c r="O12" s="216"/>
      <c r="P12" s="217"/>
      <c r="Q12" s="219"/>
      <c r="R12" s="220"/>
      <c r="S12" s="25">
        <f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177"/>
      <c r="B13" s="48"/>
      <c r="C13" s="177"/>
      <c r="D13" s="38"/>
      <c r="E13" s="231"/>
      <c r="F13" s="232"/>
      <c r="G13" s="231"/>
      <c r="H13" s="232"/>
      <c r="I13" s="224"/>
      <c r="J13" s="225"/>
      <c r="K13" s="231"/>
      <c r="L13" s="232"/>
      <c r="M13" s="216"/>
      <c r="N13" s="217"/>
      <c r="O13" s="216"/>
      <c r="P13" s="217"/>
      <c r="Q13" s="219"/>
      <c r="R13" s="220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14"/>
      <c r="B14" s="48"/>
      <c r="C14" s="114"/>
      <c r="D14" s="38"/>
      <c r="E14" s="231"/>
      <c r="F14" s="232"/>
      <c r="G14" s="231"/>
      <c r="H14" s="232"/>
      <c r="I14" s="224"/>
      <c r="J14" s="225"/>
      <c r="K14" s="231"/>
      <c r="L14" s="232"/>
      <c r="M14" s="224"/>
      <c r="N14" s="225"/>
      <c r="O14" s="216"/>
      <c r="P14" s="217"/>
      <c r="Q14" s="219"/>
      <c r="R14" s="220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6"/>
      <c r="B15" s="46"/>
      <c r="C15" s="46"/>
      <c r="D15" s="27"/>
      <c r="E15" s="231"/>
      <c r="F15" s="232"/>
      <c r="G15" s="231"/>
      <c r="H15" s="232"/>
      <c r="I15" s="224"/>
      <c r="J15" s="225"/>
      <c r="K15" s="231"/>
      <c r="L15" s="232"/>
      <c r="M15" s="224"/>
      <c r="N15" s="225"/>
      <c r="O15" s="216"/>
      <c r="P15" s="217"/>
      <c r="Q15" s="219"/>
      <c r="R15" s="220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6"/>
      <c r="B16" s="46"/>
      <c r="C16" s="46"/>
      <c r="D16" s="27"/>
      <c r="E16" s="233"/>
      <c r="F16" s="234"/>
      <c r="G16" s="233"/>
      <c r="H16" s="234"/>
      <c r="I16" s="216"/>
      <c r="J16" s="217"/>
      <c r="K16" s="233"/>
      <c r="L16" s="234"/>
      <c r="M16" s="216"/>
      <c r="N16" s="217"/>
      <c r="O16" s="216"/>
      <c r="P16" s="217"/>
      <c r="Q16" s="219"/>
      <c r="R16" s="220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210">
        <v>3600</v>
      </c>
      <c r="B17" s="210" t="s">
        <v>108</v>
      </c>
      <c r="C17" s="210"/>
      <c r="D17" s="38" t="s">
        <v>101</v>
      </c>
      <c r="E17" s="233"/>
      <c r="F17" s="234"/>
      <c r="G17" s="216"/>
      <c r="H17" s="217"/>
      <c r="I17" s="216"/>
      <c r="J17" s="217"/>
      <c r="K17" s="216"/>
      <c r="L17" s="217"/>
      <c r="M17" s="216">
        <v>1</v>
      </c>
      <c r="N17" s="217"/>
      <c r="O17" s="216"/>
      <c r="P17" s="217"/>
      <c r="Q17" s="219"/>
      <c r="R17" s="220"/>
      <c r="S17" s="25">
        <f>E17+G17+I17+K17+M17+O17+Q17</f>
        <v>1</v>
      </c>
      <c r="T17" s="25">
        <f>SUM(S17-U17-V17)</f>
        <v>1</v>
      </c>
      <c r="U17" s="28"/>
      <c r="V17" s="28"/>
    </row>
    <row r="18" spans="1:22" x14ac:dyDescent="0.25">
      <c r="A18" s="159">
        <v>3600</v>
      </c>
      <c r="B18" s="159" t="s">
        <v>108</v>
      </c>
      <c r="C18" s="159"/>
      <c r="D18" s="38" t="s">
        <v>102</v>
      </c>
      <c r="E18" s="231"/>
      <c r="F18" s="232"/>
      <c r="G18" s="231"/>
      <c r="H18" s="232"/>
      <c r="I18" s="216"/>
      <c r="J18" s="217"/>
      <c r="K18" s="216"/>
      <c r="L18" s="217"/>
      <c r="M18" s="216">
        <v>5</v>
      </c>
      <c r="N18" s="217"/>
      <c r="O18" s="216"/>
      <c r="P18" s="217"/>
      <c r="Q18" s="219"/>
      <c r="R18" s="220"/>
      <c r="S18" s="25">
        <f t="shared" si="1"/>
        <v>5</v>
      </c>
      <c r="T18" s="25">
        <f t="shared" si="0"/>
        <v>5</v>
      </c>
      <c r="U18" s="28"/>
      <c r="V18" s="28"/>
    </row>
    <row r="19" spans="1:22" x14ac:dyDescent="0.25">
      <c r="A19" s="158"/>
      <c r="B19" s="158"/>
      <c r="C19" s="158"/>
      <c r="D19" s="38"/>
      <c r="E19" s="216"/>
      <c r="F19" s="217"/>
      <c r="G19" s="216"/>
      <c r="H19" s="217"/>
      <c r="I19" s="216"/>
      <c r="J19" s="217"/>
      <c r="K19" s="216"/>
      <c r="L19" s="217"/>
      <c r="M19" s="216"/>
      <c r="N19" s="217"/>
      <c r="O19" s="216"/>
      <c r="P19" s="217"/>
      <c r="Q19" s="219"/>
      <c r="R19" s="220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110"/>
      <c r="B20" s="110"/>
      <c r="C20" s="110"/>
      <c r="D20" s="38"/>
      <c r="E20" s="216"/>
      <c r="F20" s="217"/>
      <c r="G20" s="216"/>
      <c r="H20" s="217"/>
      <c r="I20" s="216"/>
      <c r="J20" s="217"/>
      <c r="K20" s="216"/>
      <c r="L20" s="217"/>
      <c r="M20" s="216"/>
      <c r="N20" s="217"/>
      <c r="O20" s="216"/>
      <c r="P20" s="217"/>
      <c r="Q20" s="219"/>
      <c r="R20" s="220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188"/>
      <c r="B21" s="188"/>
      <c r="C21" s="188"/>
      <c r="D21" s="38"/>
      <c r="E21" s="216"/>
      <c r="F21" s="217"/>
      <c r="G21" s="216"/>
      <c r="H21" s="217"/>
      <c r="I21" s="216"/>
      <c r="J21" s="217"/>
      <c r="K21" s="216"/>
      <c r="L21" s="217"/>
      <c r="M21" s="216"/>
      <c r="N21" s="217"/>
      <c r="O21" s="216"/>
      <c r="P21" s="217"/>
      <c r="Q21" s="219"/>
      <c r="R21" s="220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7"/>
      <c r="D22" s="27"/>
      <c r="E22" s="216"/>
      <c r="F22" s="217"/>
      <c r="G22" s="216"/>
      <c r="H22" s="217"/>
      <c r="I22" s="216"/>
      <c r="J22" s="217"/>
      <c r="K22" s="216"/>
      <c r="L22" s="217"/>
      <c r="M22" s="216"/>
      <c r="N22" s="217"/>
      <c r="O22" s="216"/>
      <c r="P22" s="217"/>
      <c r="Q22" s="219"/>
      <c r="R22" s="220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>
        <f>SUM(B6:B22)</f>
        <v>0</v>
      </c>
      <c r="C23" s="27"/>
      <c r="D23" s="27"/>
      <c r="E23" s="216"/>
      <c r="F23" s="217"/>
      <c r="G23" s="216"/>
      <c r="H23" s="217"/>
      <c r="I23" s="216"/>
      <c r="J23" s="217"/>
      <c r="K23" s="216">
        <f>SUM(K6:K22)</f>
        <v>8</v>
      </c>
      <c r="L23" s="217"/>
      <c r="M23" s="216"/>
      <c r="N23" s="217"/>
      <c r="O23" s="216"/>
      <c r="P23" s="217"/>
      <c r="Q23" s="219"/>
      <c r="R23" s="220"/>
      <c r="S23" s="25">
        <f t="shared" si="1"/>
        <v>8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21">
        <f>SUM(E4:E23)</f>
        <v>8</v>
      </c>
      <c r="F24" s="222"/>
      <c r="G24" s="221">
        <f>SUM(G4:G23)</f>
        <v>8</v>
      </c>
      <c r="H24" s="222"/>
      <c r="I24" s="221">
        <f>SUM(I4:I23)</f>
        <v>8</v>
      </c>
      <c r="J24" s="222"/>
      <c r="K24" s="221">
        <f>SUM(K4:K23)</f>
        <v>16</v>
      </c>
      <c r="L24" s="222"/>
      <c r="M24" s="221">
        <f>SUM(M4:M23)</f>
        <v>8</v>
      </c>
      <c r="N24" s="222"/>
      <c r="O24" s="221">
        <f>SUM(O4:O23)</f>
        <v>0</v>
      </c>
      <c r="P24" s="222"/>
      <c r="Q24" s="221">
        <f>SUM(Q4:Q23)</f>
        <v>0</v>
      </c>
      <c r="R24" s="222"/>
      <c r="S24" s="25">
        <f t="shared" si="1"/>
        <v>48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8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8</v>
      </c>
      <c r="T26" s="28"/>
      <c r="U26" s="28">
        <f>SUM(U4:U25)</f>
        <v>0</v>
      </c>
      <c r="V26" s="28">
        <f>SUM(V4:V25)</f>
        <v>0</v>
      </c>
    </row>
    <row r="27" spans="1:22" x14ac:dyDescent="0.25">
      <c r="G27" s="75"/>
      <c r="H27" s="75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v>6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8</v>
      </c>
    </row>
    <row r="34" spans="1:7" ht="16.5" thickBot="1" x14ac:dyDescent="0.3">
      <c r="A34" s="17" t="s">
        <v>6</v>
      </c>
      <c r="C34" s="39">
        <f>SUM(C29:C33)</f>
        <v>48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zoomScale="87" zoomScaleNormal="87" workbookViewId="0">
      <selection activeCell="J32" sqref="J32"/>
    </sheetView>
  </sheetViews>
  <sheetFormatPr defaultRowHeight="15.75" x14ac:dyDescent="0.25"/>
  <cols>
    <col min="1" max="1" width="10" style="16" customWidth="1"/>
    <col min="2" max="2" width="11" style="16" customWidth="1"/>
    <col min="3" max="3" width="11.42578125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05.02.17</v>
      </c>
      <c r="B2" s="19"/>
      <c r="C2" s="19"/>
      <c r="D2" s="19"/>
      <c r="E2" s="215" t="s">
        <v>15</v>
      </c>
      <c r="F2" s="215"/>
      <c r="G2" s="215" t="s">
        <v>16</v>
      </c>
      <c r="H2" s="215"/>
      <c r="I2" s="215" t="s">
        <v>17</v>
      </c>
      <c r="J2" s="215"/>
      <c r="K2" s="215" t="s">
        <v>18</v>
      </c>
      <c r="L2" s="215"/>
      <c r="M2" s="215" t="s">
        <v>19</v>
      </c>
      <c r="N2" s="215"/>
      <c r="O2" s="215" t="s">
        <v>20</v>
      </c>
      <c r="P2" s="215"/>
      <c r="Q2" s="215" t="s">
        <v>21</v>
      </c>
      <c r="R2" s="21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64"/>
      <c r="P3" s="64"/>
      <c r="Q3" s="51"/>
      <c r="R3" s="51"/>
      <c r="S3" s="25"/>
      <c r="T3" s="25"/>
      <c r="U3" s="26"/>
      <c r="V3" s="26"/>
    </row>
    <row r="4" spans="1:22" x14ac:dyDescent="0.25">
      <c r="A4" s="194">
        <v>6598</v>
      </c>
      <c r="B4" s="214" t="s">
        <v>107</v>
      </c>
      <c r="C4" s="194">
        <v>10</v>
      </c>
      <c r="D4" s="38" t="s">
        <v>79</v>
      </c>
      <c r="E4" s="218">
        <v>8</v>
      </c>
      <c r="F4" s="218"/>
      <c r="G4" s="216">
        <v>5</v>
      </c>
      <c r="H4" s="217"/>
      <c r="I4" s="216">
        <v>3.5</v>
      </c>
      <c r="J4" s="217"/>
      <c r="K4" s="218"/>
      <c r="L4" s="218"/>
      <c r="M4" s="218"/>
      <c r="N4" s="218"/>
      <c r="O4" s="216"/>
      <c r="P4" s="217"/>
      <c r="Q4" s="219"/>
      <c r="R4" s="220"/>
      <c r="S4" s="25">
        <f>E4+G4+I4+K4+M4+O4+Q4</f>
        <v>16.5</v>
      </c>
      <c r="T4" s="25">
        <f t="shared" ref="T4:T23" si="0">SUM(S4-U4-V4)</f>
        <v>16.5</v>
      </c>
      <c r="U4" s="28"/>
      <c r="V4" s="28"/>
    </row>
    <row r="5" spans="1:22" x14ac:dyDescent="0.25">
      <c r="A5" s="200">
        <v>6598</v>
      </c>
      <c r="B5" s="214" t="s">
        <v>107</v>
      </c>
      <c r="C5" s="200">
        <v>12</v>
      </c>
      <c r="D5" s="38" t="s">
        <v>94</v>
      </c>
      <c r="E5" s="218"/>
      <c r="F5" s="218"/>
      <c r="G5" s="216">
        <v>1</v>
      </c>
      <c r="H5" s="217"/>
      <c r="I5" s="216"/>
      <c r="J5" s="217"/>
      <c r="K5" s="218"/>
      <c r="L5" s="218"/>
      <c r="M5" s="218"/>
      <c r="N5" s="218"/>
      <c r="O5" s="216"/>
      <c r="P5" s="217"/>
      <c r="Q5" s="219"/>
      <c r="R5" s="220"/>
      <c r="S5" s="25">
        <f>E5+G5+I5+K5+M5+O5+Q5</f>
        <v>1</v>
      </c>
      <c r="T5" s="25">
        <f t="shared" si="0"/>
        <v>1</v>
      </c>
      <c r="U5" s="28"/>
      <c r="V5" s="28"/>
    </row>
    <row r="6" spans="1:22" x14ac:dyDescent="0.25">
      <c r="A6" s="166">
        <v>6598</v>
      </c>
      <c r="B6" s="214" t="s">
        <v>107</v>
      </c>
      <c r="C6" s="166">
        <v>11</v>
      </c>
      <c r="D6" s="38" t="s">
        <v>79</v>
      </c>
      <c r="E6" s="218"/>
      <c r="F6" s="218"/>
      <c r="G6" s="216"/>
      <c r="H6" s="217"/>
      <c r="I6" s="216">
        <v>3.5</v>
      </c>
      <c r="J6" s="217"/>
      <c r="K6" s="218">
        <v>5.75</v>
      </c>
      <c r="L6" s="218"/>
      <c r="M6" s="216">
        <v>5.25</v>
      </c>
      <c r="N6" s="217"/>
      <c r="O6" s="216"/>
      <c r="P6" s="217"/>
      <c r="Q6" s="219"/>
      <c r="R6" s="220"/>
      <c r="S6" s="25">
        <f t="shared" ref="S6:S25" si="1">E6+G6+I6+K6+M6+O6+Q6</f>
        <v>14.5</v>
      </c>
      <c r="T6" s="25">
        <f t="shared" si="0"/>
        <v>14.5</v>
      </c>
      <c r="U6" s="28"/>
      <c r="V6" s="28"/>
    </row>
    <row r="7" spans="1:22" x14ac:dyDescent="0.25">
      <c r="A7" s="151" t="s">
        <v>96</v>
      </c>
      <c r="B7" s="214" t="s">
        <v>109</v>
      </c>
      <c r="C7" s="143">
        <v>201</v>
      </c>
      <c r="D7" s="38" t="s">
        <v>97</v>
      </c>
      <c r="E7" s="218"/>
      <c r="F7" s="218"/>
      <c r="G7" s="216"/>
      <c r="H7" s="217"/>
      <c r="I7" s="216"/>
      <c r="J7" s="217"/>
      <c r="K7" s="218">
        <v>2</v>
      </c>
      <c r="L7" s="218"/>
      <c r="M7" s="216"/>
      <c r="N7" s="217"/>
      <c r="O7" s="216"/>
      <c r="P7" s="217"/>
      <c r="Q7" s="219"/>
      <c r="R7" s="220"/>
      <c r="S7" s="25">
        <f t="shared" si="1"/>
        <v>2</v>
      </c>
      <c r="T7" s="25">
        <f t="shared" si="0"/>
        <v>2</v>
      </c>
      <c r="U7" s="28"/>
      <c r="V7" s="28"/>
    </row>
    <row r="8" spans="1:22" ht="16.5" customHeight="1" x14ac:dyDescent="0.25">
      <c r="A8" s="138"/>
      <c r="B8" s="48"/>
      <c r="C8" s="138"/>
      <c r="D8" s="38"/>
      <c r="E8" s="218"/>
      <c r="F8" s="218"/>
      <c r="G8" s="216"/>
      <c r="H8" s="217"/>
      <c r="I8" s="216"/>
      <c r="J8" s="217"/>
      <c r="K8" s="218"/>
      <c r="L8" s="218"/>
      <c r="M8" s="216"/>
      <c r="N8" s="217"/>
      <c r="O8" s="216"/>
      <c r="P8" s="217"/>
      <c r="Q8" s="219"/>
      <c r="R8" s="220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77"/>
      <c r="B9" s="48"/>
      <c r="C9" s="177"/>
      <c r="D9" s="38"/>
      <c r="E9" s="218"/>
      <c r="F9" s="218"/>
      <c r="G9" s="216"/>
      <c r="H9" s="217"/>
      <c r="I9" s="216"/>
      <c r="J9" s="217"/>
      <c r="K9" s="216"/>
      <c r="L9" s="217"/>
      <c r="M9" s="216"/>
      <c r="N9" s="217"/>
      <c r="O9" s="216"/>
      <c r="P9" s="217"/>
      <c r="Q9" s="219"/>
      <c r="R9" s="220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24"/>
      <c r="B10" s="48"/>
      <c r="C10" s="124"/>
      <c r="D10" s="38"/>
      <c r="E10" s="218"/>
      <c r="F10" s="218"/>
      <c r="G10" s="216"/>
      <c r="H10" s="217"/>
      <c r="I10" s="216"/>
      <c r="J10" s="217"/>
      <c r="K10" s="216"/>
      <c r="L10" s="217"/>
      <c r="M10" s="216"/>
      <c r="N10" s="217"/>
      <c r="O10" s="216"/>
      <c r="P10" s="217"/>
      <c r="Q10" s="219"/>
      <c r="R10" s="220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24"/>
      <c r="B11" s="48"/>
      <c r="C11" s="124"/>
      <c r="D11" s="38"/>
      <c r="E11" s="218"/>
      <c r="F11" s="218"/>
      <c r="G11" s="216"/>
      <c r="H11" s="217"/>
      <c r="I11" s="218"/>
      <c r="J11" s="218"/>
      <c r="K11" s="218"/>
      <c r="L11" s="218"/>
      <c r="M11" s="216"/>
      <c r="N11" s="217"/>
      <c r="O11" s="216"/>
      <c r="P11" s="217"/>
      <c r="Q11" s="219"/>
      <c r="R11" s="220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22"/>
      <c r="B12" s="48"/>
      <c r="C12" s="122"/>
      <c r="D12" s="38"/>
      <c r="E12" s="218"/>
      <c r="F12" s="218"/>
      <c r="G12" s="216"/>
      <c r="H12" s="217"/>
      <c r="I12" s="218"/>
      <c r="J12" s="218"/>
      <c r="K12" s="216"/>
      <c r="L12" s="217"/>
      <c r="M12" s="216"/>
      <c r="N12" s="217"/>
      <c r="O12" s="216"/>
      <c r="P12" s="217"/>
      <c r="Q12" s="219"/>
      <c r="R12" s="220"/>
      <c r="S12" s="25">
        <f t="shared" si="1"/>
        <v>0</v>
      </c>
      <c r="T12" s="25">
        <f t="shared" si="0"/>
        <v>0</v>
      </c>
      <c r="U12" s="28"/>
      <c r="V12" s="28"/>
    </row>
    <row r="13" spans="1:22" ht="15" customHeight="1" x14ac:dyDescent="0.25">
      <c r="A13" s="122"/>
      <c r="B13" s="48"/>
      <c r="C13" s="122"/>
      <c r="D13" s="38"/>
      <c r="E13" s="218"/>
      <c r="F13" s="218"/>
      <c r="G13" s="216"/>
      <c r="H13" s="217"/>
      <c r="I13" s="218"/>
      <c r="J13" s="218"/>
      <c r="K13" s="216"/>
      <c r="L13" s="217"/>
      <c r="M13" s="216"/>
      <c r="N13" s="217"/>
      <c r="O13" s="216"/>
      <c r="P13" s="217"/>
      <c r="Q13" s="219"/>
      <c r="R13" s="220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16"/>
      <c r="B14" s="48"/>
      <c r="C14" s="116"/>
      <c r="D14" s="38"/>
      <c r="E14" s="218"/>
      <c r="F14" s="218"/>
      <c r="G14" s="216"/>
      <c r="H14" s="217"/>
      <c r="I14" s="218"/>
      <c r="J14" s="218"/>
      <c r="K14" s="216"/>
      <c r="L14" s="217"/>
      <c r="M14" s="216"/>
      <c r="N14" s="217"/>
      <c r="O14" s="216"/>
      <c r="P14" s="217"/>
      <c r="Q14" s="219"/>
      <c r="R14" s="220"/>
      <c r="S14" s="25">
        <f t="shared" si="1"/>
        <v>0</v>
      </c>
      <c r="T14" s="25">
        <f t="shared" si="0"/>
        <v>0</v>
      </c>
      <c r="U14" s="28"/>
      <c r="V14" s="28"/>
    </row>
    <row r="15" spans="1:22" ht="15" customHeight="1" x14ac:dyDescent="0.25">
      <c r="A15" s="117"/>
      <c r="B15" s="48"/>
      <c r="C15" s="117"/>
      <c r="D15" s="38"/>
      <c r="E15" s="216"/>
      <c r="F15" s="217"/>
      <c r="G15" s="216"/>
      <c r="H15" s="217"/>
      <c r="I15" s="216"/>
      <c r="J15" s="217"/>
      <c r="K15" s="216"/>
      <c r="L15" s="217"/>
      <c r="M15" s="216"/>
      <c r="N15" s="217"/>
      <c r="O15" s="216"/>
      <c r="P15" s="217"/>
      <c r="Q15" s="219"/>
      <c r="R15" s="220"/>
      <c r="S15" s="25">
        <f t="shared" ref="S15:S21" si="2">E15+G15+I15+K15+M15+O15+Q15</f>
        <v>0</v>
      </c>
      <c r="T15" s="25">
        <f t="shared" ref="T15:T21" si="3">SUM(S15-U15-V15)</f>
        <v>0</v>
      </c>
      <c r="U15" s="28"/>
      <c r="V15" s="28"/>
    </row>
    <row r="16" spans="1:22" ht="15" customHeight="1" x14ac:dyDescent="0.25">
      <c r="A16" s="115"/>
      <c r="B16" s="48"/>
      <c r="C16" s="115"/>
      <c r="D16" s="38"/>
      <c r="E16" s="216"/>
      <c r="F16" s="217"/>
      <c r="G16" s="216"/>
      <c r="H16" s="217"/>
      <c r="I16" s="216"/>
      <c r="J16" s="217"/>
      <c r="K16" s="216"/>
      <c r="L16" s="217"/>
      <c r="M16" s="216"/>
      <c r="N16" s="217"/>
      <c r="O16" s="216"/>
      <c r="P16" s="217"/>
      <c r="Q16" s="219"/>
      <c r="R16" s="220"/>
      <c r="S16" s="25">
        <f t="shared" si="2"/>
        <v>0</v>
      </c>
      <c r="T16" s="25">
        <f t="shared" si="3"/>
        <v>0</v>
      </c>
      <c r="U16" s="28"/>
      <c r="V16" s="28"/>
    </row>
    <row r="17" spans="1:22" ht="15" customHeight="1" x14ac:dyDescent="0.25">
      <c r="A17" s="99"/>
      <c r="B17" s="99"/>
      <c r="C17" s="47"/>
      <c r="D17" s="38"/>
      <c r="E17" s="216"/>
      <c r="F17" s="217"/>
      <c r="G17" s="216"/>
      <c r="H17" s="217"/>
      <c r="I17" s="216"/>
      <c r="J17" s="217"/>
      <c r="K17" s="216"/>
      <c r="L17" s="217"/>
      <c r="M17" s="216"/>
      <c r="N17" s="217"/>
      <c r="O17" s="216"/>
      <c r="P17" s="217"/>
      <c r="Q17" s="219"/>
      <c r="R17" s="220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27"/>
      <c r="B18" s="127"/>
      <c r="C18" s="127"/>
      <c r="D18" s="27"/>
      <c r="E18" s="216"/>
      <c r="F18" s="217"/>
      <c r="G18" s="216"/>
      <c r="H18" s="217"/>
      <c r="I18" s="216"/>
      <c r="J18" s="217"/>
      <c r="K18" s="216"/>
      <c r="L18" s="217"/>
      <c r="M18" s="216"/>
      <c r="N18" s="217"/>
      <c r="O18" s="216"/>
      <c r="P18" s="217"/>
      <c r="Q18" s="219"/>
      <c r="R18" s="220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95"/>
      <c r="B19" s="195"/>
      <c r="C19" s="195"/>
      <c r="D19" s="27"/>
      <c r="E19" s="216"/>
      <c r="F19" s="217"/>
      <c r="G19" s="216"/>
      <c r="H19" s="217"/>
      <c r="I19" s="216"/>
      <c r="J19" s="217"/>
      <c r="K19" s="216"/>
      <c r="L19" s="217"/>
      <c r="M19" s="216"/>
      <c r="N19" s="217"/>
      <c r="O19" s="216"/>
      <c r="P19" s="217"/>
      <c r="Q19" s="219"/>
      <c r="R19" s="220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59">
        <v>3600</v>
      </c>
      <c r="B20" s="159" t="s">
        <v>108</v>
      </c>
      <c r="C20" s="159"/>
      <c r="D20" s="38" t="s">
        <v>105</v>
      </c>
      <c r="E20" s="216"/>
      <c r="F20" s="217"/>
      <c r="G20" s="216"/>
      <c r="H20" s="217"/>
      <c r="I20" s="216"/>
      <c r="J20" s="217"/>
      <c r="K20" s="216"/>
      <c r="L20" s="217"/>
      <c r="M20" s="216">
        <v>2.75</v>
      </c>
      <c r="N20" s="217"/>
      <c r="O20" s="216"/>
      <c r="P20" s="217"/>
      <c r="Q20" s="219"/>
      <c r="R20" s="220"/>
      <c r="S20" s="25">
        <f t="shared" si="2"/>
        <v>2.75</v>
      </c>
      <c r="T20" s="25">
        <f t="shared" si="3"/>
        <v>2.75</v>
      </c>
      <c r="U20" s="28"/>
      <c r="V20" s="28"/>
    </row>
    <row r="21" spans="1:22" x14ac:dyDescent="0.25">
      <c r="A21" s="180">
        <v>3600</v>
      </c>
      <c r="B21" s="213" t="s">
        <v>108</v>
      </c>
      <c r="C21" s="180"/>
      <c r="D21" s="27" t="s">
        <v>93</v>
      </c>
      <c r="E21" s="216"/>
      <c r="F21" s="217"/>
      <c r="G21" s="216">
        <v>0.5</v>
      </c>
      <c r="H21" s="217"/>
      <c r="I21" s="216"/>
      <c r="J21" s="217"/>
      <c r="K21" s="216"/>
      <c r="L21" s="217"/>
      <c r="M21" s="216"/>
      <c r="N21" s="217"/>
      <c r="O21" s="216"/>
      <c r="P21" s="217"/>
      <c r="Q21" s="219"/>
      <c r="R21" s="220"/>
      <c r="S21" s="25">
        <f t="shared" si="2"/>
        <v>0.5</v>
      </c>
      <c r="T21" s="25">
        <f t="shared" si="3"/>
        <v>0.5</v>
      </c>
      <c r="U21" s="28"/>
      <c r="V21" s="28"/>
    </row>
    <row r="22" spans="1:22" x14ac:dyDescent="0.25">
      <c r="A22" s="205">
        <v>3600</v>
      </c>
      <c r="B22" s="213" t="s">
        <v>108</v>
      </c>
      <c r="C22" s="205"/>
      <c r="D22" s="27" t="s">
        <v>92</v>
      </c>
      <c r="E22" s="216"/>
      <c r="F22" s="217"/>
      <c r="G22" s="216">
        <v>1</v>
      </c>
      <c r="H22" s="217"/>
      <c r="I22" s="216">
        <v>1</v>
      </c>
      <c r="J22" s="217"/>
      <c r="K22" s="216"/>
      <c r="L22" s="217"/>
      <c r="M22" s="216"/>
      <c r="N22" s="217"/>
      <c r="O22" s="216"/>
      <c r="P22" s="217"/>
      <c r="Q22" s="219"/>
      <c r="R22" s="220"/>
      <c r="S22" s="25">
        <f>E22+G22+I22+K22+M22+O22+Q22</f>
        <v>2</v>
      </c>
      <c r="T22" s="25">
        <f t="shared" si="0"/>
        <v>2</v>
      </c>
      <c r="U22" s="28"/>
      <c r="V22" s="28"/>
    </row>
    <row r="23" spans="1:22" x14ac:dyDescent="0.25">
      <c r="A23" s="150">
        <v>3600</v>
      </c>
      <c r="B23" s="213">
        <f>SUM(B6:B22)</f>
        <v>0</v>
      </c>
      <c r="C23" s="150"/>
      <c r="D23" s="38" t="s">
        <v>61</v>
      </c>
      <c r="E23" s="216"/>
      <c r="F23" s="217"/>
      <c r="G23" s="216">
        <v>0.5</v>
      </c>
      <c r="H23" s="217"/>
      <c r="I23" s="216"/>
      <c r="J23" s="217"/>
      <c r="K23" s="216">
        <f>SUM(K6:K22)</f>
        <v>7.75</v>
      </c>
      <c r="L23" s="217"/>
      <c r="M23" s="216"/>
      <c r="N23" s="217"/>
      <c r="O23" s="216"/>
      <c r="P23" s="217"/>
      <c r="Q23" s="219"/>
      <c r="R23" s="220"/>
      <c r="S23" s="25">
        <f t="shared" si="1"/>
        <v>8.25</v>
      </c>
      <c r="T23" s="25">
        <f t="shared" si="0"/>
        <v>8.25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216"/>
      <c r="F24" s="217"/>
      <c r="G24" s="216"/>
      <c r="H24" s="217"/>
      <c r="I24" s="216"/>
      <c r="J24" s="217"/>
      <c r="K24" s="216"/>
      <c r="L24" s="217"/>
      <c r="M24" s="216"/>
      <c r="N24" s="217"/>
      <c r="O24" s="219"/>
      <c r="P24" s="220"/>
      <c r="Q24" s="219"/>
      <c r="R24" s="220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216"/>
      <c r="F25" s="217"/>
      <c r="G25" s="216"/>
      <c r="H25" s="217"/>
      <c r="I25" s="216"/>
      <c r="J25" s="217"/>
      <c r="K25" s="216"/>
      <c r="L25" s="217"/>
      <c r="M25" s="216"/>
      <c r="N25" s="217"/>
      <c r="O25" s="219"/>
      <c r="P25" s="220"/>
      <c r="Q25" s="219"/>
      <c r="R25" s="220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221">
        <f>SUM(E4:E25)</f>
        <v>8</v>
      </c>
      <c r="F26" s="222"/>
      <c r="G26" s="221">
        <f>SUM(G4:G25)</f>
        <v>8</v>
      </c>
      <c r="H26" s="222"/>
      <c r="I26" s="221">
        <f>SUM(I4:I25)</f>
        <v>8</v>
      </c>
      <c r="J26" s="222"/>
      <c r="K26" s="221">
        <f>SUM(K4:K25)</f>
        <v>15.5</v>
      </c>
      <c r="L26" s="222"/>
      <c r="M26" s="221">
        <f>SUM(M4:M25)</f>
        <v>8</v>
      </c>
      <c r="N26" s="222"/>
      <c r="O26" s="221">
        <f>SUM(O4:O25)</f>
        <v>0</v>
      </c>
      <c r="P26" s="222"/>
      <c r="Q26" s="221">
        <f>SUM(Q4:Q25)</f>
        <v>0</v>
      </c>
      <c r="R26" s="222"/>
      <c r="S26" s="25">
        <f>SUM(S2:S25)</f>
        <v>47.5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SUM(T2:T24)</f>
        <v>47.5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7.5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7.5</v>
      </c>
      <c r="T28" s="28"/>
      <c r="U28" s="28">
        <f>SUM(U2:U27)</f>
        <v>0</v>
      </c>
      <c r="V28" s="28">
        <f>SUM(V2:V27)</f>
        <v>0</v>
      </c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47.5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>
        <v>5.75</v>
      </c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47.5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0:F20"/>
    <mergeCell ref="G20:H20"/>
    <mergeCell ref="I20:J20"/>
    <mergeCell ref="K20:L20"/>
    <mergeCell ref="E13:F13"/>
    <mergeCell ref="G13:H13"/>
    <mergeCell ref="I13:J13"/>
    <mergeCell ref="K13:L13"/>
    <mergeCell ref="M13:N13"/>
    <mergeCell ref="E18:F18"/>
    <mergeCell ref="E17:F17"/>
    <mergeCell ref="G17:H17"/>
    <mergeCell ref="I17:J17"/>
    <mergeCell ref="K17:L17"/>
    <mergeCell ref="M17:N17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  <mergeCell ref="G19:H19"/>
    <mergeCell ref="I19:J19"/>
    <mergeCell ref="K19:L19"/>
    <mergeCell ref="M19:N19"/>
    <mergeCell ref="O19:P19"/>
    <mergeCell ref="Q19:R19"/>
    <mergeCell ref="G18:H18"/>
    <mergeCell ref="I18:J18"/>
    <mergeCell ref="K18:L18"/>
    <mergeCell ref="M18:N18"/>
    <mergeCell ref="O18:P18"/>
    <mergeCell ref="Q18:R18"/>
    <mergeCell ref="Q21:R21"/>
    <mergeCell ref="M22:N22"/>
    <mergeCell ref="Q23:R23"/>
    <mergeCell ref="Q22:R22"/>
    <mergeCell ref="M21:N21"/>
    <mergeCell ref="I21:J21"/>
    <mergeCell ref="I22:J22"/>
    <mergeCell ref="O13:P13"/>
    <mergeCell ref="Q13:R13"/>
    <mergeCell ref="Q14:R14"/>
    <mergeCell ref="O14:P14"/>
    <mergeCell ref="M14:N14"/>
    <mergeCell ref="M20:N20"/>
    <mergeCell ref="O20:P20"/>
    <mergeCell ref="Q20:R20"/>
    <mergeCell ref="O17:P17"/>
    <mergeCell ref="Q17:R17"/>
    <mergeCell ref="O15:P15"/>
    <mergeCell ref="Q15:R15"/>
    <mergeCell ref="M16:N16"/>
    <mergeCell ref="O16:P16"/>
    <mergeCell ref="Q16:R16"/>
    <mergeCell ref="E14:F14"/>
    <mergeCell ref="G14:H14"/>
    <mergeCell ref="K12:L12"/>
    <mergeCell ref="K14:L14"/>
    <mergeCell ref="K11:L11"/>
    <mergeCell ref="I12:J12"/>
    <mergeCell ref="I14:J14"/>
    <mergeCell ref="G12:H12"/>
    <mergeCell ref="Q24:R24"/>
    <mergeCell ref="E24:F24"/>
    <mergeCell ref="K22:L22"/>
    <mergeCell ref="M23:N23"/>
    <mergeCell ref="O23:P23"/>
    <mergeCell ref="G21:H21"/>
    <mergeCell ref="K24:L24"/>
    <mergeCell ref="I24:J24"/>
    <mergeCell ref="O24:P24"/>
    <mergeCell ref="M24:N24"/>
    <mergeCell ref="K23:L23"/>
    <mergeCell ref="I23:J23"/>
    <mergeCell ref="E22:F22"/>
    <mergeCell ref="G22:H22"/>
    <mergeCell ref="E23:F23"/>
    <mergeCell ref="G23:H23"/>
    <mergeCell ref="Q9:R9"/>
    <mergeCell ref="M11:N11"/>
    <mergeCell ref="O11:P11"/>
    <mergeCell ref="O10:P10"/>
    <mergeCell ref="Q11:R11"/>
    <mergeCell ref="Q10:R10"/>
    <mergeCell ref="Q12:R12"/>
    <mergeCell ref="M12:N12"/>
    <mergeCell ref="O12:P12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M25:N25"/>
    <mergeCell ref="O25:P25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21:P21"/>
    <mergeCell ref="O22:P22"/>
    <mergeCell ref="K21:L21"/>
    <mergeCell ref="G24:H24"/>
    <mergeCell ref="E11:F11"/>
    <mergeCell ref="E12:F12"/>
    <mergeCell ref="G11:H11"/>
    <mergeCell ref="E21:F21"/>
    <mergeCell ref="E19:F19"/>
    <mergeCell ref="I11:J11"/>
    <mergeCell ref="E2:F2"/>
    <mergeCell ref="G2:H2"/>
    <mergeCell ref="I2:J2"/>
    <mergeCell ref="K2:L2"/>
    <mergeCell ref="E4:F4"/>
    <mergeCell ref="G5:H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Q2:R2"/>
    <mergeCell ref="M4:N4"/>
    <mergeCell ref="M2:N2"/>
    <mergeCell ref="O2:P2"/>
    <mergeCell ref="O4:P4"/>
    <mergeCell ref="Q4:R4"/>
    <mergeCell ref="I25:J25"/>
    <mergeCell ref="K25:L2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topLeftCell="A10" zoomScale="90" zoomScaleNormal="90" zoomScalePageLayoutView="89" workbookViewId="0">
      <selection activeCell="E30" sqref="E30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10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05.02.17</v>
      </c>
      <c r="B2" s="19"/>
      <c r="C2" s="19"/>
      <c r="D2" s="19"/>
      <c r="E2" s="215" t="s">
        <v>15</v>
      </c>
      <c r="F2" s="215"/>
      <c r="G2" s="215" t="s">
        <v>16</v>
      </c>
      <c r="H2" s="215"/>
      <c r="I2" s="215" t="s">
        <v>17</v>
      </c>
      <c r="J2" s="215"/>
      <c r="K2" s="215" t="s">
        <v>18</v>
      </c>
      <c r="L2" s="215"/>
      <c r="M2" s="215" t="s">
        <v>19</v>
      </c>
      <c r="N2" s="215"/>
      <c r="O2" s="215" t="s">
        <v>20</v>
      </c>
      <c r="P2" s="215"/>
      <c r="Q2" s="215" t="s">
        <v>21</v>
      </c>
      <c r="R2" s="21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64"/>
      <c r="P3" s="64"/>
      <c r="Q3" s="24"/>
      <c r="R3" s="24"/>
      <c r="S3" s="25"/>
      <c r="T3" s="25"/>
      <c r="U3" s="26"/>
      <c r="V3" s="26"/>
    </row>
    <row r="4" spans="1:22" x14ac:dyDescent="0.25">
      <c r="A4" s="202">
        <v>6520</v>
      </c>
      <c r="B4" s="214" t="s">
        <v>111</v>
      </c>
      <c r="C4" s="202">
        <v>7</v>
      </c>
      <c r="D4" s="38" t="s">
        <v>81</v>
      </c>
      <c r="E4" s="218">
        <v>7.5</v>
      </c>
      <c r="F4" s="218"/>
      <c r="G4" s="218">
        <v>7.5</v>
      </c>
      <c r="H4" s="218"/>
      <c r="I4" s="218">
        <v>2</v>
      </c>
      <c r="J4" s="218"/>
      <c r="K4" s="218"/>
      <c r="L4" s="218"/>
      <c r="M4" s="218"/>
      <c r="N4" s="218"/>
      <c r="O4" s="218"/>
      <c r="P4" s="218"/>
      <c r="Q4" s="219"/>
      <c r="R4" s="220"/>
      <c r="S4" s="25">
        <f>E4+G4+I4+K4+M4+O4+Q4</f>
        <v>17</v>
      </c>
      <c r="T4" s="25">
        <f>SUM(S4-U4-V4)</f>
        <v>17</v>
      </c>
      <c r="U4" s="28"/>
      <c r="V4" s="28"/>
    </row>
    <row r="5" spans="1:22" x14ac:dyDescent="0.25">
      <c r="A5" s="179">
        <v>6520</v>
      </c>
      <c r="B5" s="214" t="s">
        <v>111</v>
      </c>
      <c r="C5" s="179">
        <v>4</v>
      </c>
      <c r="D5" s="38" t="s">
        <v>77</v>
      </c>
      <c r="E5" s="218">
        <v>0.25</v>
      </c>
      <c r="F5" s="218"/>
      <c r="G5" s="218"/>
      <c r="H5" s="218"/>
      <c r="I5" s="218">
        <v>0.25</v>
      </c>
      <c r="J5" s="218"/>
      <c r="K5" s="218"/>
      <c r="L5" s="218"/>
      <c r="M5" s="218"/>
      <c r="N5" s="218"/>
      <c r="O5" s="218"/>
      <c r="P5" s="218"/>
      <c r="Q5" s="219"/>
      <c r="R5" s="220"/>
      <c r="S5" s="25">
        <f t="shared" ref="S5:S21" si="0">E5+G5+I5+K5+M5+O5+Q5</f>
        <v>0.5</v>
      </c>
      <c r="T5" s="25">
        <f t="shared" ref="T5:T19" si="1">SUM(S5-U5-V5)</f>
        <v>0.5</v>
      </c>
      <c r="U5" s="28"/>
      <c r="V5" s="28"/>
    </row>
    <row r="6" spans="1:22" x14ac:dyDescent="0.25">
      <c r="A6" s="191">
        <v>6520</v>
      </c>
      <c r="B6" s="214" t="s">
        <v>111</v>
      </c>
      <c r="C6" s="187">
        <v>5</v>
      </c>
      <c r="D6" s="38" t="s">
        <v>77</v>
      </c>
      <c r="E6" s="218">
        <v>0.25</v>
      </c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9"/>
      <c r="R6" s="220"/>
      <c r="S6" s="25">
        <f t="shared" si="0"/>
        <v>0.25</v>
      </c>
      <c r="T6" s="25">
        <f t="shared" si="1"/>
        <v>0.25</v>
      </c>
      <c r="U6" s="28"/>
      <c r="V6" s="28"/>
    </row>
    <row r="7" spans="1:22" x14ac:dyDescent="0.25">
      <c r="A7" s="207">
        <v>6520</v>
      </c>
      <c r="B7" s="214" t="s">
        <v>111</v>
      </c>
      <c r="C7" s="207">
        <v>13</v>
      </c>
      <c r="D7" s="38" t="s">
        <v>95</v>
      </c>
      <c r="E7" s="218"/>
      <c r="F7" s="218"/>
      <c r="G7" s="216"/>
      <c r="H7" s="217"/>
      <c r="I7" s="226">
        <v>5.75</v>
      </c>
      <c r="J7" s="217"/>
      <c r="K7" s="226">
        <v>8</v>
      </c>
      <c r="L7" s="217"/>
      <c r="M7" s="226">
        <v>8</v>
      </c>
      <c r="N7" s="217"/>
      <c r="O7" s="218"/>
      <c r="P7" s="218"/>
      <c r="Q7" s="219"/>
      <c r="R7" s="220"/>
      <c r="S7" s="25">
        <f t="shared" si="0"/>
        <v>21.75</v>
      </c>
      <c r="T7" s="25">
        <f t="shared" si="1"/>
        <v>21.75</v>
      </c>
      <c r="U7" s="28"/>
      <c r="V7" s="28"/>
    </row>
    <row r="8" spans="1:22" x14ac:dyDescent="0.25">
      <c r="A8" s="202"/>
      <c r="B8" s="48"/>
      <c r="C8" s="202"/>
      <c r="D8" s="38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9"/>
      <c r="R8" s="220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96"/>
      <c r="B9" s="48"/>
      <c r="C9" s="196"/>
      <c r="D9" s="3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9"/>
      <c r="R9" s="220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70"/>
      <c r="B10" s="48"/>
      <c r="C10" s="170"/>
      <c r="D10" s="38"/>
      <c r="E10" s="224"/>
      <c r="F10" s="225"/>
      <c r="G10" s="216"/>
      <c r="H10" s="217"/>
      <c r="I10" s="216"/>
      <c r="J10" s="217"/>
      <c r="K10" s="218"/>
      <c r="L10" s="218"/>
      <c r="M10" s="218"/>
      <c r="N10" s="218"/>
      <c r="O10" s="218"/>
      <c r="P10" s="218"/>
      <c r="Q10" s="219"/>
      <c r="R10" s="220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73"/>
      <c r="B11" s="48"/>
      <c r="C11" s="173"/>
      <c r="D11" s="38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9"/>
      <c r="R11" s="220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73"/>
      <c r="B12" s="48"/>
      <c r="C12" s="173"/>
      <c r="D12" s="3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9"/>
      <c r="R12" s="220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77"/>
      <c r="B13" s="48"/>
      <c r="C13" s="177"/>
      <c r="D13" s="3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9"/>
      <c r="R13" s="220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46"/>
      <c r="B14" s="46"/>
      <c r="C14" s="46"/>
      <c r="D14" s="27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9"/>
      <c r="R14" s="220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9"/>
      <c r="R15" s="220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82"/>
      <c r="B16" s="46"/>
      <c r="C16" s="46"/>
      <c r="D16" s="27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9"/>
      <c r="R16" s="220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83"/>
      <c r="B17" s="83"/>
      <c r="C17" s="83"/>
      <c r="D17" s="27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9"/>
      <c r="R17" s="220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182"/>
      <c r="B18" s="182"/>
      <c r="C18" s="182"/>
      <c r="D18" s="38"/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9"/>
      <c r="R18" s="220"/>
      <c r="S18" s="25">
        <f t="shared" si="0"/>
        <v>0</v>
      </c>
      <c r="T18" s="25">
        <f t="shared" si="1"/>
        <v>0</v>
      </c>
      <c r="U18" s="28"/>
      <c r="V18" s="28"/>
    </row>
    <row r="19" spans="1:22" x14ac:dyDescent="0.25">
      <c r="A19" s="203">
        <v>3600</v>
      </c>
      <c r="B19" s="203" t="s">
        <v>108</v>
      </c>
      <c r="C19" s="203"/>
      <c r="D19" s="38" t="s">
        <v>89</v>
      </c>
      <c r="E19" s="216"/>
      <c r="F19" s="217"/>
      <c r="G19" s="216">
        <v>0.5</v>
      </c>
      <c r="H19" s="217"/>
      <c r="I19" s="216"/>
      <c r="J19" s="217"/>
      <c r="K19" s="218"/>
      <c r="L19" s="218"/>
      <c r="M19" s="218"/>
      <c r="N19" s="218"/>
      <c r="O19" s="218"/>
      <c r="P19" s="218"/>
      <c r="Q19" s="219"/>
      <c r="R19" s="220"/>
      <c r="S19" s="25">
        <f t="shared" si="0"/>
        <v>0.5</v>
      </c>
      <c r="T19" s="25">
        <f t="shared" si="1"/>
        <v>0.5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9"/>
      <c r="R20" s="220"/>
      <c r="S20" s="25">
        <f t="shared" si="0"/>
        <v>0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9"/>
      <c r="R21" s="220"/>
      <c r="S21" s="25">
        <f t="shared" si="0"/>
        <v>0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221">
        <f>SUM(E4:E21)</f>
        <v>8</v>
      </c>
      <c r="F22" s="222"/>
      <c r="G22" s="221">
        <f>SUM(G4:G21)</f>
        <v>8</v>
      </c>
      <c r="H22" s="222"/>
      <c r="I22" s="221">
        <f>SUM(I4:I21)</f>
        <v>8</v>
      </c>
      <c r="J22" s="222"/>
      <c r="K22" s="221">
        <f>SUM(K4:K21)</f>
        <v>8</v>
      </c>
      <c r="L22" s="222"/>
      <c r="M22" s="221">
        <f>SUM(M4:M21)</f>
        <v>8</v>
      </c>
      <c r="N22" s="222"/>
      <c r="O22" s="221">
        <f>SUM(O4:O21)</f>
        <v>0</v>
      </c>
      <c r="P22" s="222"/>
      <c r="Q22" s="221">
        <f>SUM(Q4:Q21)</f>
        <v>0</v>
      </c>
      <c r="R22" s="222"/>
      <c r="S22" s="25">
        <f>E22+G22+I22+K22+M22+O22+Q22</f>
        <v>40</v>
      </c>
      <c r="T22" s="25"/>
      <c r="U22" s="29"/>
      <c r="V22" s="28"/>
    </row>
    <row r="23" spans="1:22" x14ac:dyDescent="0.25">
      <c r="A23" s="29" t="s">
        <v>2</v>
      </c>
      <c r="B23" s="29">
        <f>SUM(B6:B22)</f>
        <v>0</v>
      </c>
      <c r="C23" s="29"/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>
        <f>SUM(K6:K22)</f>
        <v>16</v>
      </c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56</v>
      </c>
      <c r="T23" s="25">
        <f>SUM(T4:T22)</f>
        <v>40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0</v>
      </c>
      <c r="G24" s="32"/>
      <c r="H24" s="32">
        <f>SUM(G22)-H23</f>
        <v>0</v>
      </c>
      <c r="I24" s="32"/>
      <c r="J24" s="32">
        <f>SUM(I22)-J23</f>
        <v>0</v>
      </c>
      <c r="K24" s="32"/>
      <c r="L24" s="32">
        <f>SUM(K22)-L23</f>
        <v>0</v>
      </c>
      <c r="M24" s="32"/>
      <c r="N24" s="32">
        <f>SUM(M22)-N23</f>
        <v>0</v>
      </c>
      <c r="O24" s="32"/>
      <c r="P24" s="32">
        <f>SUM(O22)</f>
        <v>0</v>
      </c>
      <c r="Q24" s="32"/>
      <c r="R24" s="32">
        <f>SUM(Q22)</f>
        <v>0</v>
      </c>
      <c r="S24" s="28">
        <f>SUM(E24:R24)</f>
        <v>0</v>
      </c>
      <c r="T24" s="28"/>
      <c r="U24" s="28">
        <f>SUM(U4:U23)</f>
        <v>0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0">
        <f>SUM(T23)</f>
        <v>40</v>
      </c>
      <c r="I27" s="2">
        <v>3600</v>
      </c>
    </row>
    <row r="28" spans="1:22" x14ac:dyDescent="0.25">
      <c r="A28" s="16" t="s">
        <v>26</v>
      </c>
      <c r="C28" s="40">
        <f>U24</f>
        <v>0</v>
      </c>
      <c r="D28" s="33"/>
      <c r="I28" s="44">
        <v>0.5</v>
      </c>
    </row>
    <row r="29" spans="1:22" x14ac:dyDescent="0.25">
      <c r="A29" s="16" t="s">
        <v>27</v>
      </c>
      <c r="C29" s="33">
        <f>V24</f>
        <v>0</v>
      </c>
      <c r="I29" s="45"/>
    </row>
    <row r="30" spans="1:22" x14ac:dyDescent="0.25">
      <c r="A30" s="16" t="s">
        <v>28</v>
      </c>
      <c r="C30" s="33">
        <f>S20</f>
        <v>0</v>
      </c>
      <c r="I30" s="40"/>
    </row>
    <row r="31" spans="1:22" x14ac:dyDescent="0.25">
      <c r="A31" s="16" t="s">
        <v>4</v>
      </c>
      <c r="C31" s="33">
        <f>S21</f>
        <v>0</v>
      </c>
    </row>
    <row r="32" spans="1:22" ht="16.5" thickBot="1" x14ac:dyDescent="0.3">
      <c r="A32" s="17" t="s">
        <v>6</v>
      </c>
      <c r="C32" s="39">
        <f>SUM(C27:C31)</f>
        <v>40</v>
      </c>
      <c r="E32" s="17" t="s">
        <v>42</v>
      </c>
      <c r="F32" s="17"/>
      <c r="G32" s="35"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30" sqref="E30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10.42578125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05.02.17</v>
      </c>
      <c r="B2" s="19"/>
      <c r="C2" s="19"/>
      <c r="D2" s="19"/>
      <c r="E2" s="215" t="s">
        <v>15</v>
      </c>
      <c r="F2" s="215"/>
      <c r="G2" s="215" t="s">
        <v>16</v>
      </c>
      <c r="H2" s="215"/>
      <c r="I2" s="215" t="s">
        <v>17</v>
      </c>
      <c r="J2" s="215"/>
      <c r="K2" s="215" t="s">
        <v>18</v>
      </c>
      <c r="L2" s="215"/>
      <c r="M2" s="215" t="s">
        <v>19</v>
      </c>
      <c r="N2" s="215"/>
      <c r="O2" s="215" t="s">
        <v>20</v>
      </c>
      <c r="P2" s="215"/>
      <c r="Q2" s="215" t="s">
        <v>21</v>
      </c>
      <c r="R2" s="21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189">
        <v>6598</v>
      </c>
      <c r="B4" s="214" t="s">
        <v>107</v>
      </c>
      <c r="C4" s="189">
        <v>8</v>
      </c>
      <c r="D4" s="38" t="s">
        <v>75</v>
      </c>
      <c r="E4" s="218">
        <v>8</v>
      </c>
      <c r="F4" s="218"/>
      <c r="G4" s="218">
        <v>8</v>
      </c>
      <c r="H4" s="218"/>
      <c r="I4" s="218">
        <v>3</v>
      </c>
      <c r="J4" s="218"/>
      <c r="K4" s="218">
        <v>8</v>
      </c>
      <c r="L4" s="218"/>
      <c r="M4" s="218">
        <v>8</v>
      </c>
      <c r="N4" s="218"/>
      <c r="O4" s="216"/>
      <c r="P4" s="217"/>
      <c r="Q4" s="219"/>
      <c r="R4" s="220"/>
      <c r="S4" s="25">
        <f>E4+G4+I4+K4+M4+O4+Q4</f>
        <v>35</v>
      </c>
      <c r="T4" s="25">
        <f t="shared" ref="T4:T17" si="0">SUM(S4-U4-V4)</f>
        <v>35</v>
      </c>
      <c r="U4" s="28"/>
      <c r="V4" s="28"/>
    </row>
    <row r="5" spans="1:22" x14ac:dyDescent="0.25">
      <c r="A5" s="157"/>
      <c r="B5" s="48"/>
      <c r="C5" s="157"/>
      <c r="D5" s="3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6"/>
      <c r="P5" s="217"/>
      <c r="Q5" s="219"/>
      <c r="R5" s="220"/>
      <c r="S5" s="25">
        <f>E5+G5+I5+K5+M5+O5+Q5</f>
        <v>0</v>
      </c>
      <c r="T5" s="25">
        <f t="shared" si="0"/>
        <v>0</v>
      </c>
      <c r="U5" s="28"/>
      <c r="V5" s="28"/>
    </row>
    <row r="6" spans="1:22" x14ac:dyDescent="0.25">
      <c r="A6" s="177"/>
      <c r="B6" s="48"/>
      <c r="C6" s="177"/>
      <c r="D6" s="38"/>
      <c r="E6" s="218"/>
      <c r="F6" s="218"/>
      <c r="G6" s="218"/>
      <c r="H6" s="218"/>
      <c r="I6" s="226"/>
      <c r="J6" s="217"/>
      <c r="K6" s="226"/>
      <c r="L6" s="217"/>
      <c r="M6" s="226"/>
      <c r="N6" s="217"/>
      <c r="O6" s="216"/>
      <c r="P6" s="217"/>
      <c r="Q6" s="219"/>
      <c r="R6" s="220"/>
      <c r="S6" s="25">
        <f>E6+G6+I6+K6+M6+O6+Q6</f>
        <v>0</v>
      </c>
      <c r="T6" s="25">
        <f>SUM(S6-U6-V6)</f>
        <v>0</v>
      </c>
      <c r="U6" s="28"/>
      <c r="V6" s="28"/>
    </row>
    <row r="7" spans="1:22" x14ac:dyDescent="0.25">
      <c r="A7" s="112"/>
      <c r="B7" s="48"/>
      <c r="C7" s="112"/>
      <c r="D7" s="38"/>
      <c r="E7" s="218"/>
      <c r="F7" s="218"/>
      <c r="G7" s="218"/>
      <c r="H7" s="218"/>
      <c r="I7" s="226"/>
      <c r="J7" s="217"/>
      <c r="K7" s="226"/>
      <c r="L7" s="217"/>
      <c r="M7" s="226"/>
      <c r="N7" s="217"/>
      <c r="O7" s="216"/>
      <c r="P7" s="217"/>
      <c r="Q7" s="219"/>
      <c r="R7" s="220"/>
      <c r="S7" s="25">
        <f t="shared" ref="S7:S20" si="1">E7+G7+I7+K7+M7+O7+Q7</f>
        <v>0</v>
      </c>
      <c r="T7" s="25">
        <f t="shared" si="0"/>
        <v>0</v>
      </c>
      <c r="U7" s="28"/>
      <c r="V7" s="28"/>
    </row>
    <row r="8" spans="1:22" x14ac:dyDescent="0.25">
      <c r="A8" s="111"/>
      <c r="B8" s="48"/>
      <c r="C8" s="46"/>
      <c r="D8" s="38"/>
      <c r="E8" s="218"/>
      <c r="F8" s="218"/>
      <c r="G8" s="218"/>
      <c r="H8" s="218"/>
      <c r="I8" s="226"/>
      <c r="J8" s="217"/>
      <c r="K8" s="216"/>
      <c r="L8" s="217"/>
      <c r="M8" s="216"/>
      <c r="N8" s="217"/>
      <c r="O8" s="216"/>
      <c r="P8" s="217"/>
      <c r="Q8" s="219"/>
      <c r="R8" s="220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11"/>
      <c r="B9" s="48"/>
      <c r="C9" s="46"/>
      <c r="D9" s="38"/>
      <c r="E9" s="216"/>
      <c r="F9" s="217"/>
      <c r="G9" s="216"/>
      <c r="H9" s="217"/>
      <c r="I9" s="216"/>
      <c r="J9" s="217"/>
      <c r="K9" s="216"/>
      <c r="L9" s="217"/>
      <c r="M9" s="216"/>
      <c r="N9" s="217"/>
      <c r="O9" s="216"/>
      <c r="P9" s="217"/>
      <c r="Q9" s="219"/>
      <c r="R9" s="220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97"/>
      <c r="B10" s="46"/>
      <c r="C10" s="46"/>
      <c r="D10" s="38"/>
      <c r="E10" s="216"/>
      <c r="F10" s="217"/>
      <c r="G10" s="216"/>
      <c r="H10" s="217"/>
      <c r="I10" s="216"/>
      <c r="J10" s="217"/>
      <c r="K10" s="216"/>
      <c r="L10" s="217"/>
      <c r="M10" s="216"/>
      <c r="N10" s="217"/>
      <c r="O10" s="216"/>
      <c r="P10" s="217"/>
      <c r="Q10" s="219"/>
      <c r="R10" s="220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99"/>
      <c r="B11" s="48"/>
      <c r="C11" s="99"/>
      <c r="D11" s="38"/>
      <c r="E11" s="218"/>
      <c r="F11" s="218"/>
      <c r="G11" s="218"/>
      <c r="H11" s="218"/>
      <c r="I11" s="226"/>
      <c r="J11" s="217"/>
      <c r="K11" s="216"/>
      <c r="L11" s="217"/>
      <c r="M11" s="216"/>
      <c r="N11" s="217"/>
      <c r="O11" s="216"/>
      <c r="P11" s="217"/>
      <c r="Q11" s="219"/>
      <c r="R11" s="220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6"/>
      <c r="B12" s="46"/>
      <c r="C12" s="46"/>
      <c r="D12" s="27"/>
      <c r="E12" s="218"/>
      <c r="F12" s="218"/>
      <c r="G12" s="218"/>
      <c r="H12" s="218"/>
      <c r="I12" s="226"/>
      <c r="J12" s="217"/>
      <c r="K12" s="216"/>
      <c r="L12" s="217"/>
      <c r="M12" s="216"/>
      <c r="N12" s="217"/>
      <c r="O12" s="216"/>
      <c r="P12" s="217"/>
      <c r="Q12" s="219"/>
      <c r="R12" s="220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6"/>
      <c r="B13" s="46"/>
      <c r="C13" s="46"/>
      <c r="D13" s="27"/>
      <c r="E13" s="216"/>
      <c r="F13" s="217"/>
      <c r="G13" s="216"/>
      <c r="H13" s="217"/>
      <c r="I13" s="226"/>
      <c r="J13" s="217"/>
      <c r="K13" s="216"/>
      <c r="L13" s="217"/>
      <c r="M13" s="216"/>
      <c r="N13" s="217"/>
      <c r="O13" s="216"/>
      <c r="P13" s="217"/>
      <c r="Q13" s="219"/>
      <c r="R13" s="220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59"/>
      <c r="B14" s="159"/>
      <c r="C14" s="159"/>
      <c r="D14" s="38"/>
      <c r="E14" s="218"/>
      <c r="F14" s="218"/>
      <c r="G14" s="218"/>
      <c r="H14" s="218"/>
      <c r="I14" s="226"/>
      <c r="J14" s="217"/>
      <c r="K14" s="216"/>
      <c r="L14" s="217"/>
      <c r="M14" s="216"/>
      <c r="N14" s="217"/>
      <c r="O14" s="216"/>
      <c r="P14" s="217"/>
      <c r="Q14" s="219"/>
      <c r="R14" s="220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58"/>
      <c r="B15" s="158"/>
      <c r="C15" s="158"/>
      <c r="D15" s="38"/>
      <c r="E15" s="218"/>
      <c r="F15" s="218"/>
      <c r="G15" s="218"/>
      <c r="H15" s="218"/>
      <c r="I15" s="226"/>
      <c r="J15" s="217"/>
      <c r="K15" s="216"/>
      <c r="L15" s="217"/>
      <c r="M15" s="216"/>
      <c r="N15" s="217"/>
      <c r="O15" s="216"/>
      <c r="P15" s="217"/>
      <c r="Q15" s="219"/>
      <c r="R15" s="220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55"/>
      <c r="B16" s="155"/>
      <c r="C16" s="155"/>
      <c r="D16" s="38"/>
      <c r="E16" s="216"/>
      <c r="F16" s="217"/>
      <c r="G16" s="216"/>
      <c r="H16" s="217"/>
      <c r="I16" s="216"/>
      <c r="J16" s="217"/>
      <c r="K16" s="216"/>
      <c r="L16" s="217"/>
      <c r="M16" s="216"/>
      <c r="N16" s="217"/>
      <c r="O16" s="216"/>
      <c r="P16" s="217"/>
      <c r="Q16" s="219"/>
      <c r="R16" s="220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55">
        <v>3600</v>
      </c>
      <c r="B17" s="155" t="s">
        <v>108</v>
      </c>
      <c r="C17" s="155"/>
      <c r="D17" s="38" t="s">
        <v>91</v>
      </c>
      <c r="E17" s="216"/>
      <c r="F17" s="217"/>
      <c r="G17" s="216"/>
      <c r="H17" s="217"/>
      <c r="I17" s="216">
        <v>5</v>
      </c>
      <c r="J17" s="217"/>
      <c r="K17" s="216"/>
      <c r="L17" s="217"/>
      <c r="M17" s="216"/>
      <c r="N17" s="217"/>
      <c r="O17" s="216"/>
      <c r="P17" s="217"/>
      <c r="Q17" s="219"/>
      <c r="R17" s="220"/>
      <c r="S17" s="25">
        <f t="shared" si="1"/>
        <v>5</v>
      </c>
      <c r="T17" s="25">
        <f t="shared" si="0"/>
        <v>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16"/>
      <c r="F18" s="217"/>
      <c r="G18" s="216"/>
      <c r="H18" s="217"/>
      <c r="I18" s="216"/>
      <c r="J18" s="217"/>
      <c r="K18" s="216"/>
      <c r="L18" s="217"/>
      <c r="M18" s="216"/>
      <c r="N18" s="217"/>
      <c r="O18" s="219"/>
      <c r="P18" s="220"/>
      <c r="Q18" s="219"/>
      <c r="R18" s="220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16"/>
      <c r="F19" s="217"/>
      <c r="G19" s="216"/>
      <c r="H19" s="217"/>
      <c r="I19" s="216"/>
      <c r="J19" s="217"/>
      <c r="K19" s="216"/>
      <c r="L19" s="217"/>
      <c r="M19" s="216"/>
      <c r="N19" s="217"/>
      <c r="O19" s="219"/>
      <c r="P19" s="220"/>
      <c r="Q19" s="219"/>
      <c r="R19" s="220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21">
        <f>SUM(E4:E19)</f>
        <v>8</v>
      </c>
      <c r="F20" s="222"/>
      <c r="G20" s="221">
        <f>SUM(G4:G19)</f>
        <v>8</v>
      </c>
      <c r="H20" s="222"/>
      <c r="I20" s="221">
        <f>SUM(I4:I19)</f>
        <v>8</v>
      </c>
      <c r="J20" s="222"/>
      <c r="K20" s="221">
        <f>SUM(K4:K19)</f>
        <v>8</v>
      </c>
      <c r="L20" s="222"/>
      <c r="M20" s="221">
        <f>SUM(M4:M19)</f>
        <v>8</v>
      </c>
      <c r="N20" s="222"/>
      <c r="O20" s="221">
        <f>SUM(O4:O19)</f>
        <v>0</v>
      </c>
      <c r="P20" s="222"/>
      <c r="Q20" s="221">
        <f>SUM(Q4:Q19)</f>
        <v>0</v>
      </c>
      <c r="R20" s="222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241">
        <f>SUM(B6:B22)</f>
        <v>0</v>
      </c>
      <c r="K23" s="33">
        <f>SUM(K6:K22)</f>
        <v>8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5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opLeftCell="A13" zoomScale="90" zoomScaleNormal="90" workbookViewId="0">
      <selection activeCell="E30" sqref="E30"/>
    </sheetView>
  </sheetViews>
  <sheetFormatPr defaultRowHeight="15.75" x14ac:dyDescent="0.25"/>
  <cols>
    <col min="1" max="1" width="10.42578125" style="16" customWidth="1"/>
    <col min="2" max="2" width="10.85546875" style="16" customWidth="1"/>
    <col min="3" max="3" width="9.7109375" style="16" bestFit="1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51</v>
      </c>
      <c r="B1" s="15"/>
      <c r="C1" s="15"/>
      <c r="S1" s="16"/>
    </row>
    <row r="2" spans="1:22" s="22" customFormat="1" x14ac:dyDescent="0.25">
      <c r="A2" s="18" t="str">
        <f>Analysis!A3</f>
        <v>W/E 05.02.17</v>
      </c>
      <c r="B2" s="19"/>
      <c r="C2" s="19"/>
      <c r="D2" s="19"/>
      <c r="E2" s="215" t="s">
        <v>15</v>
      </c>
      <c r="F2" s="215"/>
      <c r="G2" s="215" t="s">
        <v>16</v>
      </c>
      <c r="H2" s="215"/>
      <c r="I2" s="215" t="s">
        <v>17</v>
      </c>
      <c r="J2" s="215"/>
      <c r="K2" s="215" t="s">
        <v>18</v>
      </c>
      <c r="L2" s="215"/>
      <c r="M2" s="215" t="s">
        <v>19</v>
      </c>
      <c r="N2" s="215"/>
      <c r="O2" s="215" t="s">
        <v>20</v>
      </c>
      <c r="P2" s="215"/>
      <c r="Q2" s="215" t="s">
        <v>21</v>
      </c>
      <c r="R2" s="21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64"/>
      <c r="P3" s="64"/>
      <c r="Q3" s="24"/>
      <c r="R3" s="24"/>
      <c r="S3" s="25"/>
      <c r="T3" s="25"/>
      <c r="U3" s="26"/>
      <c r="V3" s="26"/>
    </row>
    <row r="4" spans="1:22" x14ac:dyDescent="0.25">
      <c r="A4" s="202">
        <v>6538</v>
      </c>
      <c r="B4" s="214" t="s">
        <v>109</v>
      </c>
      <c r="C4" s="202">
        <v>13</v>
      </c>
      <c r="D4" s="38" t="s">
        <v>70</v>
      </c>
      <c r="E4" s="216">
        <v>7</v>
      </c>
      <c r="F4" s="217"/>
      <c r="G4" s="216">
        <v>4</v>
      </c>
      <c r="H4" s="217"/>
      <c r="I4" s="216">
        <v>7</v>
      </c>
      <c r="J4" s="217"/>
      <c r="K4" s="216">
        <v>7</v>
      </c>
      <c r="L4" s="217"/>
      <c r="M4" s="216">
        <v>7</v>
      </c>
      <c r="N4" s="217"/>
      <c r="O4" s="216"/>
      <c r="P4" s="217"/>
      <c r="Q4" s="219"/>
      <c r="R4" s="220"/>
      <c r="S4" s="25">
        <f>E4+G4+I4+K4+M4+O4+Q4</f>
        <v>32</v>
      </c>
      <c r="T4" s="25">
        <f>SUM(S4-U4-V4)</f>
        <v>32</v>
      </c>
      <c r="U4" s="28"/>
      <c r="V4" s="28"/>
    </row>
    <row r="5" spans="1:22" ht="15.75" customHeight="1" x14ac:dyDescent="0.25">
      <c r="A5" s="211">
        <v>6598</v>
      </c>
      <c r="B5" s="214" t="s">
        <v>107</v>
      </c>
      <c r="C5" s="211">
        <v>6</v>
      </c>
      <c r="D5" s="38" t="s">
        <v>87</v>
      </c>
      <c r="E5" s="216"/>
      <c r="F5" s="217"/>
      <c r="G5" s="218">
        <v>1</v>
      </c>
      <c r="H5" s="218"/>
      <c r="I5" s="216"/>
      <c r="J5" s="217"/>
      <c r="K5" s="216"/>
      <c r="L5" s="217"/>
      <c r="M5" s="216"/>
      <c r="N5" s="217"/>
      <c r="O5" s="216"/>
      <c r="P5" s="217"/>
      <c r="Q5" s="219"/>
      <c r="R5" s="220"/>
      <c r="S5" s="25">
        <f>E5+G5+I5+K5+M5+O5+Q5</f>
        <v>1</v>
      </c>
      <c r="T5" s="25">
        <f>SUM(S5-U5-V5)</f>
        <v>1</v>
      </c>
      <c r="U5" s="28"/>
      <c r="V5" s="28"/>
    </row>
    <row r="6" spans="1:22" x14ac:dyDescent="0.25">
      <c r="A6" s="211">
        <v>6598</v>
      </c>
      <c r="B6" s="214" t="s">
        <v>107</v>
      </c>
      <c r="C6" s="211">
        <v>7</v>
      </c>
      <c r="D6" s="38" t="s">
        <v>87</v>
      </c>
      <c r="E6" s="216"/>
      <c r="F6" s="217"/>
      <c r="G6" s="218">
        <v>1</v>
      </c>
      <c r="H6" s="218"/>
      <c r="I6" s="218"/>
      <c r="J6" s="218"/>
      <c r="K6" s="218"/>
      <c r="L6" s="218"/>
      <c r="M6" s="218"/>
      <c r="N6" s="218"/>
      <c r="O6" s="216"/>
      <c r="P6" s="217"/>
      <c r="Q6" s="219"/>
      <c r="R6" s="220"/>
      <c r="S6" s="25">
        <f t="shared" ref="S6:S24" si="0">E6+G6+I6+K6+M6+O6+Q6</f>
        <v>1</v>
      </c>
      <c r="T6" s="25">
        <f t="shared" ref="T6:T21" si="1">SUM(S6-U6-V6)</f>
        <v>1</v>
      </c>
      <c r="U6" s="28"/>
      <c r="V6" s="28"/>
    </row>
    <row r="7" spans="1:22" x14ac:dyDescent="0.25">
      <c r="A7" s="211">
        <v>6598</v>
      </c>
      <c r="B7" s="214" t="s">
        <v>107</v>
      </c>
      <c r="C7" s="211">
        <v>9</v>
      </c>
      <c r="D7" s="38" t="s">
        <v>87</v>
      </c>
      <c r="E7" s="216"/>
      <c r="F7" s="217"/>
      <c r="G7" s="218">
        <v>1</v>
      </c>
      <c r="H7" s="218"/>
      <c r="I7" s="216"/>
      <c r="J7" s="217"/>
      <c r="K7" s="216"/>
      <c r="L7" s="217"/>
      <c r="M7" s="216"/>
      <c r="N7" s="217"/>
      <c r="O7" s="216"/>
      <c r="P7" s="217"/>
      <c r="Q7" s="219"/>
      <c r="R7" s="220"/>
      <c r="S7" s="25">
        <f t="shared" si="0"/>
        <v>1</v>
      </c>
      <c r="T7" s="25">
        <f t="shared" si="1"/>
        <v>1</v>
      </c>
      <c r="U7" s="28"/>
      <c r="V7" s="28"/>
    </row>
    <row r="8" spans="1:22" x14ac:dyDescent="0.25">
      <c r="A8" s="204"/>
      <c r="B8" s="48"/>
      <c r="C8" s="204"/>
      <c r="D8" s="38"/>
      <c r="E8" s="216"/>
      <c r="F8" s="217"/>
      <c r="G8" s="218"/>
      <c r="H8" s="218"/>
      <c r="I8" s="216"/>
      <c r="J8" s="217"/>
      <c r="K8" s="218"/>
      <c r="L8" s="218"/>
      <c r="M8" s="216"/>
      <c r="N8" s="217"/>
      <c r="O8" s="216"/>
      <c r="P8" s="217"/>
      <c r="Q8" s="219"/>
      <c r="R8" s="220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77"/>
      <c r="B9" s="48"/>
      <c r="C9" s="177"/>
      <c r="D9" s="38"/>
      <c r="E9" s="216"/>
      <c r="F9" s="217"/>
      <c r="G9" s="216"/>
      <c r="H9" s="217"/>
      <c r="I9" s="216"/>
      <c r="J9" s="217"/>
      <c r="K9" s="216"/>
      <c r="L9" s="217"/>
      <c r="M9" s="216"/>
      <c r="N9" s="217"/>
      <c r="O9" s="216"/>
      <c r="P9" s="217"/>
      <c r="Q9" s="219"/>
      <c r="R9" s="220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45"/>
      <c r="B10" s="48"/>
      <c r="C10" s="145"/>
      <c r="D10" s="38"/>
      <c r="E10" s="216"/>
      <c r="F10" s="217"/>
      <c r="G10" s="216"/>
      <c r="H10" s="217"/>
      <c r="I10" s="216"/>
      <c r="J10" s="217"/>
      <c r="K10" s="216"/>
      <c r="L10" s="217"/>
      <c r="M10" s="216"/>
      <c r="N10" s="217"/>
      <c r="O10" s="216"/>
      <c r="P10" s="217"/>
      <c r="Q10" s="219"/>
      <c r="R10" s="220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39"/>
      <c r="B11" s="48"/>
      <c r="C11" s="139"/>
      <c r="D11" s="38"/>
      <c r="E11" s="216"/>
      <c r="F11" s="217"/>
      <c r="G11" s="216"/>
      <c r="H11" s="217"/>
      <c r="I11" s="216"/>
      <c r="J11" s="217"/>
      <c r="K11" s="216"/>
      <c r="L11" s="217"/>
      <c r="M11" s="216"/>
      <c r="N11" s="217"/>
      <c r="O11" s="216"/>
      <c r="P11" s="217"/>
      <c r="Q11" s="219"/>
      <c r="R11" s="220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39"/>
      <c r="B12" s="48"/>
      <c r="C12" s="139"/>
      <c r="D12" s="38"/>
      <c r="E12" s="216"/>
      <c r="F12" s="217"/>
      <c r="G12" s="216"/>
      <c r="H12" s="217"/>
      <c r="I12" s="216"/>
      <c r="J12" s="217"/>
      <c r="K12" s="216"/>
      <c r="L12" s="217"/>
      <c r="M12" s="216"/>
      <c r="N12" s="217"/>
      <c r="O12" s="216"/>
      <c r="P12" s="217"/>
      <c r="Q12" s="219"/>
      <c r="R12" s="220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94"/>
      <c r="B13" s="48"/>
      <c r="C13" s="94"/>
      <c r="D13" s="38"/>
      <c r="E13" s="216"/>
      <c r="F13" s="217"/>
      <c r="G13" s="216"/>
      <c r="H13" s="217"/>
      <c r="I13" s="216"/>
      <c r="J13" s="217"/>
      <c r="K13" s="216"/>
      <c r="L13" s="217"/>
      <c r="M13" s="216"/>
      <c r="N13" s="217"/>
      <c r="O13" s="216"/>
      <c r="P13" s="217"/>
      <c r="Q13" s="219"/>
      <c r="R13" s="220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61"/>
      <c r="B14" s="48"/>
      <c r="C14" s="161"/>
      <c r="D14" s="38"/>
      <c r="E14" s="216"/>
      <c r="F14" s="217"/>
      <c r="G14" s="216"/>
      <c r="H14" s="217"/>
      <c r="I14" s="216"/>
      <c r="J14" s="217"/>
      <c r="K14" s="216"/>
      <c r="L14" s="217"/>
      <c r="M14" s="216"/>
      <c r="N14" s="217"/>
      <c r="O14" s="216"/>
      <c r="P14" s="217"/>
      <c r="Q14" s="219"/>
      <c r="R14" s="220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6"/>
      <c r="B15" s="46"/>
      <c r="C15" s="71"/>
      <c r="D15" s="38"/>
      <c r="E15" s="216"/>
      <c r="F15" s="217"/>
      <c r="G15" s="216"/>
      <c r="H15" s="217"/>
      <c r="I15" s="216"/>
      <c r="J15" s="217"/>
      <c r="K15" s="216"/>
      <c r="L15" s="217"/>
      <c r="M15" s="216"/>
      <c r="N15" s="217"/>
      <c r="O15" s="216"/>
      <c r="P15" s="217"/>
      <c r="Q15" s="219"/>
      <c r="R15" s="220"/>
      <c r="S15" s="25">
        <f>E15+G15+I15+K15+M15+O15+Q15</f>
        <v>0</v>
      </c>
      <c r="T15" s="25">
        <f>SUM(S15-U15-V15)</f>
        <v>0</v>
      </c>
      <c r="U15" s="28"/>
      <c r="V15" s="28"/>
    </row>
    <row r="16" spans="1:22" x14ac:dyDescent="0.25">
      <c r="A16" s="46"/>
      <c r="B16" s="46"/>
      <c r="C16" s="46"/>
      <c r="D16" s="38"/>
      <c r="E16" s="216"/>
      <c r="F16" s="217"/>
      <c r="G16" s="216"/>
      <c r="H16" s="217"/>
      <c r="I16" s="216"/>
      <c r="J16" s="217"/>
      <c r="K16" s="216"/>
      <c r="L16" s="217"/>
      <c r="M16" s="216"/>
      <c r="N16" s="217"/>
      <c r="O16" s="216"/>
      <c r="P16" s="217"/>
      <c r="Q16" s="219"/>
      <c r="R16" s="220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46"/>
      <c r="B17" s="46"/>
      <c r="C17" s="46"/>
      <c r="D17" s="38"/>
      <c r="E17" s="216"/>
      <c r="F17" s="217"/>
      <c r="G17" s="216"/>
      <c r="H17" s="217"/>
      <c r="I17" s="216"/>
      <c r="J17" s="217"/>
      <c r="K17" s="216"/>
      <c r="L17" s="217"/>
      <c r="M17" s="216"/>
      <c r="N17" s="217"/>
      <c r="O17" s="216"/>
      <c r="P17" s="217"/>
      <c r="Q17" s="219"/>
      <c r="R17" s="220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81"/>
      <c r="B18" s="46"/>
      <c r="C18" s="46"/>
      <c r="D18" s="27"/>
      <c r="E18" s="216"/>
      <c r="F18" s="217"/>
      <c r="G18" s="216"/>
      <c r="H18" s="217"/>
      <c r="I18" s="216"/>
      <c r="J18" s="217"/>
      <c r="K18" s="216"/>
      <c r="L18" s="217"/>
      <c r="M18" s="216"/>
      <c r="N18" s="217"/>
      <c r="O18" s="216"/>
      <c r="P18" s="217"/>
      <c r="Q18" s="219"/>
      <c r="R18" s="220"/>
      <c r="S18" s="25">
        <f t="shared" si="0"/>
        <v>0</v>
      </c>
      <c r="T18" s="25">
        <f t="shared" si="1"/>
        <v>0</v>
      </c>
      <c r="U18" s="28"/>
      <c r="V18" s="28"/>
    </row>
    <row r="19" spans="1:22" s="17" customFormat="1" x14ac:dyDescent="0.25">
      <c r="A19" s="159"/>
      <c r="B19" s="159"/>
      <c r="C19" s="159"/>
      <c r="D19" s="38"/>
      <c r="E19" s="216"/>
      <c r="F19" s="217"/>
      <c r="G19" s="216"/>
      <c r="H19" s="217"/>
      <c r="I19" s="216"/>
      <c r="J19" s="217"/>
      <c r="K19" s="216"/>
      <c r="L19" s="217"/>
      <c r="M19" s="216"/>
      <c r="N19" s="217"/>
      <c r="O19" s="216"/>
      <c r="P19" s="217"/>
      <c r="Q19" s="219"/>
      <c r="R19" s="220"/>
      <c r="S19" s="25">
        <f t="shared" si="0"/>
        <v>0</v>
      </c>
      <c r="T19" s="25">
        <f t="shared" si="1"/>
        <v>0</v>
      </c>
      <c r="U19" s="28"/>
      <c r="V19" s="28"/>
    </row>
    <row r="20" spans="1:22" s="17" customFormat="1" x14ac:dyDescent="0.25">
      <c r="A20" s="158"/>
      <c r="B20" s="158"/>
      <c r="C20" s="158"/>
      <c r="D20" s="38"/>
      <c r="E20" s="216"/>
      <c r="F20" s="217"/>
      <c r="G20" s="216"/>
      <c r="H20" s="217"/>
      <c r="I20" s="216"/>
      <c r="J20" s="217"/>
      <c r="K20" s="216"/>
      <c r="L20" s="217"/>
      <c r="M20" s="216"/>
      <c r="N20" s="217"/>
      <c r="O20" s="216"/>
      <c r="P20" s="217"/>
      <c r="Q20" s="219"/>
      <c r="R20" s="220"/>
      <c r="S20" s="25">
        <f t="shared" si="0"/>
        <v>0</v>
      </c>
      <c r="T20" s="25">
        <f t="shared" si="1"/>
        <v>0</v>
      </c>
      <c r="U20" s="28"/>
      <c r="V20" s="28"/>
    </row>
    <row r="21" spans="1:22" s="17" customFormat="1" x14ac:dyDescent="0.25">
      <c r="A21" s="88">
        <v>3600</v>
      </c>
      <c r="B21" s="88" t="s">
        <v>108</v>
      </c>
      <c r="C21" s="88"/>
      <c r="D21" s="27" t="s">
        <v>60</v>
      </c>
      <c r="E21" s="216">
        <v>1</v>
      </c>
      <c r="F21" s="217"/>
      <c r="G21" s="216">
        <v>1</v>
      </c>
      <c r="H21" s="217"/>
      <c r="I21" s="216">
        <v>1</v>
      </c>
      <c r="J21" s="217"/>
      <c r="K21" s="216">
        <v>1</v>
      </c>
      <c r="L21" s="217"/>
      <c r="M21" s="216">
        <v>1</v>
      </c>
      <c r="N21" s="217"/>
      <c r="O21" s="216"/>
      <c r="P21" s="217"/>
      <c r="Q21" s="219"/>
      <c r="R21" s="220"/>
      <c r="S21" s="25">
        <f t="shared" si="0"/>
        <v>5</v>
      </c>
      <c r="T21" s="25">
        <f t="shared" si="1"/>
        <v>5</v>
      </c>
      <c r="U21" s="28"/>
      <c r="V21" s="28"/>
    </row>
    <row r="22" spans="1:22" s="17" customFormat="1" x14ac:dyDescent="0.25">
      <c r="A22" s="23" t="s">
        <v>37</v>
      </c>
      <c r="B22" s="50"/>
      <c r="C22" s="19"/>
      <c r="D22" s="19"/>
      <c r="E22" s="216"/>
      <c r="F22" s="217"/>
      <c r="G22" s="216"/>
      <c r="H22" s="217"/>
      <c r="I22" s="216"/>
      <c r="J22" s="217"/>
      <c r="K22" s="216"/>
      <c r="L22" s="217"/>
      <c r="M22" s="216"/>
      <c r="N22" s="217"/>
      <c r="O22" s="216"/>
      <c r="P22" s="217"/>
      <c r="Q22" s="219"/>
      <c r="R22" s="220"/>
      <c r="S22" s="25">
        <f t="shared" si="0"/>
        <v>0</v>
      </c>
      <c r="T22" s="25"/>
      <c r="U22" s="29"/>
      <c r="V22" s="28"/>
    </row>
    <row r="23" spans="1:22" x14ac:dyDescent="0.25">
      <c r="A23" s="50" t="s">
        <v>38</v>
      </c>
      <c r="B23" s="50">
        <f>SUM(B6:B22)</f>
        <v>0</v>
      </c>
      <c r="C23" s="19"/>
      <c r="D23" s="19"/>
      <c r="E23" s="216"/>
      <c r="F23" s="217"/>
      <c r="G23" s="216"/>
      <c r="H23" s="217"/>
      <c r="I23" s="216"/>
      <c r="J23" s="217"/>
      <c r="K23" s="216">
        <f>SUM(K6:K22)</f>
        <v>1</v>
      </c>
      <c r="L23" s="217"/>
      <c r="M23" s="216"/>
      <c r="N23" s="217"/>
      <c r="O23" s="219"/>
      <c r="P23" s="220"/>
      <c r="Q23" s="219"/>
      <c r="R23" s="220"/>
      <c r="S23" s="25">
        <f t="shared" si="0"/>
        <v>1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21">
        <f>SUM(E4:E23)</f>
        <v>8</v>
      </c>
      <c r="F24" s="222"/>
      <c r="G24" s="221">
        <f>SUM(G4:G23)</f>
        <v>8</v>
      </c>
      <c r="H24" s="222"/>
      <c r="I24" s="221">
        <f>SUM(I4:I23)</f>
        <v>8</v>
      </c>
      <c r="J24" s="222"/>
      <c r="K24" s="221">
        <f>SUM(K4:K23)</f>
        <v>9</v>
      </c>
      <c r="L24" s="222"/>
      <c r="M24" s="221">
        <f>SUM(M4:M23)</f>
        <v>8</v>
      </c>
      <c r="N24" s="222"/>
      <c r="O24" s="221">
        <f>SUM(O4:O23)</f>
        <v>0</v>
      </c>
      <c r="P24" s="222"/>
      <c r="Q24" s="221">
        <f>SUM(Q4:Q23)</f>
        <v>0</v>
      </c>
      <c r="R24" s="222"/>
      <c r="S24" s="25">
        <f t="shared" si="0"/>
        <v>41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86"/>
      <c r="J25" s="87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1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1</v>
      </c>
      <c r="T26" s="28"/>
      <c r="U26" s="28">
        <f>SUM(U4:U25)</f>
        <v>0</v>
      </c>
      <c r="V26" s="28">
        <f>SUM(V4:V25)</f>
        <v>0</v>
      </c>
    </row>
    <row r="27" spans="1:22" x14ac:dyDescent="0.25">
      <c r="E27" s="45"/>
      <c r="F27" s="45"/>
      <c r="M27" s="45"/>
      <c r="N27" s="45"/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40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5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1</v>
      </c>
      <c r="S33" s="16"/>
    </row>
    <row r="34" spans="1:19" ht="16.5" thickBot="1" x14ac:dyDescent="0.3">
      <c r="A34" s="17" t="s">
        <v>6</v>
      </c>
      <c r="C34" s="39">
        <f>SUM(C29:C33)</f>
        <v>41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x14ac:dyDescent="0.25">
      <c r="S37" s="16"/>
    </row>
    <row r="38" spans="1:19" x14ac:dyDescent="0.25">
      <c r="S38" s="16"/>
    </row>
    <row r="39" spans="1:19" x14ac:dyDescent="0.25">
      <c r="S39" s="16"/>
    </row>
  </sheetData>
  <mergeCells count="154"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opLeftCell="A13" zoomScale="90" zoomScaleNormal="90" workbookViewId="0">
      <selection activeCell="E30" sqref="E30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05.02.17</v>
      </c>
      <c r="B2" s="19"/>
      <c r="C2" s="19"/>
      <c r="D2" s="19"/>
      <c r="E2" s="215" t="s">
        <v>15</v>
      </c>
      <c r="F2" s="215"/>
      <c r="G2" s="215" t="s">
        <v>16</v>
      </c>
      <c r="H2" s="215"/>
      <c r="I2" s="215" t="s">
        <v>17</v>
      </c>
      <c r="J2" s="215"/>
      <c r="K2" s="215" t="s">
        <v>18</v>
      </c>
      <c r="L2" s="215"/>
      <c r="M2" s="215" t="s">
        <v>19</v>
      </c>
      <c r="N2" s="215"/>
      <c r="O2" s="215" t="s">
        <v>20</v>
      </c>
      <c r="P2" s="215"/>
      <c r="Q2" s="215" t="s">
        <v>21</v>
      </c>
      <c r="R2" s="21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13</v>
      </c>
      <c r="O3" s="64"/>
      <c r="P3" s="64"/>
      <c r="Q3" s="52"/>
      <c r="R3" s="52"/>
      <c r="S3" s="25"/>
      <c r="T3" s="25"/>
      <c r="U3" s="26"/>
      <c r="V3" s="26"/>
    </row>
    <row r="4" spans="1:22" x14ac:dyDescent="0.25">
      <c r="A4" s="192">
        <v>6598</v>
      </c>
      <c r="B4" s="214" t="s">
        <v>107</v>
      </c>
      <c r="C4" s="192">
        <v>7</v>
      </c>
      <c r="D4" s="38" t="s">
        <v>87</v>
      </c>
      <c r="E4" s="218">
        <v>1</v>
      </c>
      <c r="F4" s="218"/>
      <c r="G4" s="218">
        <v>2</v>
      </c>
      <c r="H4" s="218"/>
      <c r="I4" s="218"/>
      <c r="J4" s="218"/>
      <c r="K4" s="218"/>
      <c r="L4" s="218"/>
      <c r="M4" s="216"/>
      <c r="N4" s="217"/>
      <c r="O4" s="218"/>
      <c r="P4" s="218"/>
      <c r="Q4" s="236"/>
      <c r="R4" s="236"/>
      <c r="S4" s="25">
        <f t="shared" ref="S4:S11" si="0">E4+G4+I4+K4+M4+O4+Q4</f>
        <v>3</v>
      </c>
      <c r="T4" s="25">
        <f t="shared" ref="T4:T11" si="1">SUM(S4-U4-V4)</f>
        <v>3</v>
      </c>
      <c r="U4" s="28"/>
      <c r="V4" s="28"/>
    </row>
    <row r="5" spans="1:22" x14ac:dyDescent="0.25">
      <c r="A5" s="202">
        <v>6538</v>
      </c>
      <c r="B5" s="214" t="s">
        <v>109</v>
      </c>
      <c r="C5" s="202">
        <v>13</v>
      </c>
      <c r="D5" s="38" t="s">
        <v>70</v>
      </c>
      <c r="E5" s="218">
        <v>4</v>
      </c>
      <c r="F5" s="218"/>
      <c r="G5" s="218">
        <v>2</v>
      </c>
      <c r="H5" s="218"/>
      <c r="I5" s="218">
        <v>7</v>
      </c>
      <c r="J5" s="218"/>
      <c r="K5" s="218">
        <v>7</v>
      </c>
      <c r="L5" s="218"/>
      <c r="M5" s="216">
        <v>3</v>
      </c>
      <c r="N5" s="217"/>
      <c r="O5" s="218"/>
      <c r="P5" s="218"/>
      <c r="Q5" s="236"/>
      <c r="R5" s="236"/>
      <c r="S5" s="25">
        <f t="shared" si="0"/>
        <v>23</v>
      </c>
      <c r="T5" s="25">
        <f t="shared" si="1"/>
        <v>23</v>
      </c>
      <c r="U5" s="28"/>
      <c r="V5" s="28"/>
    </row>
    <row r="6" spans="1:22" x14ac:dyDescent="0.25">
      <c r="A6" s="202" t="s">
        <v>74</v>
      </c>
      <c r="B6" s="214" t="s">
        <v>110</v>
      </c>
      <c r="C6" s="202">
        <v>202</v>
      </c>
      <c r="D6" s="38" t="s">
        <v>82</v>
      </c>
      <c r="E6" s="216">
        <v>2</v>
      </c>
      <c r="F6" s="217"/>
      <c r="G6" s="216">
        <v>3</v>
      </c>
      <c r="H6" s="217"/>
      <c r="I6" s="216"/>
      <c r="J6" s="217"/>
      <c r="K6" s="238"/>
      <c r="L6" s="239"/>
      <c r="M6" s="218">
        <v>2</v>
      </c>
      <c r="N6" s="218"/>
      <c r="O6" s="218"/>
      <c r="P6" s="218"/>
      <c r="Q6" s="236"/>
      <c r="R6" s="236"/>
      <c r="S6" s="25">
        <f t="shared" si="0"/>
        <v>7</v>
      </c>
      <c r="T6" s="25">
        <f t="shared" si="1"/>
        <v>7</v>
      </c>
      <c r="U6" s="28"/>
      <c r="V6" s="28"/>
    </row>
    <row r="7" spans="1:22" x14ac:dyDescent="0.25">
      <c r="A7" s="184"/>
      <c r="B7" s="48"/>
      <c r="C7" s="184"/>
      <c r="D7" s="38"/>
      <c r="E7" s="216"/>
      <c r="F7" s="217"/>
      <c r="G7" s="216"/>
      <c r="H7" s="217"/>
      <c r="I7" s="216"/>
      <c r="J7" s="217"/>
      <c r="K7" s="237"/>
      <c r="L7" s="237"/>
      <c r="M7" s="218"/>
      <c r="N7" s="218"/>
      <c r="O7" s="218"/>
      <c r="P7" s="218"/>
      <c r="Q7" s="236"/>
      <c r="R7" s="236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43"/>
      <c r="B8" s="48"/>
      <c r="C8" s="143"/>
      <c r="D8" s="38"/>
      <c r="E8" s="216"/>
      <c r="F8" s="217"/>
      <c r="G8" s="216"/>
      <c r="H8" s="217"/>
      <c r="I8" s="216"/>
      <c r="J8" s="217"/>
      <c r="K8" s="237"/>
      <c r="L8" s="237"/>
      <c r="M8" s="218"/>
      <c r="N8" s="218"/>
      <c r="O8" s="218"/>
      <c r="P8" s="218"/>
      <c r="Q8" s="236"/>
      <c r="R8" s="236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37"/>
      <c r="B9" s="48"/>
      <c r="C9" s="137"/>
      <c r="D9" s="38"/>
      <c r="E9" s="216"/>
      <c r="F9" s="217"/>
      <c r="G9" s="216"/>
      <c r="H9" s="217"/>
      <c r="I9" s="216"/>
      <c r="J9" s="217"/>
      <c r="K9" s="238"/>
      <c r="L9" s="239"/>
      <c r="M9" s="216"/>
      <c r="N9" s="217"/>
      <c r="O9" s="216"/>
      <c r="P9" s="217"/>
      <c r="Q9" s="219"/>
      <c r="R9" s="220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38"/>
      <c r="B10" s="48"/>
      <c r="C10" s="138"/>
      <c r="D10" s="38"/>
      <c r="E10" s="216"/>
      <c r="F10" s="217"/>
      <c r="G10" s="216"/>
      <c r="H10" s="217"/>
      <c r="I10" s="216"/>
      <c r="J10" s="217"/>
      <c r="K10" s="238"/>
      <c r="L10" s="239"/>
      <c r="M10" s="216"/>
      <c r="N10" s="217"/>
      <c r="O10" s="216"/>
      <c r="P10" s="217"/>
      <c r="Q10" s="219"/>
      <c r="R10" s="220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39"/>
      <c r="B11" s="48"/>
      <c r="C11" s="139"/>
      <c r="D11" s="38"/>
      <c r="E11" s="218"/>
      <c r="F11" s="218"/>
      <c r="G11" s="218"/>
      <c r="H11" s="218"/>
      <c r="I11" s="218"/>
      <c r="J11" s="218"/>
      <c r="K11" s="238"/>
      <c r="L11" s="239"/>
      <c r="M11" s="216"/>
      <c r="N11" s="217"/>
      <c r="O11" s="216"/>
      <c r="P11" s="217"/>
      <c r="Q11" s="219"/>
      <c r="R11" s="220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39"/>
      <c r="B12" s="48"/>
      <c r="C12" s="139"/>
      <c r="D12" s="38"/>
      <c r="E12" s="218"/>
      <c r="F12" s="218"/>
      <c r="G12" s="218"/>
      <c r="H12" s="218"/>
      <c r="I12" s="218"/>
      <c r="J12" s="218"/>
      <c r="K12" s="238"/>
      <c r="L12" s="239"/>
      <c r="M12" s="216"/>
      <c r="N12" s="217"/>
      <c r="O12" s="216"/>
      <c r="P12" s="217"/>
      <c r="Q12" s="219"/>
      <c r="R12" s="220"/>
      <c r="S12" s="25">
        <f t="shared" ref="S12:S24" si="2"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161"/>
      <c r="B13" s="48"/>
      <c r="C13" s="161"/>
      <c r="D13" s="38"/>
      <c r="E13" s="218"/>
      <c r="F13" s="218"/>
      <c r="G13" s="218"/>
      <c r="H13" s="218"/>
      <c r="I13" s="218"/>
      <c r="J13" s="218"/>
      <c r="K13" s="238"/>
      <c r="L13" s="239"/>
      <c r="M13" s="216"/>
      <c r="N13" s="217"/>
      <c r="O13" s="216"/>
      <c r="P13" s="217"/>
      <c r="Q13" s="219"/>
      <c r="R13" s="220"/>
      <c r="S13" s="25">
        <f t="shared" si="2"/>
        <v>0</v>
      </c>
      <c r="T13" s="25">
        <f>SUM(S13-U13-V13)</f>
        <v>0</v>
      </c>
      <c r="U13" s="28"/>
      <c r="V13" s="28"/>
    </row>
    <row r="14" spans="1:22" x14ac:dyDescent="0.25">
      <c r="A14" s="46"/>
      <c r="B14" s="48"/>
      <c r="C14" s="46"/>
      <c r="D14" s="38"/>
      <c r="E14" s="218"/>
      <c r="F14" s="218"/>
      <c r="G14" s="218"/>
      <c r="H14" s="218"/>
      <c r="I14" s="218"/>
      <c r="J14" s="218"/>
      <c r="K14" s="238"/>
      <c r="L14" s="239"/>
      <c r="M14" s="216"/>
      <c r="N14" s="217"/>
      <c r="O14" s="216"/>
      <c r="P14" s="217"/>
      <c r="Q14" s="219"/>
      <c r="R14" s="220"/>
      <c r="S14" s="25">
        <f t="shared" si="2"/>
        <v>0</v>
      </c>
      <c r="T14" s="25">
        <f>SUM(S14-U14-V14)</f>
        <v>0</v>
      </c>
      <c r="U14" s="28"/>
      <c r="V14" s="28"/>
    </row>
    <row r="15" spans="1:22" x14ac:dyDescent="0.25">
      <c r="A15" s="93"/>
      <c r="B15" s="48"/>
      <c r="C15" s="93"/>
      <c r="D15" s="38"/>
      <c r="E15" s="218"/>
      <c r="F15" s="218"/>
      <c r="G15" s="218"/>
      <c r="H15" s="218"/>
      <c r="I15" s="218"/>
      <c r="J15" s="218"/>
      <c r="K15" s="238"/>
      <c r="L15" s="239"/>
      <c r="M15" s="216"/>
      <c r="N15" s="217"/>
      <c r="O15" s="216"/>
      <c r="P15" s="217"/>
      <c r="Q15" s="219"/>
      <c r="R15" s="220"/>
      <c r="S15" s="25">
        <f t="shared" si="2"/>
        <v>0</v>
      </c>
      <c r="T15" s="25">
        <f>SUM(S15-U15-V15)</f>
        <v>0</v>
      </c>
      <c r="U15" s="28"/>
      <c r="V15" s="28"/>
    </row>
    <row r="16" spans="1:22" x14ac:dyDescent="0.25">
      <c r="A16" s="93"/>
      <c r="B16" s="48"/>
      <c r="C16" s="93"/>
      <c r="D16" s="38"/>
      <c r="E16" s="218"/>
      <c r="F16" s="218"/>
      <c r="G16" s="218"/>
      <c r="H16" s="218"/>
      <c r="I16" s="218"/>
      <c r="J16" s="218"/>
      <c r="K16" s="238"/>
      <c r="L16" s="239"/>
      <c r="M16" s="216"/>
      <c r="N16" s="217"/>
      <c r="O16" s="216"/>
      <c r="P16" s="217"/>
      <c r="Q16" s="219"/>
      <c r="R16" s="220"/>
      <c r="S16" s="25">
        <f t="shared" si="2"/>
        <v>0</v>
      </c>
      <c r="T16" s="25">
        <f t="shared" ref="T16:T22" si="3">SUM(S16-U16-V16)</f>
        <v>0</v>
      </c>
      <c r="U16" s="28"/>
      <c r="V16" s="28"/>
    </row>
    <row r="17" spans="1:22" x14ac:dyDescent="0.25">
      <c r="A17" s="46"/>
      <c r="B17" s="46"/>
      <c r="C17" s="46"/>
      <c r="D17" s="27"/>
      <c r="E17" s="216"/>
      <c r="F17" s="217"/>
      <c r="G17" s="216"/>
      <c r="H17" s="217"/>
      <c r="I17" s="216"/>
      <c r="J17" s="217"/>
      <c r="K17" s="238"/>
      <c r="L17" s="239"/>
      <c r="M17" s="216"/>
      <c r="N17" s="217"/>
      <c r="O17" s="216"/>
      <c r="P17" s="217"/>
      <c r="Q17" s="219"/>
      <c r="R17" s="220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82"/>
      <c r="B18" s="46"/>
      <c r="C18" s="46"/>
      <c r="D18" s="27"/>
      <c r="E18" s="216"/>
      <c r="F18" s="217"/>
      <c r="G18" s="216"/>
      <c r="H18" s="217"/>
      <c r="I18" s="216"/>
      <c r="J18" s="217"/>
      <c r="K18" s="238"/>
      <c r="L18" s="239"/>
      <c r="M18" s="216"/>
      <c r="N18" s="217"/>
      <c r="O18" s="216"/>
      <c r="P18" s="217"/>
      <c r="Q18" s="219"/>
      <c r="R18" s="220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84"/>
      <c r="B19" s="46"/>
      <c r="C19" s="46"/>
      <c r="D19" s="27"/>
      <c r="E19" s="216"/>
      <c r="F19" s="217"/>
      <c r="G19" s="216"/>
      <c r="H19" s="217"/>
      <c r="I19" s="216"/>
      <c r="J19" s="217"/>
      <c r="K19" s="238"/>
      <c r="L19" s="239"/>
      <c r="M19" s="216"/>
      <c r="N19" s="217"/>
      <c r="O19" s="216"/>
      <c r="P19" s="217"/>
      <c r="Q19" s="219"/>
      <c r="R19" s="220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59"/>
      <c r="B20" s="159"/>
      <c r="C20" s="159"/>
      <c r="D20" s="38"/>
      <c r="E20" s="216"/>
      <c r="F20" s="217"/>
      <c r="G20" s="216"/>
      <c r="H20" s="217"/>
      <c r="I20" s="216"/>
      <c r="J20" s="217"/>
      <c r="K20" s="238"/>
      <c r="L20" s="239"/>
      <c r="M20" s="216"/>
      <c r="N20" s="217"/>
      <c r="O20" s="216"/>
      <c r="P20" s="217"/>
      <c r="Q20" s="219"/>
      <c r="R20" s="220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88"/>
      <c r="B21" s="188"/>
      <c r="C21" s="188"/>
      <c r="D21" s="38"/>
      <c r="E21" s="216"/>
      <c r="F21" s="217"/>
      <c r="G21" s="233"/>
      <c r="H21" s="234"/>
      <c r="I21" s="216"/>
      <c r="J21" s="217"/>
      <c r="K21" s="238"/>
      <c r="L21" s="239"/>
      <c r="M21" s="216"/>
      <c r="N21" s="217"/>
      <c r="O21" s="216"/>
      <c r="P21" s="217"/>
      <c r="Q21" s="219"/>
      <c r="R21" s="220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90">
        <v>3600</v>
      </c>
      <c r="B22" s="89" t="s">
        <v>108</v>
      </c>
      <c r="C22" s="89"/>
      <c r="D22" s="27" t="s">
        <v>60</v>
      </c>
      <c r="E22" s="216">
        <v>1</v>
      </c>
      <c r="F22" s="217"/>
      <c r="G22" s="216">
        <v>1</v>
      </c>
      <c r="H22" s="217"/>
      <c r="I22" s="216">
        <v>1</v>
      </c>
      <c r="J22" s="217"/>
      <c r="K22" s="216">
        <v>1</v>
      </c>
      <c r="L22" s="217"/>
      <c r="M22" s="216"/>
      <c r="N22" s="217"/>
      <c r="O22" s="216"/>
      <c r="P22" s="217"/>
      <c r="Q22" s="219"/>
      <c r="R22" s="220"/>
      <c r="S22" s="25">
        <f t="shared" si="2"/>
        <v>4</v>
      </c>
      <c r="T22" s="25">
        <f t="shared" si="3"/>
        <v>4</v>
      </c>
      <c r="U22" s="28"/>
      <c r="V22" s="28"/>
    </row>
    <row r="23" spans="1:22" x14ac:dyDescent="0.25">
      <c r="A23" s="23" t="s">
        <v>37</v>
      </c>
      <c r="B23" s="23">
        <f>SUM(B6:B22)</f>
        <v>0</v>
      </c>
      <c r="C23" s="23"/>
      <c r="D23" s="23"/>
      <c r="E23" s="216"/>
      <c r="F23" s="217"/>
      <c r="G23" s="216"/>
      <c r="H23" s="217"/>
      <c r="I23" s="216"/>
      <c r="J23" s="217"/>
      <c r="K23" s="216">
        <f>SUM(K6:K22)</f>
        <v>1</v>
      </c>
      <c r="L23" s="217"/>
      <c r="M23" s="216"/>
      <c r="N23" s="217"/>
      <c r="O23" s="216"/>
      <c r="P23" s="217"/>
      <c r="Q23" s="219"/>
      <c r="R23" s="220"/>
      <c r="S23" s="25">
        <f t="shared" si="2"/>
        <v>1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216"/>
      <c r="F24" s="217"/>
      <c r="G24" s="216"/>
      <c r="H24" s="217"/>
      <c r="I24" s="216"/>
      <c r="J24" s="217"/>
      <c r="K24" s="216"/>
      <c r="L24" s="217"/>
      <c r="M24" s="216"/>
      <c r="N24" s="217"/>
      <c r="O24" s="216"/>
      <c r="P24" s="217"/>
      <c r="Q24" s="219"/>
      <c r="R24" s="220"/>
      <c r="S24" s="25">
        <f t="shared" si="2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221">
        <f>SUM(E4:E24)</f>
        <v>8</v>
      </c>
      <c r="F25" s="222"/>
      <c r="G25" s="221">
        <f>SUM(G4:G24)</f>
        <v>8</v>
      </c>
      <c r="H25" s="222"/>
      <c r="I25" s="221">
        <f>SUM(I4:I24)</f>
        <v>8</v>
      </c>
      <c r="J25" s="222"/>
      <c r="K25" s="221">
        <f>SUM(K4:K24)</f>
        <v>9</v>
      </c>
      <c r="L25" s="222"/>
      <c r="M25" s="221">
        <f>SUM(M4:M24)</f>
        <v>5</v>
      </c>
      <c r="N25" s="222"/>
      <c r="O25" s="221">
        <f>SUM(O4:O24)</f>
        <v>0</v>
      </c>
      <c r="P25" s="222"/>
      <c r="Q25" s="221">
        <f>SUM(Q4:Q24)</f>
        <v>0</v>
      </c>
      <c r="R25" s="222"/>
      <c r="S25" s="25">
        <f>SUM(S4:S24)</f>
        <v>38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37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1</v>
      </c>
      <c r="M27" s="32"/>
      <c r="N27" s="32">
        <f>SUM(M25)-N26</f>
        <v>-3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-2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  <c r="C29" s="45"/>
    </row>
    <row r="30" spans="1:22" x14ac:dyDescent="0.25">
      <c r="A30" s="16" t="s">
        <v>2</v>
      </c>
      <c r="C30" s="40">
        <f>SUM(T26)</f>
        <v>37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>
        <v>4</v>
      </c>
    </row>
    <row r="32" spans="1:22" x14ac:dyDescent="0.25">
      <c r="A32" s="16" t="s">
        <v>27</v>
      </c>
      <c r="C32" s="33">
        <f>V27</f>
        <v>0</v>
      </c>
      <c r="I32" s="33"/>
    </row>
    <row r="33" spans="1:14" x14ac:dyDescent="0.25">
      <c r="A33" s="34" t="s">
        <v>28</v>
      </c>
      <c r="B33" s="34"/>
      <c r="C33" s="37">
        <f>S23</f>
        <v>1</v>
      </c>
      <c r="D33" s="34"/>
      <c r="I33" s="45"/>
      <c r="J33" s="45"/>
      <c r="K33" s="45"/>
      <c r="L33" s="45"/>
      <c r="M33" s="45"/>
      <c r="N33" s="45"/>
    </row>
    <row r="34" spans="1:14" x14ac:dyDescent="0.25">
      <c r="A34" s="16" t="s">
        <v>4</v>
      </c>
      <c r="C34" s="33">
        <f>S24</f>
        <v>0</v>
      </c>
      <c r="I34" s="45"/>
      <c r="J34" s="45"/>
      <c r="K34" s="45"/>
      <c r="L34" s="45"/>
      <c r="M34" s="45"/>
      <c r="N34" s="45"/>
    </row>
    <row r="35" spans="1:14" ht="16.5" thickBot="1" x14ac:dyDescent="0.3">
      <c r="A35" s="17" t="s">
        <v>6</v>
      </c>
      <c r="B35" s="17"/>
      <c r="C35" s="39">
        <f>SUM(C30:C34)</f>
        <v>38</v>
      </c>
      <c r="E35" s="17" t="s">
        <v>40</v>
      </c>
      <c r="F35" s="17"/>
      <c r="G35" s="35">
        <f>S25-C35</f>
        <v>0</v>
      </c>
    </row>
    <row r="36" spans="1:14" ht="16.5" thickTop="1" x14ac:dyDescent="0.25">
      <c r="A36" s="16" t="s">
        <v>29</v>
      </c>
      <c r="C36" s="36">
        <v>0</v>
      </c>
      <c r="D36" s="36"/>
    </row>
    <row r="37" spans="1:14" x14ac:dyDescent="0.25">
      <c r="A37" s="16" t="s">
        <v>36</v>
      </c>
      <c r="C37" s="36">
        <v>0</v>
      </c>
      <c r="D37" s="36"/>
    </row>
  </sheetData>
  <mergeCells count="161"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K2:L2"/>
    <mergeCell ref="E9:F9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M8:N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opLeftCell="A7" zoomScale="90" zoomScaleNormal="90" workbookViewId="0">
      <selection activeCell="E8" sqref="E8:N21"/>
    </sheetView>
  </sheetViews>
  <sheetFormatPr defaultRowHeight="15.75" x14ac:dyDescent="0.25"/>
  <cols>
    <col min="1" max="1" width="10.5703125" style="16" customWidth="1"/>
    <col min="2" max="2" width="10.7109375" style="16" customWidth="1"/>
    <col min="3" max="3" width="10.42578125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">
        <v>71</v>
      </c>
      <c r="B2" s="19"/>
      <c r="C2" s="19"/>
      <c r="D2" s="19"/>
      <c r="E2" s="215" t="s">
        <v>15</v>
      </c>
      <c r="F2" s="215"/>
      <c r="G2" s="215" t="s">
        <v>16</v>
      </c>
      <c r="H2" s="215"/>
      <c r="I2" s="215" t="s">
        <v>17</v>
      </c>
      <c r="J2" s="215"/>
      <c r="K2" s="215" t="s">
        <v>18</v>
      </c>
      <c r="L2" s="215"/>
      <c r="M2" s="215" t="s">
        <v>19</v>
      </c>
      <c r="N2" s="215"/>
      <c r="O2" s="215" t="s">
        <v>20</v>
      </c>
      <c r="P2" s="215"/>
      <c r="Q2" s="215" t="s">
        <v>21</v>
      </c>
      <c r="R2" s="21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7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64"/>
      <c r="P3" s="64"/>
      <c r="Q3" s="63"/>
      <c r="R3" s="63"/>
      <c r="S3" s="25"/>
      <c r="T3" s="25"/>
      <c r="U3" s="26"/>
      <c r="V3" s="26"/>
    </row>
    <row r="4" spans="1:22" x14ac:dyDescent="0.25">
      <c r="A4" s="178">
        <v>6429</v>
      </c>
      <c r="B4" s="214" t="s">
        <v>112</v>
      </c>
      <c r="C4" s="178">
        <v>5</v>
      </c>
      <c r="D4" s="38" t="s">
        <v>78</v>
      </c>
      <c r="E4" s="216"/>
      <c r="F4" s="217"/>
      <c r="G4" s="216">
        <v>0.25</v>
      </c>
      <c r="H4" s="217"/>
      <c r="I4" s="226"/>
      <c r="J4" s="217"/>
      <c r="K4" s="216"/>
      <c r="L4" s="217"/>
      <c r="M4" s="216"/>
      <c r="N4" s="217"/>
      <c r="O4" s="216"/>
      <c r="P4" s="217"/>
      <c r="Q4" s="219"/>
      <c r="R4" s="220"/>
      <c r="S4" s="25">
        <f t="shared" ref="S4:S21" si="0">E4+G4+I4+K4+M4+O4+Q4</f>
        <v>0.25</v>
      </c>
      <c r="T4" s="25">
        <f t="shared" ref="T4:T21" si="1">SUM(S4-U4-V4)</f>
        <v>0.25</v>
      </c>
      <c r="U4" s="28"/>
      <c r="V4" s="28"/>
    </row>
    <row r="5" spans="1:22" x14ac:dyDescent="0.25">
      <c r="A5" s="179"/>
      <c r="B5" s="48"/>
      <c r="C5" s="179"/>
      <c r="D5" s="38"/>
      <c r="E5" s="216"/>
      <c r="F5" s="217"/>
      <c r="G5" s="216"/>
      <c r="H5" s="217"/>
      <c r="I5" s="216"/>
      <c r="J5" s="217"/>
      <c r="K5" s="216"/>
      <c r="L5" s="217"/>
      <c r="M5" s="216"/>
      <c r="N5" s="217"/>
      <c r="O5" s="216"/>
      <c r="P5" s="217"/>
      <c r="Q5" s="219"/>
      <c r="R5" s="220"/>
      <c r="S5" s="25">
        <f t="shared" si="0"/>
        <v>0</v>
      </c>
      <c r="T5" s="25">
        <f t="shared" si="1"/>
        <v>0</v>
      </c>
      <c r="U5" s="28"/>
      <c r="V5" s="28"/>
    </row>
    <row r="6" spans="1:22" x14ac:dyDescent="0.25">
      <c r="A6" s="195"/>
      <c r="B6" s="48"/>
      <c r="C6" s="179"/>
      <c r="D6" s="38"/>
      <c r="E6" s="224"/>
      <c r="F6" s="225"/>
      <c r="G6" s="216"/>
      <c r="H6" s="217"/>
      <c r="I6" s="216"/>
      <c r="J6" s="217"/>
      <c r="K6" s="216"/>
      <c r="L6" s="217"/>
      <c r="M6" s="216"/>
      <c r="N6" s="217"/>
      <c r="O6" s="216"/>
      <c r="P6" s="217"/>
      <c r="Q6" s="219"/>
      <c r="R6" s="220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195"/>
      <c r="B7" s="136"/>
      <c r="C7" s="136"/>
      <c r="D7" s="38"/>
      <c r="E7" s="216"/>
      <c r="F7" s="217"/>
      <c r="G7" s="216"/>
      <c r="H7" s="217"/>
      <c r="I7" s="216"/>
      <c r="J7" s="217"/>
      <c r="K7" s="216"/>
      <c r="L7" s="217"/>
      <c r="M7" s="216"/>
      <c r="N7" s="217"/>
      <c r="O7" s="216"/>
      <c r="P7" s="217"/>
      <c r="Q7" s="219"/>
      <c r="R7" s="220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25"/>
      <c r="B8" s="48"/>
      <c r="C8" s="125"/>
      <c r="D8" s="38"/>
      <c r="E8" s="216"/>
      <c r="F8" s="217"/>
      <c r="G8" s="216"/>
      <c r="H8" s="217"/>
      <c r="I8" s="216"/>
      <c r="J8" s="217"/>
      <c r="K8" s="216"/>
      <c r="L8" s="217"/>
      <c r="M8" s="216"/>
      <c r="N8" s="217"/>
      <c r="O8" s="216"/>
      <c r="P8" s="217"/>
      <c r="Q8" s="219"/>
      <c r="R8" s="220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211">
        <v>3600</v>
      </c>
      <c r="B9" s="211" t="s">
        <v>108</v>
      </c>
      <c r="C9" s="211"/>
      <c r="D9" s="38" t="s">
        <v>105</v>
      </c>
      <c r="E9" s="216"/>
      <c r="F9" s="217"/>
      <c r="G9" s="216"/>
      <c r="H9" s="217"/>
      <c r="I9" s="216"/>
      <c r="J9" s="217"/>
      <c r="K9" s="216"/>
      <c r="L9" s="217"/>
      <c r="M9" s="216">
        <v>2.75</v>
      </c>
      <c r="N9" s="217"/>
      <c r="O9" s="216"/>
      <c r="P9" s="217"/>
      <c r="Q9" s="219"/>
      <c r="R9" s="220"/>
      <c r="S9" s="25">
        <f t="shared" si="0"/>
        <v>2.75</v>
      </c>
      <c r="T9" s="25">
        <f t="shared" si="1"/>
        <v>2.75</v>
      </c>
      <c r="U9" s="28"/>
      <c r="V9" s="28"/>
    </row>
    <row r="10" spans="1:22" x14ac:dyDescent="0.25">
      <c r="A10" s="208">
        <v>3600</v>
      </c>
      <c r="B10" s="213" t="s">
        <v>108</v>
      </c>
      <c r="C10" s="208"/>
      <c r="D10" s="38" t="s">
        <v>99</v>
      </c>
      <c r="E10" s="216"/>
      <c r="F10" s="217"/>
      <c r="G10" s="216"/>
      <c r="H10" s="217"/>
      <c r="I10" s="216"/>
      <c r="J10" s="217"/>
      <c r="K10" s="216"/>
      <c r="L10" s="217"/>
      <c r="M10" s="216">
        <v>1</v>
      </c>
      <c r="N10" s="217"/>
      <c r="O10" s="216"/>
      <c r="P10" s="217"/>
      <c r="Q10" s="219"/>
      <c r="R10" s="220"/>
      <c r="S10" s="25">
        <f t="shared" si="0"/>
        <v>1</v>
      </c>
      <c r="T10" s="25">
        <f t="shared" si="1"/>
        <v>1</v>
      </c>
      <c r="U10" s="28"/>
      <c r="V10" s="28"/>
    </row>
    <row r="11" spans="1:22" x14ac:dyDescent="0.25">
      <c r="A11" s="208">
        <v>3600</v>
      </c>
      <c r="B11" s="213" t="s">
        <v>108</v>
      </c>
      <c r="C11" s="208"/>
      <c r="D11" s="38" t="s">
        <v>98</v>
      </c>
      <c r="E11" s="216"/>
      <c r="F11" s="217"/>
      <c r="G11" s="216"/>
      <c r="H11" s="217"/>
      <c r="I11" s="216"/>
      <c r="J11" s="217"/>
      <c r="K11" s="216">
        <v>0.5</v>
      </c>
      <c r="L11" s="217"/>
      <c r="M11" s="216"/>
      <c r="N11" s="217"/>
      <c r="O11" s="216"/>
      <c r="P11" s="217"/>
      <c r="Q11" s="219"/>
      <c r="R11" s="220"/>
      <c r="S11" s="25">
        <f t="shared" si="0"/>
        <v>0.5</v>
      </c>
      <c r="T11" s="25">
        <f t="shared" si="1"/>
        <v>0.5</v>
      </c>
      <c r="U11" s="28"/>
      <c r="V11" s="28"/>
    </row>
    <row r="12" spans="1:22" x14ac:dyDescent="0.25">
      <c r="A12" s="203">
        <v>3600</v>
      </c>
      <c r="B12" s="213" t="s">
        <v>108</v>
      </c>
      <c r="C12" s="203"/>
      <c r="D12" s="38" t="s">
        <v>90</v>
      </c>
      <c r="E12" s="216"/>
      <c r="F12" s="217"/>
      <c r="G12" s="216">
        <v>0.25</v>
      </c>
      <c r="H12" s="217"/>
      <c r="I12" s="216">
        <v>0.5</v>
      </c>
      <c r="J12" s="217"/>
      <c r="K12" s="216"/>
      <c r="L12" s="217"/>
      <c r="M12" s="216"/>
      <c r="N12" s="217"/>
      <c r="O12" s="216"/>
      <c r="P12" s="217"/>
      <c r="Q12" s="219"/>
      <c r="R12" s="220"/>
      <c r="S12" s="25">
        <f t="shared" si="0"/>
        <v>0.75</v>
      </c>
      <c r="T12" s="25">
        <f t="shared" si="1"/>
        <v>0.75</v>
      </c>
      <c r="U12" s="28"/>
      <c r="V12" s="28"/>
    </row>
    <row r="13" spans="1:22" x14ac:dyDescent="0.25">
      <c r="A13" s="188">
        <v>3600</v>
      </c>
      <c r="B13" s="213" t="s">
        <v>108</v>
      </c>
      <c r="C13" s="188"/>
      <c r="D13" s="38" t="s">
        <v>76</v>
      </c>
      <c r="E13" s="216"/>
      <c r="F13" s="217"/>
      <c r="G13" s="216"/>
      <c r="H13" s="217"/>
      <c r="I13" s="216"/>
      <c r="J13" s="217"/>
      <c r="K13" s="216"/>
      <c r="L13" s="217"/>
      <c r="M13" s="216">
        <v>1.5</v>
      </c>
      <c r="N13" s="217"/>
      <c r="O13" s="216"/>
      <c r="P13" s="217"/>
      <c r="Q13" s="219"/>
      <c r="R13" s="220"/>
      <c r="S13" s="25">
        <f t="shared" si="0"/>
        <v>1.5</v>
      </c>
      <c r="T13" s="25">
        <f t="shared" si="1"/>
        <v>1.5</v>
      </c>
      <c r="U13" s="28"/>
      <c r="V13" s="28"/>
    </row>
    <row r="14" spans="1:22" ht="15.75" customHeight="1" x14ac:dyDescent="0.25">
      <c r="A14" s="188">
        <v>3600</v>
      </c>
      <c r="B14" s="213" t="s">
        <v>108</v>
      </c>
      <c r="C14" s="188"/>
      <c r="D14" s="38" t="s">
        <v>86</v>
      </c>
      <c r="E14" s="216">
        <v>1</v>
      </c>
      <c r="F14" s="217"/>
      <c r="G14" s="216">
        <v>3</v>
      </c>
      <c r="H14" s="217"/>
      <c r="I14" s="216">
        <v>4</v>
      </c>
      <c r="J14" s="217"/>
      <c r="K14" s="216"/>
      <c r="L14" s="217"/>
      <c r="M14" s="216"/>
      <c r="N14" s="217"/>
      <c r="O14" s="216"/>
      <c r="P14" s="217"/>
      <c r="Q14" s="219"/>
      <c r="R14" s="220"/>
      <c r="S14" s="25">
        <f t="shared" si="0"/>
        <v>8</v>
      </c>
      <c r="T14" s="25">
        <f t="shared" si="1"/>
        <v>8</v>
      </c>
      <c r="U14" s="28"/>
      <c r="V14" s="28"/>
    </row>
    <row r="15" spans="1:22" x14ac:dyDescent="0.25">
      <c r="A15" s="199">
        <v>3600</v>
      </c>
      <c r="B15" s="213" t="s">
        <v>108</v>
      </c>
      <c r="C15" s="199"/>
      <c r="D15" s="38" t="s">
        <v>85</v>
      </c>
      <c r="E15" s="216">
        <v>0.5</v>
      </c>
      <c r="F15" s="217"/>
      <c r="G15" s="216"/>
      <c r="H15" s="217"/>
      <c r="I15" s="216"/>
      <c r="J15" s="217"/>
      <c r="K15" s="216"/>
      <c r="L15" s="217"/>
      <c r="M15" s="216"/>
      <c r="N15" s="217"/>
      <c r="O15" s="216"/>
      <c r="P15" s="217"/>
      <c r="Q15" s="219"/>
      <c r="R15" s="220"/>
      <c r="S15" s="25">
        <f t="shared" si="0"/>
        <v>0.5</v>
      </c>
      <c r="T15" s="25">
        <f t="shared" si="1"/>
        <v>0.5</v>
      </c>
      <c r="U15" s="28"/>
      <c r="V15" s="28"/>
    </row>
    <row r="16" spans="1:22" x14ac:dyDescent="0.25">
      <c r="A16" s="165">
        <v>3600</v>
      </c>
      <c r="B16" s="213" t="s">
        <v>108</v>
      </c>
      <c r="C16" s="165"/>
      <c r="D16" s="38" t="s">
        <v>73</v>
      </c>
      <c r="E16" s="216">
        <v>1</v>
      </c>
      <c r="F16" s="217"/>
      <c r="G16" s="216"/>
      <c r="H16" s="217"/>
      <c r="I16" s="216"/>
      <c r="J16" s="217"/>
      <c r="K16" s="216"/>
      <c r="L16" s="217"/>
      <c r="M16" s="216"/>
      <c r="N16" s="217"/>
      <c r="O16" s="216"/>
      <c r="P16" s="217"/>
      <c r="Q16" s="219"/>
      <c r="R16" s="220"/>
      <c r="S16" s="25">
        <f t="shared" si="0"/>
        <v>1</v>
      </c>
      <c r="T16" s="25">
        <f t="shared" si="1"/>
        <v>0</v>
      </c>
      <c r="U16" s="28">
        <v>1</v>
      </c>
      <c r="V16" s="28"/>
    </row>
    <row r="17" spans="1:22" x14ac:dyDescent="0.25">
      <c r="A17" s="160">
        <v>3600</v>
      </c>
      <c r="B17" s="213" t="s">
        <v>108</v>
      </c>
      <c r="C17" s="160"/>
      <c r="D17" s="38" t="s">
        <v>84</v>
      </c>
      <c r="E17" s="216">
        <v>0.5</v>
      </c>
      <c r="F17" s="217"/>
      <c r="G17" s="216"/>
      <c r="H17" s="217"/>
      <c r="I17" s="216"/>
      <c r="J17" s="217"/>
      <c r="K17" s="218"/>
      <c r="L17" s="218"/>
      <c r="M17" s="216"/>
      <c r="N17" s="217"/>
      <c r="O17" s="216"/>
      <c r="P17" s="217"/>
      <c r="Q17" s="219"/>
      <c r="R17" s="220"/>
      <c r="S17" s="25">
        <f t="shared" si="0"/>
        <v>0.5</v>
      </c>
      <c r="T17" s="25">
        <f t="shared" si="1"/>
        <v>0.5</v>
      </c>
      <c r="U17" s="28"/>
      <c r="V17" s="28"/>
    </row>
    <row r="18" spans="1:22" x14ac:dyDescent="0.25">
      <c r="A18" s="109">
        <v>3600</v>
      </c>
      <c r="B18" s="213" t="s">
        <v>108</v>
      </c>
      <c r="C18" s="109"/>
      <c r="D18" s="23" t="s">
        <v>64</v>
      </c>
      <c r="E18" s="216">
        <v>0.25</v>
      </c>
      <c r="F18" s="217"/>
      <c r="G18" s="216"/>
      <c r="H18" s="217"/>
      <c r="I18" s="216"/>
      <c r="J18" s="217"/>
      <c r="K18" s="216"/>
      <c r="L18" s="217"/>
      <c r="M18" s="216"/>
      <c r="N18" s="217"/>
      <c r="O18" s="216"/>
      <c r="P18" s="217"/>
      <c r="Q18" s="219"/>
      <c r="R18" s="220"/>
      <c r="S18" s="25">
        <f t="shared" si="0"/>
        <v>0.25</v>
      </c>
      <c r="T18" s="25">
        <f t="shared" si="1"/>
        <v>0.25</v>
      </c>
      <c r="U18" s="28"/>
      <c r="V18" s="28"/>
    </row>
    <row r="19" spans="1:22" x14ac:dyDescent="0.25">
      <c r="A19" s="102">
        <v>3600</v>
      </c>
      <c r="B19" s="213" t="s">
        <v>108</v>
      </c>
      <c r="C19" s="102"/>
      <c r="D19" s="23" t="s">
        <v>67</v>
      </c>
      <c r="E19" s="216">
        <v>1.5</v>
      </c>
      <c r="F19" s="217"/>
      <c r="G19" s="216"/>
      <c r="H19" s="217"/>
      <c r="I19" s="216"/>
      <c r="J19" s="217"/>
      <c r="K19" s="216"/>
      <c r="L19" s="217"/>
      <c r="M19" s="216"/>
      <c r="N19" s="217"/>
      <c r="O19" s="216"/>
      <c r="P19" s="217"/>
      <c r="Q19" s="219"/>
      <c r="R19" s="220"/>
      <c r="S19" s="25">
        <f t="shared" si="0"/>
        <v>1.5</v>
      </c>
      <c r="T19" s="25">
        <f t="shared" si="1"/>
        <v>1.5</v>
      </c>
      <c r="U19" s="28"/>
      <c r="V19" s="28"/>
    </row>
    <row r="20" spans="1:22" ht="15.75" customHeight="1" x14ac:dyDescent="0.25">
      <c r="A20" s="101">
        <v>3600</v>
      </c>
      <c r="B20" s="213" t="s">
        <v>108</v>
      </c>
      <c r="C20" s="101"/>
      <c r="D20" s="27" t="s">
        <v>65</v>
      </c>
      <c r="E20" s="216">
        <v>4.5</v>
      </c>
      <c r="F20" s="217"/>
      <c r="G20" s="216">
        <v>4.75</v>
      </c>
      <c r="H20" s="217"/>
      <c r="I20" s="216">
        <v>3.75</v>
      </c>
      <c r="J20" s="217"/>
      <c r="K20" s="216">
        <v>7.75</v>
      </c>
      <c r="L20" s="217"/>
      <c r="M20" s="216">
        <v>3</v>
      </c>
      <c r="N20" s="217"/>
      <c r="O20" s="216"/>
      <c r="P20" s="217"/>
      <c r="Q20" s="219"/>
      <c r="R20" s="220"/>
      <c r="S20" s="25">
        <f t="shared" si="0"/>
        <v>23.75</v>
      </c>
      <c r="T20" s="25">
        <f t="shared" si="1"/>
        <v>21.25</v>
      </c>
      <c r="U20" s="28">
        <v>2.5</v>
      </c>
      <c r="V20" s="28"/>
    </row>
    <row r="21" spans="1:22" x14ac:dyDescent="0.25">
      <c r="A21" s="101">
        <v>3600</v>
      </c>
      <c r="B21" s="213" t="s">
        <v>108</v>
      </c>
      <c r="C21" s="101"/>
      <c r="D21" s="27" t="s">
        <v>66</v>
      </c>
      <c r="E21" s="216">
        <v>0.25</v>
      </c>
      <c r="F21" s="217"/>
      <c r="G21" s="216">
        <v>0.25</v>
      </c>
      <c r="H21" s="217"/>
      <c r="I21" s="216">
        <v>0.25</v>
      </c>
      <c r="J21" s="217"/>
      <c r="K21" s="216">
        <v>0.25</v>
      </c>
      <c r="L21" s="217"/>
      <c r="M21" s="216">
        <v>0.25</v>
      </c>
      <c r="N21" s="217"/>
      <c r="O21" s="216"/>
      <c r="P21" s="217"/>
      <c r="Q21" s="219"/>
      <c r="R21" s="220"/>
      <c r="S21" s="25">
        <f t="shared" si="0"/>
        <v>1.25</v>
      </c>
      <c r="T21" s="25">
        <f t="shared" si="1"/>
        <v>1.25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216"/>
      <c r="F22" s="217"/>
      <c r="G22" s="216"/>
      <c r="H22" s="217"/>
      <c r="I22" s="216"/>
      <c r="J22" s="217"/>
      <c r="K22" s="216"/>
      <c r="L22" s="217"/>
      <c r="M22" s="216"/>
      <c r="N22" s="217"/>
      <c r="O22" s="219"/>
      <c r="P22" s="220"/>
      <c r="Q22" s="219"/>
      <c r="R22" s="220"/>
      <c r="S22" s="25">
        <f>E22+G22+I22+K22+M22+O22+Q22</f>
        <v>0</v>
      </c>
      <c r="T22" s="25"/>
      <c r="U22" s="29"/>
      <c r="V22" s="28"/>
    </row>
    <row r="23" spans="1:22" x14ac:dyDescent="0.25">
      <c r="A23" s="23" t="s">
        <v>38</v>
      </c>
      <c r="B23" s="240">
        <f>SUM(B6:B22)</f>
        <v>0</v>
      </c>
      <c r="C23" s="23"/>
      <c r="D23" s="23"/>
      <c r="E23" s="216"/>
      <c r="F23" s="217"/>
      <c r="G23" s="216"/>
      <c r="H23" s="217"/>
      <c r="I23" s="216"/>
      <c r="J23" s="217"/>
      <c r="K23" s="216">
        <f>SUM(K6:K22)</f>
        <v>8.5</v>
      </c>
      <c r="L23" s="217"/>
      <c r="M23" s="216"/>
      <c r="N23" s="217"/>
      <c r="O23" s="219"/>
      <c r="P23" s="220"/>
      <c r="Q23" s="219"/>
      <c r="R23" s="220"/>
      <c r="S23" s="25">
        <f>E23+G23+I23+K23+M23+O23+Q23</f>
        <v>8.5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21">
        <f t="shared" ref="E24" si="2">SUM(E4:E23)</f>
        <v>9.5</v>
      </c>
      <c r="F24" s="222"/>
      <c r="G24" s="221">
        <f t="shared" ref="G24" si="3">SUM(G4:G23)</f>
        <v>8.5</v>
      </c>
      <c r="H24" s="222"/>
      <c r="I24" s="221">
        <f t="shared" ref="I24" si="4">SUM(I4:I23)</f>
        <v>8.5</v>
      </c>
      <c r="J24" s="222"/>
      <c r="K24" s="221">
        <f t="shared" ref="K24" si="5">SUM(K4:K23)</f>
        <v>17</v>
      </c>
      <c r="L24" s="222"/>
      <c r="M24" s="221">
        <f t="shared" ref="M24" si="6">SUM(M4:M23)</f>
        <v>8.5</v>
      </c>
      <c r="N24" s="222"/>
      <c r="O24" s="221">
        <f>SUM(O4:O23)</f>
        <v>0</v>
      </c>
      <c r="P24" s="222"/>
      <c r="Q24" s="221">
        <f>SUM(Q4:Q23)</f>
        <v>0</v>
      </c>
      <c r="R24" s="222"/>
      <c r="S24" s="25">
        <f>SUM(S4:S23)</f>
        <v>52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175"/>
      <c r="J25" s="176">
        <v>8</v>
      </c>
      <c r="K25" s="30"/>
      <c r="L25" s="31">
        <v>8</v>
      </c>
      <c r="M25" s="175"/>
      <c r="N25" s="176">
        <v>8</v>
      </c>
      <c r="O25" s="30"/>
      <c r="P25" s="31"/>
      <c r="Q25" s="30"/>
      <c r="R25" s="31"/>
      <c r="S25" s="25">
        <f>SUM(E25:R25)</f>
        <v>40</v>
      </c>
      <c r="T25" s="25">
        <f>SUM(T4:T22)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1.5</v>
      </c>
      <c r="G26" s="32"/>
      <c r="H26" s="32">
        <f>SUM(G24)-H25</f>
        <v>0.5</v>
      </c>
      <c r="I26" s="32"/>
      <c r="J26" s="32">
        <f>SUM(I24)-J25</f>
        <v>0.5</v>
      </c>
      <c r="K26" s="32"/>
      <c r="L26" s="32">
        <f>SUM(K24)-L25</f>
        <v>9</v>
      </c>
      <c r="M26" s="32"/>
      <c r="N26" s="32">
        <f>SUM(M24)-N25</f>
        <v>0.5</v>
      </c>
      <c r="O26" s="32"/>
      <c r="P26" s="32">
        <f>SUM(O24)</f>
        <v>0</v>
      </c>
      <c r="Q26" s="32"/>
      <c r="R26" s="32">
        <f>SUM(Q24)</f>
        <v>0</v>
      </c>
      <c r="S26" s="28">
        <v>2.5</v>
      </c>
      <c r="T26" s="28"/>
      <c r="U26" s="28">
        <f>SUM(U4:U25)</f>
        <v>3.5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3.5</v>
      </c>
      <c r="D30" s="33"/>
      <c r="I30" s="44">
        <v>43.25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8.5</v>
      </c>
    </row>
    <row r="34" spans="1:7" ht="16.5" thickBot="1" x14ac:dyDescent="0.3">
      <c r="A34" s="17" t="s">
        <v>6</v>
      </c>
      <c r="C34" s="39">
        <f>SUM(C29:C33)</f>
        <v>52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  <row r="37" spans="1:7" ht="13.5" customHeight="1" x14ac:dyDescent="0.25"/>
  </sheetData>
  <mergeCells count="154">
    <mergeCell ref="Q24:R24"/>
    <mergeCell ref="Q21:R21"/>
    <mergeCell ref="O21:P21"/>
    <mergeCell ref="Q22:R22"/>
    <mergeCell ref="M22:N22"/>
    <mergeCell ref="Q23:R23"/>
    <mergeCell ref="O23:P23"/>
    <mergeCell ref="G23:H23"/>
    <mergeCell ref="M23:N23"/>
    <mergeCell ref="I23:J23"/>
    <mergeCell ref="K23:L23"/>
    <mergeCell ref="K22:L22"/>
    <mergeCell ref="I22:J22"/>
    <mergeCell ref="K21:L21"/>
    <mergeCell ref="M21:N21"/>
    <mergeCell ref="E24:F24"/>
    <mergeCell ref="G24:H24"/>
    <mergeCell ref="I24:J24"/>
    <mergeCell ref="K24:L24"/>
    <mergeCell ref="O22:P22"/>
    <mergeCell ref="M24:N24"/>
    <mergeCell ref="O24:P24"/>
    <mergeCell ref="E22:F22"/>
    <mergeCell ref="G22:H22"/>
    <mergeCell ref="E23:F23"/>
    <mergeCell ref="Q20:R20"/>
    <mergeCell ref="O20:P20"/>
    <mergeCell ref="K14:L14"/>
    <mergeCell ref="M14:N14"/>
    <mergeCell ref="G20:H20"/>
    <mergeCell ref="M17:N17"/>
    <mergeCell ref="M11:N11"/>
    <mergeCell ref="M13:N13"/>
    <mergeCell ref="K12:L12"/>
    <mergeCell ref="M12:N12"/>
    <mergeCell ref="M20:N20"/>
    <mergeCell ref="I20:J20"/>
    <mergeCell ref="K20:L20"/>
    <mergeCell ref="Q18:R18"/>
    <mergeCell ref="G19:H19"/>
    <mergeCell ref="I19:J19"/>
    <mergeCell ref="K19:L19"/>
    <mergeCell ref="Q19:R19"/>
    <mergeCell ref="O18:P18"/>
    <mergeCell ref="M18:N18"/>
    <mergeCell ref="O19:P19"/>
    <mergeCell ref="M19:N19"/>
    <mergeCell ref="G14:H14"/>
    <mergeCell ref="G12:H12"/>
    <mergeCell ref="E21:F21"/>
    <mergeCell ref="G21:H21"/>
    <mergeCell ref="I21:J21"/>
    <mergeCell ref="E20:F20"/>
    <mergeCell ref="E18:F18"/>
    <mergeCell ref="I14:J14"/>
    <mergeCell ref="K18:L18"/>
    <mergeCell ref="G18:H18"/>
    <mergeCell ref="I18:J18"/>
    <mergeCell ref="G17:H17"/>
    <mergeCell ref="I17:J17"/>
    <mergeCell ref="K17:L17"/>
    <mergeCell ref="I13:J13"/>
    <mergeCell ref="K13:L13"/>
    <mergeCell ref="E12:F12"/>
    <mergeCell ref="E19:F19"/>
    <mergeCell ref="E14:F14"/>
    <mergeCell ref="I12:J12"/>
    <mergeCell ref="E13:F13"/>
    <mergeCell ref="G13:H13"/>
    <mergeCell ref="G16:H16"/>
    <mergeCell ref="I16:J16"/>
    <mergeCell ref="K16:L16"/>
    <mergeCell ref="E16:F16"/>
    <mergeCell ref="E17:F17"/>
    <mergeCell ref="I6:J6"/>
    <mergeCell ref="G4:H4"/>
    <mergeCell ref="E4:F4"/>
    <mergeCell ref="M6:N6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Q17:R17"/>
    <mergeCell ref="Q14:R14"/>
    <mergeCell ref="O6:P6"/>
    <mergeCell ref="O14:P14"/>
    <mergeCell ref="Q6:R6"/>
    <mergeCell ref="Q5:R5"/>
    <mergeCell ref="O12:P12"/>
    <mergeCell ref="Q12:R12"/>
    <mergeCell ref="O11:P11"/>
    <mergeCell ref="O13:P13"/>
    <mergeCell ref="Q11:R11"/>
    <mergeCell ref="Q13:R13"/>
    <mergeCell ref="Q16:R16"/>
    <mergeCell ref="O17:P17"/>
    <mergeCell ref="O5:P5"/>
    <mergeCell ref="Q15:R15"/>
    <mergeCell ref="Q7:R7"/>
    <mergeCell ref="Q8:R8"/>
    <mergeCell ref="M16:N16"/>
    <mergeCell ref="O16:P16"/>
    <mergeCell ref="E15:F15"/>
    <mergeCell ref="G15:H15"/>
    <mergeCell ref="I15:J15"/>
    <mergeCell ref="K15:L15"/>
    <mergeCell ref="M15:N15"/>
    <mergeCell ref="O15:P15"/>
    <mergeCell ref="E7:F7"/>
    <mergeCell ref="G7:H7"/>
    <mergeCell ref="I7:J7"/>
    <mergeCell ref="K7:L7"/>
    <mergeCell ref="M7:N7"/>
    <mergeCell ref="O7:P7"/>
    <mergeCell ref="E8:F8"/>
    <mergeCell ref="G8:H8"/>
    <mergeCell ref="I8:J8"/>
    <mergeCell ref="K8:L8"/>
    <mergeCell ref="M8:N8"/>
    <mergeCell ref="O8:P8"/>
    <mergeCell ref="E11:F11"/>
    <mergeCell ref="G11:H11"/>
    <mergeCell ref="I11:J11"/>
    <mergeCell ref="K11:L11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3:K23"/>
  <sheetViews>
    <sheetView workbookViewId="0">
      <selection activeCell="E30" sqref="E30"/>
    </sheetView>
  </sheetViews>
  <sheetFormatPr defaultRowHeight="12.75" x14ac:dyDescent="0.2"/>
  <sheetData>
    <row r="23" spans="2:11" x14ac:dyDescent="0.2">
      <c r="B23">
        <f>SUM(B6:B22)</f>
        <v>0</v>
      </c>
      <c r="K23">
        <f>SUM(K6:K22)</f>
        <v>0</v>
      </c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Jerman</vt:lpstr>
      <vt:lpstr>McSharry</vt:lpstr>
      <vt:lpstr>Pender</vt:lpstr>
      <vt:lpstr>Reading-Jones</vt:lpstr>
      <vt:lpstr>Spann</vt:lpstr>
      <vt:lpstr>Taylor</vt:lpstr>
      <vt:lpstr>G.Ward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2017-02-06T10:34:38Z</cp:lastPrinted>
  <dcterms:created xsi:type="dcterms:W3CDTF">2010-01-14T13:00:57Z</dcterms:created>
  <dcterms:modified xsi:type="dcterms:W3CDTF">2017-05-22T14:55:40Z</dcterms:modified>
</cp:coreProperties>
</file>