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C23" i="1" l="1"/>
  <c r="B23" i="1"/>
  <c r="V26" i="5" l="1"/>
  <c r="E18" i="1" l="1"/>
  <c r="S16" i="42" l="1"/>
  <c r="T16" i="42" s="1"/>
  <c r="S15" i="42"/>
  <c r="T15" i="42" s="1"/>
  <c r="S14" i="42"/>
  <c r="T14" i="42" s="1"/>
  <c r="S13" i="42"/>
  <c r="T13" i="42" s="1"/>
  <c r="K6" i="1" l="1"/>
  <c r="K13" i="1"/>
  <c r="F13" i="1"/>
  <c r="E13" i="1"/>
  <c r="D13" i="1"/>
  <c r="I13" i="1" l="1"/>
  <c r="H13" i="1"/>
  <c r="C32" i="42" l="1"/>
  <c r="V26" i="42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S22" i="42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K23" i="1" s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<sst xmlns="http://schemas.openxmlformats.org/spreadsheetml/2006/main" count="755" uniqueCount="124">
  <si>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</si>
  <si>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</si>
  <si>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</si>
  <si>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</si>
  <si>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</si>
  <si>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</si>
  <si>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</si>
  <si>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</si>
  <si>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</si>
  <si>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</si>
  <si>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</si>
  <si>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</si>
  <si>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</si>
  <si>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</si>
  <si>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</si>
  <si>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</si>
  <si>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</si>
  <si>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</si>
  <si>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</si>
  <si>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</si>
  <si>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</si>
  <si>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</si>
  <si>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</si>
  <si>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</si>
  <si>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</si>
  <si>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</si>
  <si>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</si>
  <si>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</si>
  <si>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</si>
  <si>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</si>
  <si>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</si>
  <si>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</si>
  <si>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</si>
  <si>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</si>
  <si>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</si>
  <si>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</si>
  <si>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</si>
  <si>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</si>
  <si>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</si>
  <si>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</si>
  <si>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</si>
  <si>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</si>
  <si>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</si>
  <si>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</si>
  <si>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</si>
  <si>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</si>
  <si>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</si>
  <si>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</si>
  <si>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</si>
  <si>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</si>
  <si>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</si>
  <si>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</si>
  <si>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</si>
  <si>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</si>
  <si>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</si>
  <si>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</si>
  <si>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</si>
  <si>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</si>
  <si>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</si>
  <si>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</si>
  <si>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</si>
  <si>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</si>
  <si>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</si>
  <si>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</si>
  <si>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</si>
  <si>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</si>
  <si>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</si>
  <si>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</si>
  <si>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</si>
  <si>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labouring</t>
  </si>
  <si>
    <t>wardrobe</t>
  </si>
  <si>
    <t>T Jerman</t>
  </si>
  <si>
    <t>T.JERMAN</t>
  </si>
  <si>
    <t>pub seating</t>
  </si>
  <si>
    <t>battons</t>
  </si>
  <si>
    <t>planter</t>
  </si>
  <si>
    <t>wrapping / loading</t>
  </si>
  <si>
    <t>tailor made in van</t>
  </si>
  <si>
    <t>drive to fraikin</t>
  </si>
  <si>
    <t>maintenance resaw</t>
  </si>
  <si>
    <t>10to11</t>
  </si>
  <si>
    <t>3to4</t>
  </si>
  <si>
    <t>6to7</t>
  </si>
  <si>
    <t>7to8</t>
  </si>
  <si>
    <t>12to13</t>
  </si>
  <si>
    <t>unit</t>
  </si>
  <si>
    <t>vanity unit</t>
  </si>
  <si>
    <t>skirting board</t>
  </si>
  <si>
    <t>tops</t>
  </si>
  <si>
    <t>check tools</t>
  </si>
  <si>
    <t>W/E 13.11.2016</t>
  </si>
  <si>
    <t>panels</t>
  </si>
  <si>
    <t>tidy area</t>
  </si>
  <si>
    <t>from storage stairways 6519</t>
  </si>
  <si>
    <t>check desk assembly</t>
  </si>
  <si>
    <t>110to114</t>
  </si>
  <si>
    <t>sick</t>
  </si>
  <si>
    <t>wrapping at ak</t>
  </si>
  <si>
    <t>desk</t>
  </si>
  <si>
    <t>empty silo</t>
  </si>
  <si>
    <t>make tea</t>
  </si>
  <si>
    <t>drawer fronts</t>
  </si>
  <si>
    <t>maintenance 4 sider</t>
  </si>
  <si>
    <t>collect planters 6615</t>
  </si>
  <si>
    <t>templates</t>
  </si>
  <si>
    <t>maintenance sander</t>
  </si>
  <si>
    <t>191to195</t>
  </si>
  <si>
    <t>interview fronts</t>
  </si>
  <si>
    <t>wrapping at ak 6635</t>
  </si>
  <si>
    <t>driving hq ,  lords , q4</t>
  </si>
  <si>
    <t>driving clarendon 6519</t>
  </si>
  <si>
    <t>driving planters 6615</t>
  </si>
  <si>
    <t>driving frames for jh</t>
  </si>
  <si>
    <t>driving 6635</t>
  </si>
  <si>
    <t>framework</t>
  </si>
  <si>
    <t>frames</t>
  </si>
  <si>
    <t>top</t>
  </si>
  <si>
    <t>kitchen</t>
  </si>
  <si>
    <t>SICK</t>
  </si>
  <si>
    <t>USEM01</t>
  </si>
  <si>
    <t>WEST10</t>
  </si>
  <si>
    <t>PRIO12</t>
  </si>
  <si>
    <t>offi01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</si>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</sst>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/>
    <xf numFmtId="2" fontId="11" fillId="5" borderId="2" xfId="0" applyNumberFormat="1" applyFont="1" applyFill="1" applyBorder="1" applyAlignment="1"/>
    <xf numFmtId="2" fontId="11" fillId="5" borderId="4" xfId="0" applyNumberFormat="1" applyFont="1" applyFill="1" applyBorder="1" applyAlignment="1"/>
    <xf numFmtId="2" fontId="9" fillId="5" borderId="2" xfId="0" applyNumberFormat="1" applyFont="1" applyFill="1" applyBorder="1" applyAlignment="1"/>
    <xf numFmtId="2" fontId="9" fillId="5" borderId="4" xfId="0" applyNumberFormat="1" applyFont="1" applyFill="1" applyBorder="1" applyAlignment="1"/>
    <xf numFmtId="2" fontId="11" fillId="5" borderId="1" xfId="0" applyNumberFormat="1" applyFont="1" applyFill="1" applyBorder="1" applyAlignment="1">
      <alignment horizontal="center"/>
    </xf>
    <xf numFmtId="2" fontId="9" fillId="5" borderId="6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2" fontId="11" fillId="5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C24" sqref="C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90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5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45</v>
      </c>
      <c r="H6" s="62">
        <f>SUM(Buckingham!C35)</f>
        <v>0</v>
      </c>
      <c r="I6" s="62">
        <f>SUM(Buckingham!C36)</f>
        <v>0</v>
      </c>
      <c r="K6" s="43">
        <f>SUM(Buckingham!I30)</f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4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44</v>
      </c>
      <c r="H7" s="11">
        <f>SUM(Czege!C31)</f>
        <v>0</v>
      </c>
      <c r="I7" s="11">
        <f>SUM(Czege!C32)</f>
        <v>0</v>
      </c>
      <c r="K7" s="43">
        <f>SUM(Czege!I26)</f>
        <v>0.5</v>
      </c>
    </row>
    <row r="8" spans="1:11" ht="17.25" customHeight="1" x14ac:dyDescent="0.25">
      <c r="A8" s="8" t="s">
        <v>7</v>
      </c>
      <c r="B8" s="9">
        <f>SUM(Doran!C31)</f>
        <v>24</v>
      </c>
      <c r="C8" s="9">
        <f>SUM(Doran!C32)</f>
        <v>3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27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10.75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50.75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11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51</v>
      </c>
      <c r="H10" s="11">
        <f>SUM(Hammond!C31)</f>
        <v>0</v>
      </c>
      <c r="I10" s="11">
        <f>SUM(Hammond!C32)</f>
        <v>0</v>
      </c>
      <c r="K10" s="43">
        <f>SUM(Hammond!I26)</f>
        <v>1</v>
      </c>
    </row>
    <row r="11" spans="1:11" x14ac:dyDescent="0.25">
      <c r="A11" s="8" t="s">
        <v>8</v>
      </c>
      <c r="B11" s="9">
        <f>SUM('Harland '!C25)</f>
        <v>32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1.5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71</v>
      </c>
      <c r="B13" s="9">
        <f>SUM(Jerman!C29)</f>
        <v>33.5</v>
      </c>
      <c r="C13" s="9">
        <f>SUM(Jerman!C30)</f>
        <v>4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37.5</v>
      </c>
      <c r="H13" s="11">
        <f>SUM(Harrison!C32)</f>
        <v>0</v>
      </c>
      <c r="I13" s="11">
        <f>SUM(Harrison!C33)</f>
        <v>0</v>
      </c>
      <c r="K13" s="43">
        <f>SUM(Jerman!I30)</f>
        <v>3.25</v>
      </c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8.25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48.25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32</v>
      </c>
      <c r="C15" s="9">
        <f>SUM(Pender!C35)</f>
        <v>8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9</v>
      </c>
    </row>
    <row r="16" spans="1:11" ht="18" customHeight="1" x14ac:dyDescent="0.25">
      <c r="A16" s="8" t="s">
        <v>10</v>
      </c>
      <c r="B16" s="9">
        <f>SUM('Reading-Jones'!C29)</f>
        <v>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11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51</v>
      </c>
      <c r="H17" s="11">
        <f>SUM(Spann!C37)</f>
        <v>0</v>
      </c>
      <c r="I17" s="11">
        <f>SUM(Spann!C38)</f>
        <v>0</v>
      </c>
      <c r="K17" s="43">
        <f>SUM(Spann!I32)</f>
        <v>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7.25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47.25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10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50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10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50</v>
      </c>
      <c r="H21" s="11">
        <f>SUM(T.Winterburn!C36)</f>
        <v>0</v>
      </c>
      <c r="I21" s="11">
        <f>SUM(T.Winterburn!C37)</f>
        <v>0</v>
      </c>
      <c r="K21" s="43">
        <f>SUM(T.Winterburn!I31)</f>
        <v>6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11.5</v>
      </c>
      <c r="D22" s="9">
        <f>SUM(Wright!C31)</f>
        <v>2</v>
      </c>
      <c r="E22" s="9">
        <f>SUM(Wright!C32)</f>
        <v>0</v>
      </c>
      <c r="F22" s="9">
        <f>SUM(Wright!C33)</f>
        <v>0</v>
      </c>
      <c r="G22" s="10">
        <f t="shared" si="0"/>
        <v>53.5</v>
      </c>
      <c r="H22" s="11">
        <f>SUM(Wright!C35)</f>
        <v>0</v>
      </c>
      <c r="I22" s="11">
        <f>SUM(Wright!C36)</f>
        <v>0</v>
      </c>
      <c r="K22" s="43">
        <f>SUM(Wright!I30)</f>
        <v>46.5</v>
      </c>
    </row>
    <row r="23" spans="1:11" ht="17.25" customHeight="1" x14ac:dyDescent="0.25">
      <c r="A23" s="12" t="s">
        <v>24</v>
      </c>
      <c r="B23" s="13">
        <f>SUM(B6:B22)</f>
        <v>601.5</v>
      </c>
      <c r="C23" s="13">
        <f>SUM(C6:C22)</f>
        <v>103.75</v>
      </c>
      <c r="D23" s="13">
        <f t="shared" ref="B23:I23" si="1">SUM(D7:D22)</f>
        <v>2</v>
      </c>
      <c r="E23" s="13">
        <f t="shared" si="1"/>
        <v>8</v>
      </c>
      <c r="F23" s="13">
        <f t="shared" si="1"/>
        <v>0</v>
      </c>
      <c r="G23" s="13">
        <f t="shared" si="1"/>
        <v>670.25</v>
      </c>
      <c r="H23" s="14">
        <f t="shared" si="1"/>
        <v>0</v>
      </c>
      <c r="I23" s="14">
        <f t="shared" si="1"/>
        <v>0</v>
      </c>
      <c r="J23" s="4"/>
      <c r="K23" s="13">
        <f>SUM(K6:K22)</f>
        <v>124.25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707.25</v>
      </c>
    </row>
    <row r="27" spans="1:11" x14ac:dyDescent="0.25">
      <c r="A27" s="1" t="s">
        <v>31</v>
      </c>
      <c r="C27" s="35">
        <f>K23</f>
        <v>124.25</v>
      </c>
    </row>
    <row r="28" spans="1:11" x14ac:dyDescent="0.25">
      <c r="A28" s="1" t="s">
        <v>35</v>
      </c>
      <c r="C28" s="41">
        <f>C27/C26</f>
        <v>0.17568045245669847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7.3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7.15</v>
      </c>
      <c r="P3" s="64">
        <v>11</v>
      </c>
      <c r="Q3" s="52"/>
      <c r="R3" s="52"/>
      <c r="S3" s="25"/>
      <c r="T3" s="25"/>
      <c r="U3" s="26"/>
      <c r="V3" s="26"/>
    </row>
    <row r="4" spans="1:22" x14ac:dyDescent="0.25">
      <c r="A4" s="172">
        <v>6615</v>
      </c>
      <c r="B4" s="187" t="s">
        <v>120</v>
      </c>
      <c r="C4" s="172">
        <v>15</v>
      </c>
      <c r="D4" s="38" t="s">
        <v>74</v>
      </c>
      <c r="E4" s="195">
        <v>5</v>
      </c>
      <c r="F4" s="195"/>
      <c r="G4" s="195"/>
      <c r="H4" s="195"/>
      <c r="I4" s="195"/>
      <c r="J4" s="195"/>
      <c r="K4" s="195"/>
      <c r="L4" s="195"/>
      <c r="M4" s="195"/>
      <c r="N4" s="195"/>
      <c r="O4" s="190"/>
      <c r="P4" s="191"/>
      <c r="Q4" s="188"/>
      <c r="R4" s="189"/>
      <c r="S4" s="25">
        <f>E4+G4+I4+K4+M4+O4+Q4</f>
        <v>5</v>
      </c>
      <c r="T4" s="25">
        <f t="shared" ref="T4:T17" si="0">SUM(S4-U4-V4)</f>
        <v>4</v>
      </c>
      <c r="U4" s="28">
        <v>1</v>
      </c>
      <c r="V4" s="28"/>
    </row>
    <row r="5" spans="1:22" x14ac:dyDescent="0.25">
      <c r="A5" s="172">
        <v>6519</v>
      </c>
      <c r="B5" s="187" t="s">
        <v>119</v>
      </c>
      <c r="C5" s="172">
        <v>170</v>
      </c>
      <c r="D5" s="38" t="s">
        <v>73</v>
      </c>
      <c r="E5" s="195">
        <v>4</v>
      </c>
      <c r="F5" s="195"/>
      <c r="G5" s="195">
        <v>6.5</v>
      </c>
      <c r="H5" s="195"/>
      <c r="I5" s="195">
        <v>7</v>
      </c>
      <c r="J5" s="195"/>
      <c r="K5" s="195">
        <v>3</v>
      </c>
      <c r="L5" s="195"/>
      <c r="M5" s="195"/>
      <c r="N5" s="195"/>
      <c r="O5" s="190"/>
      <c r="P5" s="191"/>
      <c r="Q5" s="188"/>
      <c r="R5" s="189"/>
      <c r="S5" s="25">
        <f t="shared" ref="S5:S20" si="1">E5+G5+I5+K5+M5+O5+Q5</f>
        <v>20.5</v>
      </c>
      <c r="T5" s="25">
        <f t="shared" si="0"/>
        <v>20.5</v>
      </c>
      <c r="U5" s="28"/>
      <c r="V5" s="28"/>
    </row>
    <row r="6" spans="1:22" x14ac:dyDescent="0.25">
      <c r="A6" s="182">
        <v>6615</v>
      </c>
      <c r="B6" s="187" t="s">
        <v>120</v>
      </c>
      <c r="C6" s="182">
        <v>12</v>
      </c>
      <c r="D6" s="38" t="s">
        <v>107</v>
      </c>
      <c r="E6" s="207"/>
      <c r="F6" s="207"/>
      <c r="G6" s="195"/>
      <c r="H6" s="195"/>
      <c r="I6" s="195"/>
      <c r="J6" s="195"/>
      <c r="K6" s="195">
        <v>4</v>
      </c>
      <c r="L6" s="195"/>
      <c r="M6" s="195">
        <v>7</v>
      </c>
      <c r="N6" s="195"/>
      <c r="O6" s="190">
        <v>3.75</v>
      </c>
      <c r="P6" s="191"/>
      <c r="Q6" s="188"/>
      <c r="R6" s="189"/>
      <c r="S6" s="25">
        <f t="shared" si="1"/>
        <v>14.75</v>
      </c>
      <c r="T6" s="25">
        <f t="shared" si="0"/>
        <v>11</v>
      </c>
      <c r="U6" s="28">
        <v>3.75</v>
      </c>
      <c r="V6" s="28"/>
    </row>
    <row r="7" spans="1:22" x14ac:dyDescent="0.25">
      <c r="A7" s="182">
        <v>6615</v>
      </c>
      <c r="B7" s="187" t="s">
        <v>120</v>
      </c>
      <c r="C7" s="182">
        <v>3</v>
      </c>
      <c r="D7" s="38" t="s">
        <v>75</v>
      </c>
      <c r="E7" s="207"/>
      <c r="F7" s="207"/>
      <c r="G7" s="195">
        <v>2</v>
      </c>
      <c r="H7" s="195"/>
      <c r="I7" s="195">
        <v>2</v>
      </c>
      <c r="J7" s="195"/>
      <c r="K7" s="195">
        <v>2</v>
      </c>
      <c r="L7" s="195"/>
      <c r="M7" s="195">
        <v>2</v>
      </c>
      <c r="N7" s="195"/>
      <c r="O7" s="190"/>
      <c r="P7" s="191"/>
      <c r="Q7" s="188"/>
      <c r="R7" s="189"/>
      <c r="S7" s="25">
        <f t="shared" si="1"/>
        <v>8</v>
      </c>
      <c r="T7" s="25">
        <f t="shared" si="0"/>
        <v>4.5</v>
      </c>
      <c r="U7" s="28">
        <v>3.5</v>
      </c>
      <c r="V7" s="28"/>
    </row>
    <row r="8" spans="1:22" x14ac:dyDescent="0.25">
      <c r="A8" s="169"/>
      <c r="B8" s="48"/>
      <c r="C8" s="169"/>
      <c r="D8" s="38"/>
      <c r="E8" s="207"/>
      <c r="F8" s="207"/>
      <c r="G8" s="195"/>
      <c r="H8" s="195"/>
      <c r="I8" s="200"/>
      <c r="J8" s="191"/>
      <c r="K8" s="200"/>
      <c r="L8" s="191"/>
      <c r="M8" s="20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9"/>
      <c r="B9" s="48"/>
      <c r="C9" s="169"/>
      <c r="D9" s="38"/>
      <c r="E9" s="201"/>
      <c r="F9" s="202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7"/>
      <c r="B10" s="48"/>
      <c r="C10" s="167"/>
      <c r="D10" s="38"/>
      <c r="E10" s="201"/>
      <c r="F10" s="202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67"/>
      <c r="D11" s="38"/>
      <c r="E11" s="201"/>
      <c r="F11" s="202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7"/>
      <c r="B12" s="48"/>
      <c r="C12" s="167"/>
      <c r="D12" s="38"/>
      <c r="E12" s="201"/>
      <c r="F12" s="202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7"/>
      <c r="B13" s="48"/>
      <c r="C13" s="167"/>
      <c r="D13" s="38"/>
      <c r="E13" s="201"/>
      <c r="F13" s="202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7"/>
      <c r="B14" s="48"/>
      <c r="C14" s="167"/>
      <c r="D14" s="38"/>
      <c r="E14" s="201"/>
      <c r="F14" s="202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7"/>
      <c r="B15" s="48"/>
      <c r="C15" s="167"/>
      <c r="D15" s="38"/>
      <c r="E15" s="201"/>
      <c r="F15" s="202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7"/>
      <c r="B16" s="48"/>
      <c r="C16" s="167"/>
      <c r="D16" s="38"/>
      <c r="E16" s="207"/>
      <c r="F16" s="207"/>
      <c r="G16" s="195"/>
      <c r="H16" s="195"/>
      <c r="I16" s="20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5"/>
      <c r="B17" s="105"/>
      <c r="C17" s="105"/>
      <c r="D17" s="38"/>
      <c r="E17" s="201"/>
      <c r="F17" s="202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9</v>
      </c>
      <c r="F20" s="193"/>
      <c r="G20" s="192">
        <f>SUM(G4:G19)</f>
        <v>8.5</v>
      </c>
      <c r="H20" s="193"/>
      <c r="I20" s="192">
        <f>SUM(I4:I19)</f>
        <v>9</v>
      </c>
      <c r="J20" s="193"/>
      <c r="K20" s="192">
        <f>SUM(K4:K19)</f>
        <v>9</v>
      </c>
      <c r="L20" s="193"/>
      <c r="M20" s="192">
        <f>SUM(M4:M19)</f>
        <v>9</v>
      </c>
      <c r="N20" s="193"/>
      <c r="O20" s="192">
        <f>SUM(O4:O19)</f>
        <v>3.75</v>
      </c>
      <c r="P20" s="193"/>
      <c r="Q20" s="192">
        <f>SUM(Q4:Q19)</f>
        <v>0</v>
      </c>
      <c r="R20" s="193"/>
      <c r="S20" s="25">
        <f t="shared" si="1"/>
        <v>48.25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0.5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3.75</v>
      </c>
      <c r="Q22" s="32"/>
      <c r="R22" s="32">
        <f>SUM(Q20)</f>
        <v>0</v>
      </c>
      <c r="S22" s="28">
        <f>SUM(E22:R22)</f>
        <v>8.25</v>
      </c>
      <c r="T22" s="28"/>
      <c r="U22" s="28">
        <f>SUM(U4:U21)</f>
        <v>8.25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8.25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4" sqref="E24:P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6" t="s">
        <v>15</v>
      </c>
      <c r="F2" s="196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178" t="s">
        <v>118</v>
      </c>
      <c r="L3" s="178"/>
      <c r="M3" s="64">
        <v>7</v>
      </c>
      <c r="N3" s="64">
        <v>16.3</v>
      </c>
      <c r="O3" s="64">
        <v>7</v>
      </c>
      <c r="P3" s="64">
        <v>11</v>
      </c>
      <c r="Q3" s="24"/>
      <c r="R3" s="24"/>
      <c r="S3" s="25"/>
      <c r="T3" s="25"/>
      <c r="U3" s="26"/>
      <c r="V3" s="26"/>
    </row>
    <row r="4" spans="1:22" x14ac:dyDescent="0.25">
      <c r="A4" s="173">
        <v>6615</v>
      </c>
      <c r="B4" s="187" t="s">
        <v>120</v>
      </c>
      <c r="C4" s="173">
        <v>15</v>
      </c>
      <c r="D4" s="38" t="s">
        <v>74</v>
      </c>
      <c r="E4" s="195">
        <v>7.25</v>
      </c>
      <c r="F4" s="195"/>
      <c r="G4" s="190">
        <v>6</v>
      </c>
      <c r="H4" s="191"/>
      <c r="I4" s="190">
        <v>2</v>
      </c>
      <c r="J4" s="191"/>
      <c r="K4" s="197"/>
      <c r="L4" s="198"/>
      <c r="M4" s="195">
        <v>7</v>
      </c>
      <c r="N4" s="195"/>
      <c r="O4" s="190">
        <v>4</v>
      </c>
      <c r="P4" s="191"/>
      <c r="Q4" s="188"/>
      <c r="R4" s="189"/>
      <c r="S4" s="25">
        <f>E4+G4+I4+K4+M4+O4+Q4</f>
        <v>26.25</v>
      </c>
      <c r="T4" s="25">
        <f t="shared" ref="T4:T26" si="0">SUM(S4-U4-V4)</f>
        <v>18.25</v>
      </c>
      <c r="U4" s="28">
        <v>8</v>
      </c>
      <c r="V4" s="28"/>
    </row>
    <row r="5" spans="1:22" x14ac:dyDescent="0.25">
      <c r="A5" s="166">
        <v>6519</v>
      </c>
      <c r="B5" s="187" t="s">
        <v>119</v>
      </c>
      <c r="C5" s="166" t="s">
        <v>106</v>
      </c>
      <c r="D5" s="38" t="s">
        <v>98</v>
      </c>
      <c r="E5" s="195"/>
      <c r="F5" s="195"/>
      <c r="G5" s="190"/>
      <c r="H5" s="191"/>
      <c r="I5" s="190">
        <v>3.5</v>
      </c>
      <c r="J5" s="191"/>
      <c r="K5" s="197"/>
      <c r="L5" s="198"/>
      <c r="M5" s="190">
        <v>1.25</v>
      </c>
      <c r="N5" s="191"/>
      <c r="O5" s="190"/>
      <c r="P5" s="191"/>
      <c r="Q5" s="188"/>
      <c r="R5" s="189"/>
      <c r="S5" s="25">
        <f t="shared" ref="S5:S29" si="1">E5+G5+I5+K5+M5+O5+Q5</f>
        <v>4.75</v>
      </c>
      <c r="T5" s="25">
        <f t="shared" si="0"/>
        <v>4.75</v>
      </c>
      <c r="U5" s="28"/>
      <c r="V5" s="28"/>
    </row>
    <row r="6" spans="1:22" x14ac:dyDescent="0.25">
      <c r="A6" s="167"/>
      <c r="B6" s="48"/>
      <c r="C6" s="167"/>
      <c r="D6" s="38"/>
      <c r="E6" s="195"/>
      <c r="F6" s="195"/>
      <c r="G6" s="190"/>
      <c r="H6" s="191"/>
      <c r="I6" s="190"/>
      <c r="J6" s="191"/>
      <c r="K6" s="197"/>
      <c r="L6" s="198"/>
      <c r="M6" s="190"/>
      <c r="N6" s="191"/>
      <c r="O6" s="190"/>
      <c r="P6" s="191"/>
      <c r="Q6" s="188"/>
      <c r="R6" s="1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7"/>
      <c r="B7" s="48"/>
      <c r="C7" s="137"/>
      <c r="D7" s="38"/>
      <c r="E7" s="190"/>
      <c r="F7" s="191"/>
      <c r="G7" s="190"/>
      <c r="H7" s="191"/>
      <c r="I7" s="190"/>
      <c r="J7" s="191"/>
      <c r="K7" s="197"/>
      <c r="L7" s="198"/>
      <c r="M7" s="190"/>
      <c r="N7" s="191"/>
      <c r="O7" s="190"/>
      <c r="P7" s="191"/>
      <c r="Q7" s="188"/>
      <c r="R7" s="1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7"/>
      <c r="B8" s="48"/>
      <c r="C8" s="167"/>
      <c r="D8" s="38"/>
      <c r="E8" s="190"/>
      <c r="F8" s="191"/>
      <c r="G8" s="190"/>
      <c r="H8" s="191"/>
      <c r="I8" s="190"/>
      <c r="J8" s="191"/>
      <c r="K8" s="197"/>
      <c r="L8" s="198"/>
      <c r="M8" s="19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190"/>
      <c r="F9" s="191"/>
      <c r="G9" s="190"/>
      <c r="H9" s="191"/>
      <c r="I9" s="190"/>
      <c r="J9" s="191"/>
      <c r="K9" s="197"/>
      <c r="L9" s="198"/>
      <c r="M9" s="190"/>
      <c r="N9" s="191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9"/>
      <c r="B10" s="48"/>
      <c r="C10" s="169"/>
      <c r="D10" s="38"/>
      <c r="E10" s="195"/>
      <c r="F10" s="195"/>
      <c r="G10" s="190"/>
      <c r="H10" s="191"/>
      <c r="I10" s="190"/>
      <c r="J10" s="191"/>
      <c r="K10" s="197"/>
      <c r="L10" s="198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48"/>
      <c r="C11" s="163"/>
      <c r="D11" s="38"/>
      <c r="E11" s="190"/>
      <c r="F11" s="191"/>
      <c r="G11" s="190"/>
      <c r="H11" s="191"/>
      <c r="I11" s="190"/>
      <c r="J11" s="191"/>
      <c r="K11" s="197"/>
      <c r="L11" s="198"/>
      <c r="M11" s="190"/>
      <c r="N11" s="191"/>
      <c r="O11" s="190"/>
      <c r="P11" s="191"/>
      <c r="Q11" s="188"/>
      <c r="R11" s="189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63"/>
      <c r="B12" s="48"/>
      <c r="C12" s="163"/>
      <c r="D12" s="38"/>
      <c r="E12" s="190"/>
      <c r="F12" s="191"/>
      <c r="G12" s="190"/>
      <c r="H12" s="191"/>
      <c r="I12" s="190"/>
      <c r="J12" s="191"/>
      <c r="K12" s="197"/>
      <c r="L12" s="198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3"/>
      <c r="B13" s="48"/>
      <c r="C13" s="163"/>
      <c r="D13" s="38"/>
      <c r="E13" s="190"/>
      <c r="F13" s="191"/>
      <c r="G13" s="190"/>
      <c r="H13" s="191"/>
      <c r="I13" s="190"/>
      <c r="J13" s="191"/>
      <c r="K13" s="197"/>
      <c r="L13" s="198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46"/>
      <c r="D14" s="38"/>
      <c r="E14" s="190"/>
      <c r="F14" s="191"/>
      <c r="G14" s="190"/>
      <c r="H14" s="191"/>
      <c r="I14" s="190"/>
      <c r="J14" s="191"/>
      <c r="K14" s="197"/>
      <c r="L14" s="198"/>
      <c r="M14" s="190"/>
      <c r="N14" s="191"/>
      <c r="O14" s="190"/>
      <c r="P14" s="191"/>
      <c r="Q14" s="188"/>
      <c r="R14" s="189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16"/>
      <c r="B15" s="48"/>
      <c r="C15" s="116"/>
      <c r="D15" s="38"/>
      <c r="E15" s="190"/>
      <c r="F15" s="191"/>
      <c r="G15" s="190"/>
      <c r="H15" s="191"/>
      <c r="I15" s="190"/>
      <c r="J15" s="191"/>
      <c r="K15" s="197"/>
      <c r="L15" s="198"/>
      <c r="M15" s="190"/>
      <c r="N15" s="191"/>
      <c r="O15" s="190"/>
      <c r="P15" s="191"/>
      <c r="Q15" s="188"/>
      <c r="R15" s="18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19"/>
      <c r="B16" s="48"/>
      <c r="C16" s="108"/>
      <c r="D16" s="38"/>
      <c r="E16" s="190"/>
      <c r="F16" s="191"/>
      <c r="G16" s="190"/>
      <c r="H16" s="191"/>
      <c r="I16" s="190"/>
      <c r="J16" s="191"/>
      <c r="K16" s="197"/>
      <c r="L16" s="198"/>
      <c r="M16" s="190"/>
      <c r="N16" s="191"/>
      <c r="O16" s="190"/>
      <c r="P16" s="191"/>
      <c r="Q16" s="188"/>
      <c r="R16" s="18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9"/>
      <c r="B17" s="104"/>
      <c r="C17" s="47"/>
      <c r="D17" s="38"/>
      <c r="E17" s="190"/>
      <c r="F17" s="191"/>
      <c r="G17" s="190"/>
      <c r="H17" s="191"/>
      <c r="I17" s="190"/>
      <c r="J17" s="191"/>
      <c r="K17" s="197"/>
      <c r="L17" s="198"/>
      <c r="M17" s="190"/>
      <c r="N17" s="191"/>
      <c r="O17" s="190"/>
      <c r="P17" s="191"/>
      <c r="Q17" s="188"/>
      <c r="R17" s="18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6"/>
      <c r="B18" s="106"/>
      <c r="C18" s="47"/>
      <c r="D18" s="38"/>
      <c r="E18" s="190"/>
      <c r="F18" s="191"/>
      <c r="G18" s="190"/>
      <c r="H18" s="191"/>
      <c r="I18" s="190"/>
      <c r="J18" s="191"/>
      <c r="K18" s="197"/>
      <c r="L18" s="198"/>
      <c r="M18" s="190"/>
      <c r="N18" s="191"/>
      <c r="O18" s="190"/>
      <c r="P18" s="191"/>
      <c r="Q18" s="188"/>
      <c r="R18" s="189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6"/>
      <c r="B19" s="106"/>
      <c r="C19" s="47"/>
      <c r="D19" s="38"/>
      <c r="E19" s="190"/>
      <c r="F19" s="191"/>
      <c r="G19" s="190"/>
      <c r="H19" s="191"/>
      <c r="I19" s="190"/>
      <c r="J19" s="191"/>
      <c r="K19" s="197"/>
      <c r="L19" s="198"/>
      <c r="M19" s="190"/>
      <c r="N19" s="191"/>
      <c r="O19" s="190"/>
      <c r="P19" s="191"/>
      <c r="Q19" s="188"/>
      <c r="R19" s="189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45"/>
      <c r="B20" s="145"/>
      <c r="C20" s="47"/>
      <c r="D20" s="27"/>
      <c r="E20" s="190"/>
      <c r="F20" s="191"/>
      <c r="G20" s="190"/>
      <c r="H20" s="191"/>
      <c r="I20" s="190"/>
      <c r="J20" s="191"/>
      <c r="K20" s="197"/>
      <c r="L20" s="198"/>
      <c r="M20" s="190"/>
      <c r="N20" s="191"/>
      <c r="O20" s="190"/>
      <c r="P20" s="191"/>
      <c r="Q20" s="188"/>
      <c r="R20" s="18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0"/>
      <c r="F21" s="191"/>
      <c r="G21" s="190"/>
      <c r="H21" s="191"/>
      <c r="I21" s="190"/>
      <c r="J21" s="191"/>
      <c r="K21" s="197"/>
      <c r="L21" s="198"/>
      <c r="M21" s="190"/>
      <c r="N21" s="191"/>
      <c r="O21" s="190"/>
      <c r="P21" s="191"/>
      <c r="Q21" s="188"/>
      <c r="R21" s="189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45"/>
      <c r="B22" s="145"/>
      <c r="C22" s="47"/>
      <c r="D22" s="27"/>
      <c r="E22" s="190"/>
      <c r="F22" s="191"/>
      <c r="G22" s="190"/>
      <c r="H22" s="191"/>
      <c r="I22" s="190"/>
      <c r="J22" s="191"/>
      <c r="K22" s="197"/>
      <c r="L22" s="198"/>
      <c r="M22" s="190"/>
      <c r="N22" s="191"/>
      <c r="O22" s="190"/>
      <c r="P22" s="191"/>
      <c r="Q22" s="188"/>
      <c r="R22" s="189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29"/>
      <c r="B23" s="129"/>
      <c r="C23" s="47"/>
      <c r="D23" s="27"/>
      <c r="E23" s="190"/>
      <c r="F23" s="191"/>
      <c r="G23" s="190"/>
      <c r="H23" s="191"/>
      <c r="I23" s="190"/>
      <c r="J23" s="191"/>
      <c r="K23" s="197"/>
      <c r="L23" s="198"/>
      <c r="M23" s="190"/>
      <c r="N23" s="191"/>
      <c r="O23" s="190"/>
      <c r="P23" s="191"/>
      <c r="Q23" s="188"/>
      <c r="R23" s="18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163">
        <v>3600</v>
      </c>
      <c r="B24" s="163" t="s">
        <v>122</v>
      </c>
      <c r="C24" s="163"/>
      <c r="D24" s="27" t="s">
        <v>79</v>
      </c>
      <c r="E24" s="190">
        <v>0.25</v>
      </c>
      <c r="F24" s="191"/>
      <c r="G24" s="190">
        <v>0.25</v>
      </c>
      <c r="H24" s="191"/>
      <c r="I24" s="190">
        <v>0.25</v>
      </c>
      <c r="J24" s="191"/>
      <c r="K24" s="197"/>
      <c r="L24" s="198"/>
      <c r="M24" s="190">
        <v>0.25</v>
      </c>
      <c r="N24" s="191"/>
      <c r="O24" s="190"/>
      <c r="P24" s="191"/>
      <c r="Q24" s="188"/>
      <c r="R24" s="189"/>
      <c r="S24" s="25">
        <f>E24+G24+I24+K24+M24+O24+Q24</f>
        <v>1</v>
      </c>
      <c r="T24" s="25">
        <f>SUM(S24-U24-V24)</f>
        <v>1</v>
      </c>
      <c r="U24" s="28"/>
      <c r="V24" s="28"/>
    </row>
    <row r="25" spans="1:22" x14ac:dyDescent="0.25">
      <c r="A25" s="136"/>
      <c r="B25" s="136"/>
      <c r="C25" s="136"/>
      <c r="D25" s="38"/>
      <c r="E25" s="190"/>
      <c r="F25" s="191"/>
      <c r="G25" s="190"/>
      <c r="H25" s="191"/>
      <c r="I25" s="190"/>
      <c r="J25" s="191"/>
      <c r="K25" s="197"/>
      <c r="L25" s="198"/>
      <c r="M25" s="190"/>
      <c r="N25" s="191"/>
      <c r="O25" s="190"/>
      <c r="P25" s="191"/>
      <c r="Q25" s="188"/>
      <c r="R25" s="189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24">
        <v>3600</v>
      </c>
      <c r="B26" s="124" t="s">
        <v>122</v>
      </c>
      <c r="C26" s="124"/>
      <c r="D26" s="38" t="s">
        <v>61</v>
      </c>
      <c r="E26" s="190">
        <v>1.5</v>
      </c>
      <c r="F26" s="191"/>
      <c r="G26" s="190">
        <v>2.75</v>
      </c>
      <c r="H26" s="191"/>
      <c r="I26" s="190">
        <v>3.25</v>
      </c>
      <c r="J26" s="191"/>
      <c r="K26" s="197"/>
      <c r="L26" s="198"/>
      <c r="M26" s="190">
        <v>0.5</v>
      </c>
      <c r="N26" s="191"/>
      <c r="O26" s="190"/>
      <c r="P26" s="191"/>
      <c r="Q26" s="188"/>
      <c r="R26" s="189"/>
      <c r="S26" s="25">
        <f t="shared" si="1"/>
        <v>8</v>
      </c>
      <c r="T26" s="25">
        <f t="shared" si="0"/>
        <v>8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0"/>
      <c r="F27" s="191"/>
      <c r="G27" s="190"/>
      <c r="H27" s="191"/>
      <c r="I27" s="190"/>
      <c r="J27" s="191"/>
      <c r="K27" s="197"/>
      <c r="L27" s="198"/>
      <c r="M27" s="190"/>
      <c r="N27" s="191"/>
      <c r="O27" s="188"/>
      <c r="P27" s="189"/>
      <c r="Q27" s="188"/>
      <c r="R27" s="189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0"/>
      <c r="F28" s="191"/>
      <c r="G28" s="190"/>
      <c r="H28" s="191"/>
      <c r="I28" s="190"/>
      <c r="J28" s="191"/>
      <c r="K28" s="197"/>
      <c r="L28" s="198"/>
      <c r="M28" s="190"/>
      <c r="N28" s="191"/>
      <c r="O28" s="188"/>
      <c r="P28" s="189"/>
      <c r="Q28" s="188"/>
      <c r="R28" s="189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2">
        <f>SUM(E4:E28)</f>
        <v>9</v>
      </c>
      <c r="F29" s="193"/>
      <c r="G29" s="192">
        <f>SUM(G4:G28)</f>
        <v>9</v>
      </c>
      <c r="H29" s="193"/>
      <c r="I29" s="192">
        <f>SUM(I4:I28)</f>
        <v>9</v>
      </c>
      <c r="J29" s="193"/>
      <c r="K29" s="192">
        <f>SUM(K4:K28)</f>
        <v>0</v>
      </c>
      <c r="L29" s="193"/>
      <c r="M29" s="192">
        <f>SUM(M4:M28)</f>
        <v>9</v>
      </c>
      <c r="N29" s="193"/>
      <c r="O29" s="192">
        <f>SUM(O4:O28)</f>
        <v>4</v>
      </c>
      <c r="P29" s="193"/>
      <c r="Q29" s="192">
        <f>SUM(Q4:Q28)</f>
        <v>0</v>
      </c>
      <c r="R29" s="193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1"/>
      <c r="F30" s="102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32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1</v>
      </c>
      <c r="G31" s="32"/>
      <c r="H31" s="32">
        <f>SUM(G29)-H30</f>
        <v>1</v>
      </c>
      <c r="I31" s="32"/>
      <c r="J31" s="32">
        <f>SUM(I29)-J30</f>
        <v>1</v>
      </c>
      <c r="K31" s="32"/>
      <c r="L31" s="32">
        <f>SUM(K29)-L30</f>
        <v>-8</v>
      </c>
      <c r="M31" s="32"/>
      <c r="N31" s="32">
        <f>SUM(M29)-N30</f>
        <v>1</v>
      </c>
      <c r="O31" s="32"/>
      <c r="P31" s="32">
        <f>SUM(O29)</f>
        <v>4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8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32</v>
      </c>
      <c r="I34" s="2">
        <v>3600</v>
      </c>
    </row>
    <row r="35" spans="1:9" x14ac:dyDescent="0.25">
      <c r="A35" s="16" t="s">
        <v>26</v>
      </c>
      <c r="C35" s="40">
        <f>U31</f>
        <v>8</v>
      </c>
      <c r="D35" s="33"/>
      <c r="I35" s="44">
        <v>9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D33" sqref="D33:E3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8" t="s">
        <v>96</v>
      </c>
      <c r="F3" s="178"/>
      <c r="G3" s="178" t="s">
        <v>96</v>
      </c>
      <c r="H3" s="178"/>
      <c r="I3" s="178" t="s">
        <v>96</v>
      </c>
      <c r="J3" s="178"/>
      <c r="K3" s="178" t="s">
        <v>96</v>
      </c>
      <c r="L3" s="178"/>
      <c r="M3" s="178" t="s">
        <v>96</v>
      </c>
      <c r="N3" s="178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6">
        <v>6635</v>
      </c>
      <c r="B4" s="187" t="s">
        <v>121</v>
      </c>
      <c r="C4" s="166">
        <v>6</v>
      </c>
      <c r="D4" s="38" t="s">
        <v>70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0"/>
      <c r="P4" s="191"/>
      <c r="Q4" s="188"/>
      <c r="R4" s="189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66">
        <v>6615</v>
      </c>
      <c r="B5" s="187" t="s">
        <v>120</v>
      </c>
      <c r="C5" s="166" t="s">
        <v>80</v>
      </c>
      <c r="D5" s="38" t="s">
        <v>75</v>
      </c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0"/>
      <c r="P5" s="191"/>
      <c r="Q5" s="188"/>
      <c r="R5" s="189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69">
        <v>6635</v>
      </c>
      <c r="B6" s="187" t="s">
        <v>121</v>
      </c>
      <c r="C6" s="169">
        <v>14</v>
      </c>
      <c r="D6" s="38" t="s">
        <v>86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0"/>
      <c r="P6" s="191"/>
      <c r="Q6" s="188"/>
      <c r="R6" s="189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48"/>
      <c r="B7" s="48"/>
      <c r="C7" s="148"/>
      <c r="D7" s="38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0"/>
      <c r="P7" s="191"/>
      <c r="Q7" s="188"/>
      <c r="R7" s="1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9"/>
      <c r="B8" s="48"/>
      <c r="C8" s="149"/>
      <c r="D8" s="38"/>
      <c r="E8" s="197"/>
      <c r="F8" s="198"/>
      <c r="G8" s="199"/>
      <c r="H8" s="199"/>
      <c r="I8" s="213"/>
      <c r="J8" s="198"/>
      <c r="K8" s="213"/>
      <c r="L8" s="198"/>
      <c r="M8" s="213"/>
      <c r="N8" s="198"/>
      <c r="O8" s="190"/>
      <c r="P8" s="191"/>
      <c r="Q8" s="188"/>
      <c r="R8" s="189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40"/>
      <c r="B9" s="48"/>
      <c r="C9" s="140"/>
      <c r="D9" s="38"/>
      <c r="E9" s="212"/>
      <c r="F9" s="212"/>
      <c r="G9" s="199"/>
      <c r="H9" s="199"/>
      <c r="I9" s="199"/>
      <c r="J9" s="199"/>
      <c r="K9" s="199"/>
      <c r="L9" s="199"/>
      <c r="M9" s="199"/>
      <c r="N9" s="199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0"/>
      <c r="B10" s="48"/>
      <c r="C10" s="150"/>
      <c r="D10" s="38"/>
      <c r="E10" s="208"/>
      <c r="F10" s="209"/>
      <c r="G10" s="197"/>
      <c r="H10" s="198"/>
      <c r="I10" s="197"/>
      <c r="J10" s="198"/>
      <c r="K10" s="197"/>
      <c r="L10" s="198"/>
      <c r="M10" s="197"/>
      <c r="N10" s="198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48"/>
      <c r="C11" s="150"/>
      <c r="D11" s="38"/>
      <c r="E11" s="208"/>
      <c r="F11" s="209"/>
      <c r="G11" s="208"/>
      <c r="H11" s="209"/>
      <c r="I11" s="197"/>
      <c r="J11" s="198"/>
      <c r="K11" s="197"/>
      <c r="L11" s="198"/>
      <c r="M11" s="197"/>
      <c r="N11" s="198"/>
      <c r="O11" s="190"/>
      <c r="P11" s="191"/>
      <c r="Q11" s="188"/>
      <c r="R11" s="189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0"/>
      <c r="B12" s="48"/>
      <c r="C12" s="150"/>
      <c r="D12" s="38"/>
      <c r="E12" s="208"/>
      <c r="F12" s="209"/>
      <c r="G12" s="208"/>
      <c r="H12" s="209"/>
      <c r="I12" s="210"/>
      <c r="J12" s="211"/>
      <c r="K12" s="210"/>
      <c r="L12" s="211"/>
      <c r="M12" s="210"/>
      <c r="N12" s="211"/>
      <c r="O12" s="190"/>
      <c r="P12" s="191"/>
      <c r="Q12" s="188"/>
      <c r="R12" s="189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0"/>
      <c r="B13" s="48"/>
      <c r="C13" s="150"/>
      <c r="D13" s="38"/>
      <c r="E13" s="208"/>
      <c r="F13" s="209"/>
      <c r="G13" s="208"/>
      <c r="H13" s="209"/>
      <c r="I13" s="210"/>
      <c r="J13" s="211"/>
      <c r="K13" s="210"/>
      <c r="L13" s="211"/>
      <c r="M13" s="210"/>
      <c r="N13" s="21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48"/>
      <c r="C14" s="140"/>
      <c r="D14" s="38"/>
      <c r="E14" s="208"/>
      <c r="F14" s="209"/>
      <c r="G14" s="208"/>
      <c r="H14" s="209"/>
      <c r="I14" s="210"/>
      <c r="J14" s="211"/>
      <c r="K14" s="210"/>
      <c r="L14" s="211"/>
      <c r="M14" s="210"/>
      <c r="N14" s="211"/>
      <c r="O14" s="190"/>
      <c r="P14" s="191"/>
      <c r="Q14" s="188"/>
      <c r="R14" s="1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8"/>
      <c r="F15" s="209"/>
      <c r="G15" s="208"/>
      <c r="H15" s="209"/>
      <c r="I15" s="210"/>
      <c r="J15" s="211"/>
      <c r="K15" s="210"/>
      <c r="L15" s="211"/>
      <c r="M15" s="210"/>
      <c r="N15" s="21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4"/>
      <c r="F16" s="215"/>
      <c r="G16" s="214"/>
      <c r="H16" s="215"/>
      <c r="I16" s="197"/>
      <c r="J16" s="198"/>
      <c r="K16" s="197"/>
      <c r="L16" s="198"/>
      <c r="M16" s="197"/>
      <c r="N16" s="198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4"/>
      <c r="F17" s="215"/>
      <c r="G17" s="197"/>
      <c r="H17" s="198"/>
      <c r="I17" s="197"/>
      <c r="J17" s="198"/>
      <c r="K17" s="197"/>
      <c r="L17" s="198"/>
      <c r="M17" s="197"/>
      <c r="N17" s="198"/>
      <c r="O17" s="190"/>
      <c r="P17" s="191"/>
      <c r="Q17" s="188"/>
      <c r="R17" s="18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0"/>
      <c r="B18" s="130"/>
      <c r="C18" s="130"/>
      <c r="D18" s="38"/>
      <c r="E18" s="208"/>
      <c r="F18" s="209"/>
      <c r="G18" s="208"/>
      <c r="H18" s="209"/>
      <c r="I18" s="197"/>
      <c r="J18" s="198"/>
      <c r="K18" s="197"/>
      <c r="L18" s="198"/>
      <c r="M18" s="197"/>
      <c r="N18" s="198"/>
      <c r="O18" s="190"/>
      <c r="P18" s="191"/>
      <c r="Q18" s="188"/>
      <c r="R18" s="18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62"/>
      <c r="B19" s="162"/>
      <c r="C19" s="162"/>
      <c r="D19" s="38"/>
      <c r="E19" s="214"/>
      <c r="F19" s="215"/>
      <c r="G19" s="197"/>
      <c r="H19" s="198"/>
      <c r="I19" s="197"/>
      <c r="J19" s="198"/>
      <c r="K19" s="197"/>
      <c r="L19" s="198"/>
      <c r="M19" s="197"/>
      <c r="N19" s="198"/>
      <c r="O19" s="190"/>
      <c r="P19" s="191"/>
      <c r="Q19" s="188"/>
      <c r="R19" s="18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34">
        <v>3600</v>
      </c>
      <c r="B20" s="134" t="s">
        <v>122</v>
      </c>
      <c r="C20" s="134"/>
      <c r="D20" s="38" t="s">
        <v>78</v>
      </c>
      <c r="E20" s="197"/>
      <c r="F20" s="198"/>
      <c r="G20" s="197"/>
      <c r="H20" s="198"/>
      <c r="I20" s="197"/>
      <c r="J20" s="198"/>
      <c r="K20" s="197"/>
      <c r="L20" s="198"/>
      <c r="M20" s="197"/>
      <c r="N20" s="198"/>
      <c r="O20" s="190"/>
      <c r="P20" s="191"/>
      <c r="Q20" s="188"/>
      <c r="R20" s="189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44">
        <v>3600</v>
      </c>
      <c r="B21" s="144" t="s">
        <v>122</v>
      </c>
      <c r="C21" s="144"/>
      <c r="D21" s="38" t="s">
        <v>77</v>
      </c>
      <c r="E21" s="197"/>
      <c r="F21" s="198"/>
      <c r="G21" s="197"/>
      <c r="H21" s="198"/>
      <c r="I21" s="197"/>
      <c r="J21" s="198"/>
      <c r="K21" s="197"/>
      <c r="L21" s="198"/>
      <c r="M21" s="197"/>
      <c r="N21" s="198"/>
      <c r="O21" s="190"/>
      <c r="P21" s="191"/>
      <c r="Q21" s="188"/>
      <c r="R21" s="189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7"/>
      <c r="F22" s="198"/>
      <c r="G22" s="197"/>
      <c r="H22" s="198"/>
      <c r="I22" s="197"/>
      <c r="J22" s="198"/>
      <c r="K22" s="197"/>
      <c r="L22" s="198"/>
      <c r="M22" s="197"/>
      <c r="N22" s="198"/>
      <c r="O22" s="190"/>
      <c r="P22" s="191"/>
      <c r="Q22" s="188"/>
      <c r="R22" s="18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90"/>
      <c r="P23" s="191"/>
      <c r="Q23" s="188"/>
      <c r="R23" s="18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2">
        <f>SUM(E4:E23)</f>
        <v>0</v>
      </c>
      <c r="F24" s="193"/>
      <c r="G24" s="192">
        <f>SUM(G4:G23)</f>
        <v>0</v>
      </c>
      <c r="H24" s="193"/>
      <c r="I24" s="192">
        <f>SUM(I4:I23)</f>
        <v>0</v>
      </c>
      <c r="J24" s="193"/>
      <c r="K24" s="192">
        <f>SUM(K4:K23)</f>
        <v>0</v>
      </c>
      <c r="L24" s="193"/>
      <c r="M24" s="192">
        <f>SUM(M4:M23)</f>
        <v>0</v>
      </c>
      <c r="N24" s="193"/>
      <c r="O24" s="192">
        <f>SUM(O4:O23)</f>
        <v>0</v>
      </c>
      <c r="P24" s="193"/>
      <c r="Q24" s="192">
        <f>SUM(Q4:Q23)</f>
        <v>0</v>
      </c>
      <c r="R24" s="193"/>
      <c r="S24" s="25">
        <f t="shared" si="1"/>
        <v>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-8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-40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7"/>
      <c r="H27" s="77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G21" sqref="G21:P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1"/>
      <c r="R3" s="51"/>
      <c r="S3" s="25"/>
      <c r="T3" s="25"/>
      <c r="U3" s="26"/>
      <c r="V3" s="26"/>
    </row>
    <row r="4" spans="1:22" x14ac:dyDescent="0.25">
      <c r="A4" s="166">
        <v>6615</v>
      </c>
      <c r="B4" s="187" t="s">
        <v>120</v>
      </c>
      <c r="C4" s="166">
        <v>15</v>
      </c>
      <c r="D4" s="38" t="s">
        <v>74</v>
      </c>
      <c r="E4" s="195">
        <v>9</v>
      </c>
      <c r="F4" s="195"/>
      <c r="G4" s="190">
        <v>3.75</v>
      </c>
      <c r="H4" s="191"/>
      <c r="I4" s="190">
        <v>6.75</v>
      </c>
      <c r="J4" s="191"/>
      <c r="K4" s="195">
        <v>8.25</v>
      </c>
      <c r="L4" s="195"/>
      <c r="M4" s="195">
        <v>7</v>
      </c>
      <c r="N4" s="195"/>
      <c r="O4" s="190">
        <v>4.75</v>
      </c>
      <c r="P4" s="191"/>
      <c r="Q4" s="188"/>
      <c r="R4" s="189"/>
      <c r="S4" s="25">
        <f>E4+G4+I4+K4+M4+O4+Q4</f>
        <v>39.5</v>
      </c>
      <c r="T4" s="25">
        <f t="shared" ref="T4:T23" si="0">SUM(S4-U4-V4)</f>
        <v>29.75</v>
      </c>
      <c r="U4" s="28">
        <v>9.75</v>
      </c>
      <c r="V4" s="28"/>
    </row>
    <row r="5" spans="1:22" x14ac:dyDescent="0.25">
      <c r="A5" s="179">
        <v>6615</v>
      </c>
      <c r="B5" s="187" t="s">
        <v>120</v>
      </c>
      <c r="C5" s="179">
        <v>17</v>
      </c>
      <c r="D5" s="38" t="s">
        <v>115</v>
      </c>
      <c r="E5" s="195"/>
      <c r="F5" s="195"/>
      <c r="G5" s="190">
        <v>2</v>
      </c>
      <c r="H5" s="191"/>
      <c r="I5" s="190">
        <v>2</v>
      </c>
      <c r="J5" s="191"/>
      <c r="K5" s="195"/>
      <c r="L5" s="195"/>
      <c r="M5" s="190"/>
      <c r="N5" s="191"/>
      <c r="O5" s="190"/>
      <c r="P5" s="191"/>
      <c r="Q5" s="188"/>
      <c r="R5" s="189"/>
      <c r="S5" s="25">
        <f>E5+G5+I5+K5+M5+O5+Q5</f>
        <v>4</v>
      </c>
      <c r="T5" s="25">
        <f t="shared" si="0"/>
        <v>4</v>
      </c>
      <c r="U5" s="28"/>
      <c r="V5" s="28"/>
    </row>
    <row r="6" spans="1:22" x14ac:dyDescent="0.25">
      <c r="A6" s="179">
        <v>6635</v>
      </c>
      <c r="B6" s="187" t="s">
        <v>121</v>
      </c>
      <c r="C6" s="179">
        <v>12</v>
      </c>
      <c r="D6" s="38" t="s">
        <v>101</v>
      </c>
      <c r="E6" s="195"/>
      <c r="F6" s="195"/>
      <c r="G6" s="190">
        <v>1.5</v>
      </c>
      <c r="H6" s="191"/>
      <c r="I6" s="190"/>
      <c r="J6" s="191"/>
      <c r="K6" s="195"/>
      <c r="L6" s="195"/>
      <c r="M6" s="190"/>
      <c r="N6" s="191"/>
      <c r="O6" s="190"/>
      <c r="P6" s="191"/>
      <c r="Q6" s="188"/>
      <c r="R6" s="189"/>
      <c r="S6" s="25">
        <f t="shared" ref="S6:S25" si="1">E6+G6+I6+K6+M6+O6+Q6</f>
        <v>1.5</v>
      </c>
      <c r="T6" s="25">
        <f t="shared" si="0"/>
        <v>1.5</v>
      </c>
      <c r="U6" s="28"/>
      <c r="V6" s="28"/>
    </row>
    <row r="7" spans="1:22" x14ac:dyDescent="0.25">
      <c r="A7" s="160">
        <v>6519</v>
      </c>
      <c r="B7" s="187" t="s">
        <v>119</v>
      </c>
      <c r="C7" s="182" t="s">
        <v>106</v>
      </c>
      <c r="D7" s="38" t="s">
        <v>114</v>
      </c>
      <c r="E7" s="195"/>
      <c r="F7" s="195"/>
      <c r="G7" s="190"/>
      <c r="H7" s="191"/>
      <c r="I7" s="190"/>
      <c r="J7" s="191"/>
      <c r="K7" s="195"/>
      <c r="L7" s="195"/>
      <c r="M7" s="190">
        <v>1</v>
      </c>
      <c r="N7" s="191"/>
      <c r="O7" s="190"/>
      <c r="P7" s="191"/>
      <c r="Q7" s="188"/>
      <c r="R7" s="189"/>
      <c r="S7" s="25">
        <f t="shared" si="1"/>
        <v>1</v>
      </c>
      <c r="T7" s="25">
        <f t="shared" si="0"/>
        <v>1</v>
      </c>
      <c r="U7" s="28"/>
      <c r="V7" s="28"/>
    </row>
    <row r="8" spans="1:22" ht="16.5" customHeight="1" x14ac:dyDescent="0.25">
      <c r="A8" s="163"/>
      <c r="B8" s="48"/>
      <c r="C8" s="163"/>
      <c r="D8" s="38"/>
      <c r="E8" s="195"/>
      <c r="F8" s="195"/>
      <c r="G8" s="190"/>
      <c r="H8" s="191"/>
      <c r="I8" s="190"/>
      <c r="J8" s="191"/>
      <c r="K8" s="195"/>
      <c r="L8" s="195"/>
      <c r="M8" s="19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195"/>
      <c r="F9" s="195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8"/>
      <c r="B10" s="48"/>
      <c r="C10" s="158"/>
      <c r="D10" s="38"/>
      <c r="E10" s="195"/>
      <c r="F10" s="195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8"/>
      <c r="B11" s="48"/>
      <c r="C11" s="158"/>
      <c r="D11" s="38"/>
      <c r="E11" s="195"/>
      <c r="F11" s="195"/>
      <c r="G11" s="190"/>
      <c r="H11" s="191"/>
      <c r="I11" s="195"/>
      <c r="J11" s="195"/>
      <c r="K11" s="195"/>
      <c r="L11" s="195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6"/>
      <c r="B12" s="48"/>
      <c r="C12" s="156"/>
      <c r="D12" s="38"/>
      <c r="E12" s="195"/>
      <c r="F12" s="195"/>
      <c r="G12" s="190"/>
      <c r="H12" s="191"/>
      <c r="I12" s="195"/>
      <c r="J12" s="195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56"/>
      <c r="B13" s="48"/>
      <c r="C13" s="156"/>
      <c r="D13" s="38"/>
      <c r="E13" s="195"/>
      <c r="F13" s="195"/>
      <c r="G13" s="190"/>
      <c r="H13" s="191"/>
      <c r="I13" s="195"/>
      <c r="J13" s="195"/>
      <c r="K13" s="190"/>
      <c r="L13" s="191"/>
      <c r="M13" s="190"/>
      <c r="N13" s="191"/>
      <c r="O13" s="190"/>
      <c r="P13" s="191"/>
      <c r="Q13" s="188"/>
      <c r="R13" s="18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42"/>
      <c r="B14" s="48"/>
      <c r="C14" s="142"/>
      <c r="D14" s="38"/>
      <c r="E14" s="195"/>
      <c r="F14" s="195"/>
      <c r="G14" s="190"/>
      <c r="H14" s="191"/>
      <c r="I14" s="195"/>
      <c r="J14" s="195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43"/>
      <c r="B15" s="48"/>
      <c r="C15" s="143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41"/>
      <c r="B16" s="48"/>
      <c r="C16" s="141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6"/>
      <c r="B17" s="106"/>
      <c r="C17" s="47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3"/>
      <c r="B18" s="163"/>
      <c r="C18" s="163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3"/>
      <c r="B19" s="163"/>
      <c r="C19" s="163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4">
        <v>3600</v>
      </c>
      <c r="B20" s="184" t="s">
        <v>122</v>
      </c>
      <c r="C20" s="184"/>
      <c r="D20" s="27" t="s">
        <v>99</v>
      </c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>
        <v>0.75</v>
      </c>
      <c r="P20" s="191"/>
      <c r="Q20" s="188"/>
      <c r="R20" s="189"/>
      <c r="S20" s="25">
        <f t="shared" si="2"/>
        <v>0.75</v>
      </c>
      <c r="T20" s="25">
        <f t="shared" si="3"/>
        <v>0</v>
      </c>
      <c r="U20" s="28">
        <v>0.75</v>
      </c>
      <c r="V20" s="28"/>
    </row>
    <row r="21" spans="1:22" x14ac:dyDescent="0.25">
      <c r="A21" s="180">
        <v>3600</v>
      </c>
      <c r="B21" s="186" t="s">
        <v>122</v>
      </c>
      <c r="C21" s="180"/>
      <c r="D21" s="27" t="s">
        <v>105</v>
      </c>
      <c r="E21" s="190"/>
      <c r="F21" s="191"/>
      <c r="G21" s="190"/>
      <c r="H21" s="191"/>
      <c r="I21" s="190">
        <v>0.25</v>
      </c>
      <c r="J21" s="191"/>
      <c r="K21" s="190"/>
      <c r="L21" s="191"/>
      <c r="M21" s="190"/>
      <c r="N21" s="191"/>
      <c r="O21" s="190"/>
      <c r="P21" s="191"/>
      <c r="Q21" s="188"/>
      <c r="R21" s="189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179">
        <v>3600</v>
      </c>
      <c r="B22" s="186" t="s">
        <v>122</v>
      </c>
      <c r="C22" s="179"/>
      <c r="D22" s="27" t="s">
        <v>102</v>
      </c>
      <c r="E22" s="190"/>
      <c r="F22" s="191"/>
      <c r="G22" s="190">
        <v>1</v>
      </c>
      <c r="H22" s="191"/>
      <c r="I22" s="190"/>
      <c r="J22" s="191"/>
      <c r="K22" s="190"/>
      <c r="L22" s="191"/>
      <c r="M22" s="190"/>
      <c r="N22" s="191"/>
      <c r="O22" s="190"/>
      <c r="P22" s="191"/>
      <c r="Q22" s="188"/>
      <c r="R22" s="189"/>
      <c r="S22" s="25">
        <f>E22+G22+I22+K22+M22+O22+Q22</f>
        <v>1</v>
      </c>
      <c r="T22" s="25">
        <f t="shared" si="0"/>
        <v>1</v>
      </c>
      <c r="U22" s="28"/>
      <c r="V22" s="28"/>
    </row>
    <row r="23" spans="1:22" x14ac:dyDescent="0.25">
      <c r="A23" s="92">
        <v>3600</v>
      </c>
      <c r="B23" s="186" t="s">
        <v>122</v>
      </c>
      <c r="C23" s="92"/>
      <c r="D23" s="38" t="s">
        <v>61</v>
      </c>
      <c r="E23" s="190"/>
      <c r="F23" s="191"/>
      <c r="G23" s="190">
        <v>0.75</v>
      </c>
      <c r="H23" s="191"/>
      <c r="I23" s="190"/>
      <c r="J23" s="191"/>
      <c r="K23" s="190">
        <v>0.75</v>
      </c>
      <c r="L23" s="191"/>
      <c r="M23" s="190">
        <v>1</v>
      </c>
      <c r="N23" s="191"/>
      <c r="O23" s="190">
        <v>0.5</v>
      </c>
      <c r="P23" s="191"/>
      <c r="Q23" s="188"/>
      <c r="R23" s="189"/>
      <c r="S23" s="25">
        <f t="shared" si="1"/>
        <v>3</v>
      </c>
      <c r="T23" s="25">
        <f t="shared" si="0"/>
        <v>2.5</v>
      </c>
      <c r="U23" s="28">
        <v>0.5</v>
      </c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88"/>
      <c r="P24" s="189"/>
      <c r="Q24" s="188"/>
      <c r="R24" s="18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88"/>
      <c r="P25" s="189"/>
      <c r="Q25" s="188"/>
      <c r="R25" s="18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2">
        <f>SUM(E4:E25)</f>
        <v>9</v>
      </c>
      <c r="F26" s="193"/>
      <c r="G26" s="192">
        <f>SUM(G4:G25)</f>
        <v>9</v>
      </c>
      <c r="H26" s="193"/>
      <c r="I26" s="192">
        <f>SUM(I4:I25)</f>
        <v>9</v>
      </c>
      <c r="J26" s="193"/>
      <c r="K26" s="192">
        <f>SUM(K4:K25)</f>
        <v>9</v>
      </c>
      <c r="L26" s="193"/>
      <c r="M26" s="192">
        <f>SUM(M4:M25)</f>
        <v>9</v>
      </c>
      <c r="N26" s="193"/>
      <c r="O26" s="192">
        <f>SUM(O4:O25)</f>
        <v>6</v>
      </c>
      <c r="P26" s="193"/>
      <c r="Q26" s="192">
        <f>SUM(Q4:Q25)</f>
        <v>0</v>
      </c>
      <c r="R26" s="193"/>
      <c r="S26" s="25">
        <f>SUM(S2:S25)</f>
        <v>51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1</v>
      </c>
      <c r="K28" s="32"/>
      <c r="L28" s="32">
        <f>SUM(K26)-L27</f>
        <v>1</v>
      </c>
      <c r="M28" s="32"/>
      <c r="N28" s="32">
        <f>SUM(M26)-N27</f>
        <v>1</v>
      </c>
      <c r="O28" s="32"/>
      <c r="P28" s="32">
        <f>SUM(O26)</f>
        <v>6</v>
      </c>
      <c r="Q28" s="32"/>
      <c r="R28" s="32">
        <f>SUM(Q26)</f>
        <v>0</v>
      </c>
      <c r="S28" s="28">
        <f>SUM(E28:R28)</f>
        <v>11</v>
      </c>
      <c r="T28" s="28"/>
      <c r="U28" s="28">
        <f>SUM(U2:U27)</f>
        <v>11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11</v>
      </c>
      <c r="D32" s="33"/>
      <c r="I32" s="44">
        <v>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51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7.15</v>
      </c>
      <c r="P3" s="6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72">
        <v>6615</v>
      </c>
      <c r="B4" s="187" t="s">
        <v>120</v>
      </c>
      <c r="C4" s="172">
        <v>5</v>
      </c>
      <c r="D4" s="38" t="s">
        <v>75</v>
      </c>
      <c r="E4" s="195">
        <v>3</v>
      </c>
      <c r="F4" s="195"/>
      <c r="G4" s="195">
        <v>2</v>
      </c>
      <c r="H4" s="195"/>
      <c r="I4" s="195">
        <v>1.5</v>
      </c>
      <c r="J4" s="195"/>
      <c r="K4" s="195">
        <v>6.5</v>
      </c>
      <c r="L4" s="195"/>
      <c r="M4" s="195">
        <v>2</v>
      </c>
      <c r="N4" s="195"/>
      <c r="O4" s="195">
        <v>1</v>
      </c>
      <c r="P4" s="195"/>
      <c r="Q4" s="188"/>
      <c r="R4" s="189"/>
      <c r="S4" s="25">
        <f>E4+G4+I4+K4+M4+O4+Q4</f>
        <v>16</v>
      </c>
      <c r="T4" s="25">
        <f>SUM(S4-U4-V4)</f>
        <v>10</v>
      </c>
      <c r="U4" s="28">
        <v>6</v>
      </c>
      <c r="V4" s="28"/>
    </row>
    <row r="5" spans="1:22" x14ac:dyDescent="0.25">
      <c r="A5" s="172">
        <v>6519</v>
      </c>
      <c r="B5" s="187" t="s">
        <v>119</v>
      </c>
      <c r="C5" s="172">
        <v>170</v>
      </c>
      <c r="D5" s="38" t="s">
        <v>73</v>
      </c>
      <c r="E5" s="195">
        <v>6</v>
      </c>
      <c r="F5" s="195"/>
      <c r="G5" s="195">
        <v>7</v>
      </c>
      <c r="H5" s="195"/>
      <c r="I5" s="195">
        <v>7.5</v>
      </c>
      <c r="J5" s="195"/>
      <c r="K5" s="195"/>
      <c r="L5" s="195"/>
      <c r="M5" s="195"/>
      <c r="N5" s="195"/>
      <c r="O5" s="195"/>
      <c r="P5" s="195"/>
      <c r="Q5" s="188"/>
      <c r="R5" s="189"/>
      <c r="S5" s="25">
        <f t="shared" ref="S5:S21" si="0">E5+G5+I5+K5+M5+O5+Q5</f>
        <v>20.5</v>
      </c>
      <c r="T5" s="25">
        <f t="shared" ref="T5:T19" si="1">SUM(S5-U5-V5)</f>
        <v>20.5</v>
      </c>
      <c r="U5" s="28"/>
      <c r="V5" s="28"/>
    </row>
    <row r="6" spans="1:22" x14ac:dyDescent="0.25">
      <c r="A6" s="180">
        <v>6615</v>
      </c>
      <c r="B6" s="187" t="s">
        <v>120</v>
      </c>
      <c r="C6" s="180">
        <v>8</v>
      </c>
      <c r="D6" s="38" t="s">
        <v>75</v>
      </c>
      <c r="E6" s="195"/>
      <c r="F6" s="195"/>
      <c r="G6" s="195"/>
      <c r="H6" s="195"/>
      <c r="I6" s="195"/>
      <c r="J6" s="195"/>
      <c r="K6" s="195">
        <v>2.5</v>
      </c>
      <c r="L6" s="195"/>
      <c r="M6" s="195">
        <v>7</v>
      </c>
      <c r="N6" s="195"/>
      <c r="O6" s="195">
        <v>1.25</v>
      </c>
      <c r="P6" s="195"/>
      <c r="Q6" s="188"/>
      <c r="R6" s="189"/>
      <c r="S6" s="25">
        <f t="shared" si="0"/>
        <v>10.75</v>
      </c>
      <c r="T6" s="25">
        <f t="shared" si="1"/>
        <v>9.5</v>
      </c>
      <c r="U6" s="28">
        <v>1.25</v>
      </c>
      <c r="V6" s="28"/>
    </row>
    <row r="7" spans="1:22" x14ac:dyDescent="0.25">
      <c r="A7" s="147"/>
      <c r="B7" s="48"/>
      <c r="C7" s="147"/>
      <c r="D7" s="38"/>
      <c r="E7" s="195"/>
      <c r="F7" s="195"/>
      <c r="G7" s="190"/>
      <c r="H7" s="191"/>
      <c r="I7" s="200"/>
      <c r="J7" s="191"/>
      <c r="K7" s="200"/>
      <c r="L7" s="191"/>
      <c r="M7" s="200"/>
      <c r="N7" s="191"/>
      <c r="O7" s="195"/>
      <c r="P7" s="195"/>
      <c r="Q7" s="188"/>
      <c r="R7" s="18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7"/>
      <c r="B8" s="48"/>
      <c r="C8" s="147"/>
      <c r="D8" s="38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88"/>
      <c r="R8" s="18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5"/>
      <c r="B9" s="48"/>
      <c r="C9" s="115"/>
      <c r="D9" s="38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5"/>
      <c r="B10" s="48"/>
      <c r="C10" s="115"/>
      <c r="D10" s="38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15"/>
      <c r="B11" s="48"/>
      <c r="C11" s="115"/>
      <c r="D11" s="38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17"/>
      <c r="B12" s="48"/>
      <c r="C12" s="117"/>
      <c r="D12" s="38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11"/>
      <c r="B13" s="48"/>
      <c r="C13" s="111"/>
      <c r="D13" s="38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88"/>
      <c r="R13" s="18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88"/>
      <c r="R14" s="18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88"/>
      <c r="R15" s="18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5"/>
      <c r="B16" s="46"/>
      <c r="C16" s="46"/>
      <c r="D16" s="27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88"/>
      <c r="R16" s="18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6"/>
      <c r="B17" s="86"/>
      <c r="C17" s="86"/>
      <c r="D17" s="27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88"/>
      <c r="R17" s="18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20"/>
      <c r="B18" s="120"/>
      <c r="C18" s="120"/>
      <c r="D18" s="27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88"/>
      <c r="R18" s="18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6"/>
      <c r="B19" s="146"/>
      <c r="C19" s="146"/>
      <c r="D19" s="38"/>
      <c r="E19" s="190"/>
      <c r="F19" s="191"/>
      <c r="G19" s="190"/>
      <c r="H19" s="191"/>
      <c r="I19" s="190"/>
      <c r="J19" s="191"/>
      <c r="K19" s="195"/>
      <c r="L19" s="195"/>
      <c r="M19" s="195"/>
      <c r="N19" s="195"/>
      <c r="O19" s="195"/>
      <c r="P19" s="195"/>
      <c r="Q19" s="188"/>
      <c r="R19" s="18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88"/>
      <c r="R20" s="189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88"/>
      <c r="R21" s="189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2">
        <f>SUM(E4:E21)</f>
        <v>9</v>
      </c>
      <c r="F22" s="193"/>
      <c r="G22" s="192">
        <f>SUM(G4:G21)</f>
        <v>9</v>
      </c>
      <c r="H22" s="193"/>
      <c r="I22" s="192">
        <f>SUM(I4:I21)</f>
        <v>9</v>
      </c>
      <c r="J22" s="193"/>
      <c r="K22" s="192">
        <f>SUM(K4:K21)</f>
        <v>9</v>
      </c>
      <c r="L22" s="193"/>
      <c r="M22" s="192">
        <f>SUM(M4:M21)</f>
        <v>9</v>
      </c>
      <c r="N22" s="193"/>
      <c r="O22" s="192">
        <f>SUM(O4:O21)</f>
        <v>2.25</v>
      </c>
      <c r="P22" s="193"/>
      <c r="Q22" s="192">
        <f>SUM(Q4:Q21)</f>
        <v>0</v>
      </c>
      <c r="R22" s="193"/>
      <c r="S22" s="25">
        <f>E22+G22+I22+K22+M22+O22+Q22</f>
        <v>47.25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1</v>
      </c>
      <c r="G24" s="32"/>
      <c r="H24" s="32">
        <f>SUM(G22)-H23</f>
        <v>1</v>
      </c>
      <c r="I24" s="32"/>
      <c r="J24" s="32">
        <f>SUM(I22)-J23</f>
        <v>1</v>
      </c>
      <c r="K24" s="32"/>
      <c r="L24" s="32">
        <f>SUM(K22)-L23</f>
        <v>1</v>
      </c>
      <c r="M24" s="32"/>
      <c r="N24" s="32">
        <f>SUM(M22)-N23</f>
        <v>1</v>
      </c>
      <c r="O24" s="32"/>
      <c r="P24" s="32">
        <f>SUM(O22)</f>
        <v>2.25</v>
      </c>
      <c r="Q24" s="32"/>
      <c r="R24" s="32">
        <f>SUM(Q22)</f>
        <v>0</v>
      </c>
      <c r="S24" s="28">
        <f>SUM(E24:R24)</f>
        <v>7.25</v>
      </c>
      <c r="T24" s="28"/>
      <c r="U24" s="28">
        <f>SUM(U4:U23)</f>
        <v>7.25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7.25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47.25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2">
        <v>6635</v>
      </c>
      <c r="B4" s="187" t="s">
        <v>121</v>
      </c>
      <c r="C4" s="172">
        <v>15</v>
      </c>
      <c r="D4" s="38" t="s">
        <v>86</v>
      </c>
      <c r="E4" s="195">
        <v>8</v>
      </c>
      <c r="F4" s="195"/>
      <c r="G4" s="195">
        <v>8</v>
      </c>
      <c r="H4" s="195"/>
      <c r="I4" s="195">
        <v>4</v>
      </c>
      <c r="J4" s="195"/>
      <c r="K4" s="195"/>
      <c r="L4" s="195"/>
      <c r="M4" s="195">
        <v>1.5</v>
      </c>
      <c r="N4" s="195"/>
      <c r="O4" s="190"/>
      <c r="P4" s="191"/>
      <c r="Q4" s="188"/>
      <c r="R4" s="189"/>
      <c r="S4" s="25">
        <f>E4+G4+I4+K4+M4+O4+Q4</f>
        <v>21.5</v>
      </c>
      <c r="T4" s="25">
        <f t="shared" ref="T4:T17" si="0">SUM(S4-U4-V4)</f>
        <v>21.5</v>
      </c>
      <c r="U4" s="28"/>
      <c r="V4" s="28"/>
    </row>
    <row r="5" spans="1:22" x14ac:dyDescent="0.25">
      <c r="A5" s="180">
        <v>6635</v>
      </c>
      <c r="B5" s="187" t="s">
        <v>121</v>
      </c>
      <c r="C5" s="180">
        <v>10</v>
      </c>
      <c r="D5" s="38" t="s">
        <v>117</v>
      </c>
      <c r="E5" s="195"/>
      <c r="F5" s="195"/>
      <c r="G5" s="195"/>
      <c r="H5" s="195"/>
      <c r="I5" s="195">
        <v>4</v>
      </c>
      <c r="J5" s="195"/>
      <c r="K5" s="195">
        <v>8</v>
      </c>
      <c r="L5" s="195"/>
      <c r="M5" s="195">
        <v>3</v>
      </c>
      <c r="N5" s="195"/>
      <c r="O5" s="190"/>
      <c r="P5" s="191"/>
      <c r="Q5" s="188"/>
      <c r="R5" s="189"/>
      <c r="S5" s="25">
        <f>E5+G5+I5+K5+M5+O5+Q5</f>
        <v>15</v>
      </c>
      <c r="T5" s="25">
        <f t="shared" si="0"/>
        <v>15</v>
      </c>
      <c r="U5" s="28"/>
      <c r="V5" s="28"/>
    </row>
    <row r="6" spans="1:22" x14ac:dyDescent="0.25">
      <c r="A6" s="182">
        <v>6615</v>
      </c>
      <c r="B6" s="187" t="s">
        <v>120</v>
      </c>
      <c r="C6" s="182">
        <v>17</v>
      </c>
      <c r="D6" s="38" t="s">
        <v>115</v>
      </c>
      <c r="E6" s="195"/>
      <c r="F6" s="195"/>
      <c r="G6" s="195"/>
      <c r="H6" s="195"/>
      <c r="I6" s="200"/>
      <c r="J6" s="191"/>
      <c r="K6" s="200"/>
      <c r="L6" s="191"/>
      <c r="M6" s="200">
        <v>2.75</v>
      </c>
      <c r="N6" s="191"/>
      <c r="O6" s="190"/>
      <c r="P6" s="191"/>
      <c r="Q6" s="188"/>
      <c r="R6" s="189"/>
      <c r="S6" s="25">
        <f>E6+G6+I6+K6+M6+O6+Q6</f>
        <v>2.75</v>
      </c>
      <c r="T6" s="25">
        <f>SUM(S6-U6-V6)</f>
        <v>2.75</v>
      </c>
      <c r="U6" s="28"/>
      <c r="V6" s="28"/>
    </row>
    <row r="7" spans="1:22" x14ac:dyDescent="0.25">
      <c r="A7" s="138">
        <v>6519</v>
      </c>
      <c r="B7" s="187" t="s">
        <v>119</v>
      </c>
      <c r="C7" s="138">
        <v>130</v>
      </c>
      <c r="D7" s="38" t="s">
        <v>116</v>
      </c>
      <c r="E7" s="195"/>
      <c r="F7" s="195"/>
      <c r="G7" s="195"/>
      <c r="H7" s="195"/>
      <c r="I7" s="200"/>
      <c r="J7" s="191"/>
      <c r="K7" s="200"/>
      <c r="L7" s="191"/>
      <c r="M7" s="200">
        <v>0.75</v>
      </c>
      <c r="N7" s="191"/>
      <c r="O7" s="190"/>
      <c r="P7" s="191"/>
      <c r="Q7" s="188"/>
      <c r="R7" s="189"/>
      <c r="S7" s="25">
        <f t="shared" ref="S7:S20" si="1">E7+G7+I7+K7+M7+O7+Q7</f>
        <v>0.75</v>
      </c>
      <c r="T7" s="25">
        <f t="shared" si="0"/>
        <v>0.75</v>
      </c>
      <c r="U7" s="28"/>
      <c r="V7" s="28"/>
    </row>
    <row r="8" spans="1:22" x14ac:dyDescent="0.25">
      <c r="A8" s="135"/>
      <c r="B8" s="48"/>
      <c r="C8" s="46"/>
      <c r="D8" s="38"/>
      <c r="E8" s="195"/>
      <c r="F8" s="195"/>
      <c r="G8" s="195"/>
      <c r="H8" s="195"/>
      <c r="I8" s="200"/>
      <c r="J8" s="191"/>
      <c r="K8" s="190"/>
      <c r="L8" s="191"/>
      <c r="M8" s="19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5"/>
      <c r="B9" s="48"/>
      <c r="C9" s="46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03"/>
      <c r="B10" s="46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6"/>
      <c r="B11" s="48"/>
      <c r="C11" s="106"/>
      <c r="D11" s="38"/>
      <c r="E11" s="195"/>
      <c r="F11" s="195"/>
      <c r="G11" s="195"/>
      <c r="H11" s="195"/>
      <c r="I11" s="20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5"/>
      <c r="F12" s="195"/>
      <c r="G12" s="195"/>
      <c r="H12" s="195"/>
      <c r="I12" s="20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0"/>
      <c r="F13" s="191"/>
      <c r="G13" s="190"/>
      <c r="H13" s="191"/>
      <c r="I13" s="20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95"/>
      <c r="F14" s="195"/>
      <c r="G14" s="195"/>
      <c r="H14" s="195"/>
      <c r="I14" s="20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95"/>
      <c r="F15" s="195"/>
      <c r="G15" s="195"/>
      <c r="H15" s="195"/>
      <c r="I15" s="20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65"/>
      <c r="C16" s="65"/>
      <c r="D16" s="23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/>
      <c r="B17" s="97"/>
      <c r="C17" s="97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8</v>
      </c>
      <c r="F20" s="193"/>
      <c r="G20" s="192">
        <f>SUM(G4:G19)</f>
        <v>8</v>
      </c>
      <c r="H20" s="193"/>
      <c r="I20" s="192">
        <f>SUM(I4:I19)</f>
        <v>8</v>
      </c>
      <c r="J20" s="193"/>
      <c r="K20" s="192">
        <f>SUM(K4:K19)</f>
        <v>8</v>
      </c>
      <c r="L20" s="193"/>
      <c r="M20" s="192">
        <f>SUM(M4:M19)</f>
        <v>8</v>
      </c>
      <c r="N20" s="193"/>
      <c r="O20" s="192">
        <f>SUM(O4:O19)</f>
        <v>0</v>
      </c>
      <c r="P20" s="193"/>
      <c r="Q20" s="192">
        <f>SUM(Q4:Q19)</f>
        <v>0</v>
      </c>
      <c r="R20" s="19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12</v>
      </c>
      <c r="Q3" s="24"/>
      <c r="R3" s="24"/>
      <c r="S3" s="25"/>
      <c r="T3" s="25"/>
      <c r="U3" s="26"/>
      <c r="V3" s="26"/>
    </row>
    <row r="4" spans="1:22" x14ac:dyDescent="0.25">
      <c r="A4" s="166">
        <v>6615</v>
      </c>
      <c r="B4" s="187" t="s">
        <v>120</v>
      </c>
      <c r="C4" s="166">
        <v>15</v>
      </c>
      <c r="D4" s="38" t="s">
        <v>74</v>
      </c>
      <c r="E4" s="190">
        <v>8</v>
      </c>
      <c r="F4" s="191"/>
      <c r="G4" s="190">
        <v>8</v>
      </c>
      <c r="H4" s="191"/>
      <c r="I4" s="190">
        <v>8</v>
      </c>
      <c r="J4" s="191"/>
      <c r="K4" s="190">
        <v>8</v>
      </c>
      <c r="L4" s="191"/>
      <c r="M4" s="190">
        <v>8</v>
      </c>
      <c r="N4" s="191"/>
      <c r="O4" s="190">
        <v>4</v>
      </c>
      <c r="P4" s="191"/>
      <c r="Q4" s="188"/>
      <c r="R4" s="189"/>
      <c r="S4" s="25">
        <f>E4+G4+I4+K4+M4+O4+Q4</f>
        <v>44</v>
      </c>
      <c r="T4" s="25">
        <f>SUM(S4-U4-V4)</f>
        <v>35</v>
      </c>
      <c r="U4" s="28">
        <v>9</v>
      </c>
      <c r="V4" s="28"/>
    </row>
    <row r="5" spans="1:22" ht="15.75" customHeight="1" x14ac:dyDescent="0.25">
      <c r="A5" s="166"/>
      <c r="B5" s="48"/>
      <c r="C5" s="166"/>
      <c r="D5" s="38"/>
      <c r="E5" s="190"/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88"/>
      <c r="R5" s="189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71"/>
      <c r="B6" s="48"/>
      <c r="C6" s="171"/>
      <c r="D6" s="38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0"/>
      <c r="P6" s="191"/>
      <c r="Q6" s="188"/>
      <c r="R6" s="189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63"/>
      <c r="B7" s="48"/>
      <c r="C7" s="163"/>
      <c r="D7" s="38"/>
      <c r="E7" s="195"/>
      <c r="F7" s="195"/>
      <c r="G7" s="195"/>
      <c r="H7" s="195"/>
      <c r="I7" s="190"/>
      <c r="J7" s="191"/>
      <c r="K7" s="190"/>
      <c r="L7" s="191"/>
      <c r="M7" s="190"/>
      <c r="N7" s="191"/>
      <c r="O7" s="190"/>
      <c r="P7" s="191"/>
      <c r="Q7" s="188"/>
      <c r="R7" s="18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3"/>
      <c r="B8" s="48"/>
      <c r="C8" s="163"/>
      <c r="D8" s="38"/>
      <c r="E8" s="195"/>
      <c r="F8" s="195"/>
      <c r="G8" s="195"/>
      <c r="H8" s="195"/>
      <c r="I8" s="190"/>
      <c r="J8" s="191"/>
      <c r="K8" s="195"/>
      <c r="L8" s="195"/>
      <c r="M8" s="190"/>
      <c r="N8" s="191"/>
      <c r="O8" s="190"/>
      <c r="P8" s="191"/>
      <c r="Q8" s="188"/>
      <c r="R8" s="18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9"/>
      <c r="B9" s="48"/>
      <c r="C9" s="109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99"/>
      <c r="B10" s="48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0"/>
      <c r="B11" s="48"/>
      <c r="C11" s="100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0"/>
      <c r="B12" s="48"/>
      <c r="C12" s="100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8"/>
      <c r="B13" s="48"/>
      <c r="C13" s="98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2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4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21"/>
      <c r="B19" s="121"/>
      <c r="C19" s="121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20"/>
      <c r="B20" s="120"/>
      <c r="C20" s="120"/>
      <c r="D20" s="27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88"/>
      <c r="R20" s="189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1">
        <v>3600</v>
      </c>
      <c r="B21" s="91" t="s">
        <v>122</v>
      </c>
      <c r="C21" s="91"/>
      <c r="D21" s="27" t="s">
        <v>60</v>
      </c>
      <c r="E21" s="190">
        <v>1</v>
      </c>
      <c r="F21" s="191"/>
      <c r="G21" s="190">
        <v>1</v>
      </c>
      <c r="H21" s="191"/>
      <c r="I21" s="190">
        <v>1</v>
      </c>
      <c r="J21" s="191"/>
      <c r="K21" s="190">
        <v>1</v>
      </c>
      <c r="L21" s="191"/>
      <c r="M21" s="190">
        <v>1</v>
      </c>
      <c r="N21" s="191"/>
      <c r="O21" s="190">
        <v>1</v>
      </c>
      <c r="P21" s="191"/>
      <c r="Q21" s="188"/>
      <c r="R21" s="189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88"/>
      <c r="R22" s="189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2">
        <f>SUM(E4:E23)</f>
        <v>9</v>
      </c>
      <c r="F24" s="193"/>
      <c r="G24" s="192">
        <f>SUM(G4:G23)</f>
        <v>9</v>
      </c>
      <c r="H24" s="193"/>
      <c r="I24" s="192">
        <f>SUM(I4:I23)</f>
        <v>9</v>
      </c>
      <c r="J24" s="193"/>
      <c r="K24" s="192">
        <f>SUM(K4:K23)</f>
        <v>9</v>
      </c>
      <c r="L24" s="193"/>
      <c r="M24" s="192">
        <f>SUM(M4:M23)</f>
        <v>9</v>
      </c>
      <c r="N24" s="193"/>
      <c r="O24" s="192">
        <f>SUM(O4:O23)</f>
        <v>5</v>
      </c>
      <c r="P24" s="193"/>
      <c r="Q24" s="192">
        <f>SUM(Q4:Q23)</f>
        <v>0</v>
      </c>
      <c r="R24" s="193"/>
      <c r="S24" s="25">
        <f t="shared" si="0"/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9"/>
      <c r="J25" s="90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5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10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12</v>
      </c>
      <c r="Q3" s="52"/>
      <c r="R3" s="52"/>
      <c r="S3" s="25"/>
      <c r="T3" s="25"/>
      <c r="U3" s="26"/>
      <c r="V3" s="26"/>
    </row>
    <row r="4" spans="1:22" x14ac:dyDescent="0.25">
      <c r="A4" s="166">
        <v>6615</v>
      </c>
      <c r="B4" s="187" t="s">
        <v>120</v>
      </c>
      <c r="C4" s="166">
        <v>15</v>
      </c>
      <c r="D4" s="38" t="s">
        <v>74</v>
      </c>
      <c r="E4" s="195">
        <v>8</v>
      </c>
      <c r="F4" s="195"/>
      <c r="G4" s="195">
        <v>8</v>
      </c>
      <c r="H4" s="195"/>
      <c r="I4" s="190">
        <v>8</v>
      </c>
      <c r="J4" s="191"/>
      <c r="K4" s="190">
        <v>8</v>
      </c>
      <c r="L4" s="191"/>
      <c r="M4" s="195">
        <v>7</v>
      </c>
      <c r="N4" s="195"/>
      <c r="O4" s="195">
        <v>4</v>
      </c>
      <c r="P4" s="195"/>
      <c r="Q4" s="218"/>
      <c r="R4" s="218"/>
      <c r="S4" s="25">
        <f t="shared" ref="S4:S11" si="0">E4+G4+I4+K4+M4+O4+Q4</f>
        <v>43</v>
      </c>
      <c r="T4" s="25">
        <f t="shared" ref="T4:T11" si="1">SUM(S4-U4-V4)</f>
        <v>34</v>
      </c>
      <c r="U4" s="28">
        <v>9</v>
      </c>
      <c r="V4" s="28"/>
    </row>
    <row r="5" spans="1:22" x14ac:dyDescent="0.25">
      <c r="A5" s="182">
        <v>6615</v>
      </c>
      <c r="B5" s="187" t="s">
        <v>120</v>
      </c>
      <c r="C5" s="182">
        <v>17</v>
      </c>
      <c r="D5" s="38" t="s">
        <v>115</v>
      </c>
      <c r="E5" s="195"/>
      <c r="F5" s="195"/>
      <c r="G5" s="190"/>
      <c r="H5" s="191"/>
      <c r="I5" s="190"/>
      <c r="J5" s="191"/>
      <c r="K5" s="190"/>
      <c r="L5" s="191"/>
      <c r="M5" s="190">
        <v>1</v>
      </c>
      <c r="N5" s="191"/>
      <c r="O5" s="195"/>
      <c r="P5" s="195"/>
      <c r="Q5" s="218"/>
      <c r="R5" s="218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69"/>
      <c r="B6" s="48"/>
      <c r="C6" s="169"/>
      <c r="D6" s="38"/>
      <c r="E6" s="190"/>
      <c r="F6" s="191"/>
      <c r="G6" s="190"/>
      <c r="H6" s="191"/>
      <c r="I6" s="190"/>
      <c r="J6" s="191"/>
      <c r="K6" s="195"/>
      <c r="L6" s="195"/>
      <c r="M6" s="195"/>
      <c r="N6" s="195"/>
      <c r="O6" s="195"/>
      <c r="P6" s="195"/>
      <c r="Q6" s="218"/>
      <c r="R6" s="218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3"/>
      <c r="B7" s="48"/>
      <c r="C7" s="163"/>
      <c r="D7" s="38"/>
      <c r="E7" s="190"/>
      <c r="F7" s="191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218"/>
      <c r="R7" s="218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9"/>
      <c r="B8" s="48"/>
      <c r="C8" s="159"/>
      <c r="D8" s="38"/>
      <c r="E8" s="190"/>
      <c r="F8" s="191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218"/>
      <c r="R8" s="218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3"/>
      <c r="B9" s="48"/>
      <c r="C9" s="163"/>
      <c r="D9" s="38"/>
      <c r="E9" s="190"/>
      <c r="F9" s="191"/>
      <c r="G9" s="195"/>
      <c r="H9" s="195"/>
      <c r="I9" s="20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48"/>
      <c r="C10" s="163"/>
      <c r="D10" s="38"/>
      <c r="E10" s="190"/>
      <c r="F10" s="191"/>
      <c r="G10" s="195"/>
      <c r="H10" s="195"/>
      <c r="I10" s="20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48"/>
      <c r="C11" s="163"/>
      <c r="D11" s="38"/>
      <c r="E11" s="195"/>
      <c r="F11" s="195"/>
      <c r="G11" s="195"/>
      <c r="H11" s="195"/>
      <c r="I11" s="20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3"/>
      <c r="B12" s="48"/>
      <c r="C12" s="163"/>
      <c r="D12" s="38"/>
      <c r="E12" s="195"/>
      <c r="F12" s="195"/>
      <c r="G12" s="195"/>
      <c r="H12" s="195"/>
      <c r="I12" s="20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3"/>
      <c r="B13" s="48"/>
      <c r="C13" s="163"/>
      <c r="D13" s="38"/>
      <c r="E13" s="195"/>
      <c r="F13" s="195"/>
      <c r="G13" s="195"/>
      <c r="H13" s="195"/>
      <c r="I13" s="20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5"/>
      <c r="F14" s="195"/>
      <c r="G14" s="195"/>
      <c r="H14" s="195"/>
      <c r="I14" s="20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7"/>
      <c r="B15" s="48"/>
      <c r="C15" s="97"/>
      <c r="D15" s="38"/>
      <c r="E15" s="195"/>
      <c r="F15" s="195"/>
      <c r="G15" s="195"/>
      <c r="H15" s="195"/>
      <c r="I15" s="20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7"/>
      <c r="B16" s="48"/>
      <c r="C16" s="97"/>
      <c r="D16" s="38"/>
      <c r="E16" s="195"/>
      <c r="F16" s="195"/>
      <c r="G16" s="195"/>
      <c r="H16" s="195"/>
      <c r="I16" s="20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0"/>
      <c r="F17" s="191"/>
      <c r="G17" s="190"/>
      <c r="H17" s="191"/>
      <c r="I17" s="20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5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7"/>
      <c r="B19" s="46"/>
      <c r="C19" s="46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22"/>
      <c r="B20" s="122"/>
      <c r="C20" s="122"/>
      <c r="D20" s="27"/>
      <c r="E20" s="190"/>
      <c r="F20" s="191"/>
      <c r="G20" s="190"/>
      <c r="H20" s="191"/>
      <c r="I20" s="200"/>
      <c r="J20" s="191"/>
      <c r="K20" s="190"/>
      <c r="L20" s="191"/>
      <c r="M20" s="190"/>
      <c r="N20" s="191"/>
      <c r="O20" s="190"/>
      <c r="P20" s="191"/>
      <c r="Q20" s="188"/>
      <c r="R20" s="189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23"/>
      <c r="B21" s="123"/>
      <c r="C21" s="123"/>
      <c r="D21" s="38"/>
      <c r="E21" s="216"/>
      <c r="F21" s="217"/>
      <c r="G21" s="190"/>
      <c r="H21" s="191"/>
      <c r="I21" s="200"/>
      <c r="J21" s="191"/>
      <c r="K21" s="190"/>
      <c r="L21" s="191"/>
      <c r="M21" s="190"/>
      <c r="N21" s="191"/>
      <c r="O21" s="190"/>
      <c r="P21" s="191"/>
      <c r="Q21" s="188"/>
      <c r="R21" s="18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3">
        <v>3600</v>
      </c>
      <c r="B22" s="92" t="s">
        <v>122</v>
      </c>
      <c r="C22" s="92"/>
      <c r="D22" s="27" t="s">
        <v>60</v>
      </c>
      <c r="E22" s="190">
        <v>1</v>
      </c>
      <c r="F22" s="191"/>
      <c r="G22" s="190">
        <v>1</v>
      </c>
      <c r="H22" s="191"/>
      <c r="I22" s="190">
        <v>1</v>
      </c>
      <c r="J22" s="191"/>
      <c r="K22" s="190">
        <v>1</v>
      </c>
      <c r="L22" s="191"/>
      <c r="M22" s="190">
        <v>1</v>
      </c>
      <c r="N22" s="191"/>
      <c r="O22" s="190">
        <v>1</v>
      </c>
      <c r="P22" s="191"/>
      <c r="Q22" s="188"/>
      <c r="R22" s="189"/>
      <c r="S22" s="25">
        <f t="shared" si="2"/>
        <v>6</v>
      </c>
      <c r="T22" s="25">
        <f t="shared" si="3"/>
        <v>5</v>
      </c>
      <c r="U22" s="28">
        <v>1</v>
      </c>
      <c r="V22" s="28"/>
    </row>
    <row r="23" spans="1:22" x14ac:dyDescent="0.25">
      <c r="A23" s="23" t="s">
        <v>37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88"/>
      <c r="P24" s="189"/>
      <c r="Q24" s="188"/>
      <c r="R24" s="189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2">
        <f>SUM(E4:E24)</f>
        <v>9</v>
      </c>
      <c r="F25" s="193"/>
      <c r="G25" s="192">
        <f>SUM(G4:G24)</f>
        <v>9</v>
      </c>
      <c r="H25" s="193"/>
      <c r="I25" s="192">
        <f>SUM(I4:I24)</f>
        <v>9</v>
      </c>
      <c r="J25" s="193"/>
      <c r="K25" s="192">
        <f>SUM(K4:K24)</f>
        <v>9</v>
      </c>
      <c r="L25" s="193"/>
      <c r="M25" s="192">
        <f>SUM(M4:M24)</f>
        <v>9</v>
      </c>
      <c r="N25" s="193"/>
      <c r="O25" s="192">
        <f>SUM(O4:O24)</f>
        <v>5</v>
      </c>
      <c r="P25" s="193"/>
      <c r="Q25" s="192">
        <f>SUM(Q4:Q24)</f>
        <v>0</v>
      </c>
      <c r="R25" s="193"/>
      <c r="S25" s="25">
        <f>SUM(S4:S24)</f>
        <v>50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1</v>
      </c>
      <c r="G27" s="32"/>
      <c r="H27" s="32">
        <f>SUM(G25)-H26</f>
        <v>1</v>
      </c>
      <c r="I27" s="32"/>
      <c r="J27" s="32">
        <f>SUM(I25)-J26</f>
        <v>1</v>
      </c>
      <c r="K27" s="32"/>
      <c r="L27" s="32">
        <f>SUM(K25)-L26</f>
        <v>1</v>
      </c>
      <c r="M27" s="32"/>
      <c r="N27" s="32">
        <f>SUM(M25)-N26</f>
        <v>1</v>
      </c>
      <c r="O27" s="32"/>
      <c r="P27" s="32">
        <f>SUM(O25)</f>
        <v>5</v>
      </c>
      <c r="Q27" s="32"/>
      <c r="R27" s="32">
        <f>SUM(Q25)</f>
        <v>0</v>
      </c>
      <c r="S27" s="28">
        <f>SUM(E27:R27)</f>
        <v>10</v>
      </c>
      <c r="T27" s="28"/>
      <c r="U27" s="28">
        <f>SUM(U4:U26)</f>
        <v>10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10</v>
      </c>
      <c r="D31" s="33"/>
      <c r="I31" s="44">
        <v>6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50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H31" sqref="H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1">
        <v>7</v>
      </c>
      <c r="P3" s="51">
        <v>13</v>
      </c>
      <c r="Q3" s="63"/>
      <c r="R3" s="63"/>
      <c r="S3" s="25"/>
      <c r="T3" s="25"/>
      <c r="U3" s="26"/>
      <c r="V3" s="26"/>
    </row>
    <row r="4" spans="1:22" x14ac:dyDescent="0.25">
      <c r="A4" s="166">
        <v>6635</v>
      </c>
      <c r="B4" s="187" t="s">
        <v>121</v>
      </c>
      <c r="C4" s="166">
        <v>14</v>
      </c>
      <c r="D4" s="38" t="s">
        <v>76</v>
      </c>
      <c r="E4" s="190"/>
      <c r="F4" s="191"/>
      <c r="G4" s="190"/>
      <c r="H4" s="191"/>
      <c r="I4" s="200"/>
      <c r="J4" s="191"/>
      <c r="K4" s="190"/>
      <c r="L4" s="191"/>
      <c r="M4" s="190">
        <v>1</v>
      </c>
      <c r="N4" s="191"/>
      <c r="O4" s="190"/>
      <c r="P4" s="191"/>
      <c r="Q4" s="188"/>
      <c r="R4" s="189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71">
        <v>6635</v>
      </c>
      <c r="B5" s="187" t="s">
        <v>121</v>
      </c>
      <c r="C5" s="171">
        <v>15</v>
      </c>
      <c r="D5" s="38" t="s">
        <v>76</v>
      </c>
      <c r="E5" s="190"/>
      <c r="F5" s="191"/>
      <c r="G5" s="190"/>
      <c r="H5" s="191"/>
      <c r="I5" s="190"/>
      <c r="J5" s="191"/>
      <c r="K5" s="190">
        <v>1</v>
      </c>
      <c r="L5" s="191"/>
      <c r="M5" s="190"/>
      <c r="N5" s="191"/>
      <c r="O5" s="190">
        <v>0.5</v>
      </c>
      <c r="P5" s="191"/>
      <c r="Q5" s="188"/>
      <c r="R5" s="189"/>
      <c r="S5" s="25">
        <f t="shared" si="0"/>
        <v>1.5</v>
      </c>
      <c r="T5" s="25">
        <f t="shared" si="1"/>
        <v>1</v>
      </c>
      <c r="U5" s="28">
        <v>0.5</v>
      </c>
      <c r="V5" s="28"/>
    </row>
    <row r="6" spans="1:22" x14ac:dyDescent="0.25">
      <c r="A6" s="174">
        <v>6519</v>
      </c>
      <c r="B6" s="187" t="s">
        <v>119</v>
      </c>
      <c r="C6" s="174" t="s">
        <v>95</v>
      </c>
      <c r="D6" s="38" t="s">
        <v>94</v>
      </c>
      <c r="E6" s="190"/>
      <c r="F6" s="191"/>
      <c r="G6" s="190">
        <v>4</v>
      </c>
      <c r="H6" s="191"/>
      <c r="I6" s="190"/>
      <c r="J6" s="191"/>
      <c r="K6" s="190"/>
      <c r="L6" s="191"/>
      <c r="M6" s="190"/>
      <c r="N6" s="191"/>
      <c r="O6" s="190"/>
      <c r="P6" s="191"/>
      <c r="Q6" s="188"/>
      <c r="R6" s="189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83">
        <v>6615</v>
      </c>
      <c r="B7" s="187" t="s">
        <v>120</v>
      </c>
      <c r="C7" s="183">
        <v>17</v>
      </c>
      <c r="D7" s="38" t="s">
        <v>115</v>
      </c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0">
        <v>0.5</v>
      </c>
      <c r="P7" s="191"/>
      <c r="Q7" s="188"/>
      <c r="R7" s="189"/>
      <c r="S7" s="25">
        <f t="shared" si="0"/>
        <v>0.5</v>
      </c>
      <c r="T7" s="25">
        <f t="shared" si="1"/>
        <v>0</v>
      </c>
      <c r="U7" s="28">
        <v>0.5</v>
      </c>
      <c r="V7" s="28"/>
    </row>
    <row r="8" spans="1:22" x14ac:dyDescent="0.25">
      <c r="A8" s="159"/>
      <c r="B8" s="48"/>
      <c r="C8" s="159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88"/>
      <c r="R8" s="18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3"/>
      <c r="B9" s="48"/>
      <c r="C9" s="113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3"/>
      <c r="B10" s="48"/>
      <c r="C10" s="111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6"/>
      <c r="B11" s="76"/>
      <c r="C11" s="76"/>
      <c r="D11" s="23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70"/>
      <c r="B12" s="170"/>
      <c r="C12" s="170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7">
        <v>3600</v>
      </c>
      <c r="B13" s="177" t="s">
        <v>122</v>
      </c>
      <c r="C13" s="177"/>
      <c r="D13" s="27" t="s">
        <v>99</v>
      </c>
      <c r="E13" s="190"/>
      <c r="F13" s="191"/>
      <c r="G13" s="190">
        <v>1</v>
      </c>
      <c r="H13" s="191"/>
      <c r="I13" s="190"/>
      <c r="J13" s="191"/>
      <c r="K13" s="190">
        <v>1</v>
      </c>
      <c r="L13" s="191"/>
      <c r="M13" s="190"/>
      <c r="N13" s="191"/>
      <c r="O13" s="190">
        <v>1</v>
      </c>
      <c r="P13" s="191"/>
      <c r="Q13" s="188"/>
      <c r="R13" s="189"/>
      <c r="S13" s="25">
        <f t="shared" si="0"/>
        <v>3</v>
      </c>
      <c r="T13" s="25">
        <f t="shared" si="1"/>
        <v>2</v>
      </c>
      <c r="U13" s="28">
        <v>1</v>
      </c>
      <c r="V13" s="28"/>
    </row>
    <row r="14" spans="1:22" ht="17.25" customHeight="1" x14ac:dyDescent="0.25">
      <c r="A14" s="174">
        <v>3600</v>
      </c>
      <c r="B14" s="186" t="s">
        <v>122</v>
      </c>
      <c r="C14" s="174"/>
      <c r="D14" s="38" t="s">
        <v>89</v>
      </c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>
        <v>1.5</v>
      </c>
      <c r="P14" s="191"/>
      <c r="Q14" s="188"/>
      <c r="R14" s="189"/>
      <c r="S14" s="25">
        <f t="shared" si="0"/>
        <v>1.5</v>
      </c>
      <c r="T14" s="25">
        <f t="shared" si="1"/>
        <v>0</v>
      </c>
      <c r="U14" s="28">
        <v>1.5</v>
      </c>
      <c r="V14" s="28"/>
    </row>
    <row r="15" spans="1:22" x14ac:dyDescent="0.25">
      <c r="A15" s="174">
        <v>3600</v>
      </c>
      <c r="B15" s="186" t="s">
        <v>122</v>
      </c>
      <c r="C15" s="174"/>
      <c r="D15" s="38" t="s">
        <v>67</v>
      </c>
      <c r="E15" s="190"/>
      <c r="F15" s="191"/>
      <c r="G15" s="190"/>
      <c r="H15" s="191"/>
      <c r="I15" s="190">
        <v>0.25</v>
      </c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0"/>
        <v>0.25</v>
      </c>
      <c r="T15" s="25">
        <f t="shared" si="1"/>
        <v>0.25</v>
      </c>
      <c r="U15" s="28"/>
      <c r="V15" s="28"/>
    </row>
    <row r="16" spans="1:22" x14ac:dyDescent="0.25">
      <c r="A16" s="174"/>
      <c r="B16" s="174"/>
      <c r="C16" s="174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4">
        <v>3600</v>
      </c>
      <c r="B17" s="186" t="s">
        <v>122</v>
      </c>
      <c r="C17" s="174"/>
      <c r="D17" s="38" t="s">
        <v>93</v>
      </c>
      <c r="E17" s="190"/>
      <c r="F17" s="191"/>
      <c r="G17" s="190">
        <v>1</v>
      </c>
      <c r="H17" s="191"/>
      <c r="I17" s="190"/>
      <c r="J17" s="191"/>
      <c r="K17" s="195">
        <v>0.5</v>
      </c>
      <c r="L17" s="195"/>
      <c r="M17" s="190">
        <v>0.5</v>
      </c>
      <c r="N17" s="191"/>
      <c r="O17" s="190"/>
      <c r="P17" s="191"/>
      <c r="Q17" s="188"/>
      <c r="R17" s="189"/>
      <c r="S17" s="25">
        <f t="shared" si="0"/>
        <v>2</v>
      </c>
      <c r="T17" s="25">
        <f t="shared" si="1"/>
        <v>2</v>
      </c>
      <c r="U17" s="28"/>
      <c r="V17" s="28"/>
    </row>
    <row r="18" spans="1:22" x14ac:dyDescent="0.25">
      <c r="A18" s="131">
        <v>3600</v>
      </c>
      <c r="B18" s="186" t="s">
        <v>122</v>
      </c>
      <c r="C18" s="131"/>
      <c r="D18" s="23" t="s">
        <v>64</v>
      </c>
      <c r="E18" s="190"/>
      <c r="F18" s="191"/>
      <c r="G18" s="190">
        <v>0.5</v>
      </c>
      <c r="H18" s="191"/>
      <c r="I18" s="190">
        <v>0.25</v>
      </c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14">
        <v>3600</v>
      </c>
      <c r="B19" s="186" t="s">
        <v>122</v>
      </c>
      <c r="C19" s="114"/>
      <c r="D19" s="23" t="s">
        <v>68</v>
      </c>
      <c r="E19" s="190">
        <v>1.5</v>
      </c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10">
        <v>3600</v>
      </c>
      <c r="B20" s="186" t="s">
        <v>122</v>
      </c>
      <c r="C20" s="110"/>
      <c r="D20" s="27" t="s">
        <v>65</v>
      </c>
      <c r="E20" s="190">
        <v>7.75</v>
      </c>
      <c r="F20" s="191"/>
      <c r="G20" s="190">
        <v>2.75</v>
      </c>
      <c r="H20" s="191"/>
      <c r="I20" s="190">
        <v>8.75</v>
      </c>
      <c r="J20" s="191"/>
      <c r="K20" s="190">
        <v>6.75</v>
      </c>
      <c r="L20" s="191"/>
      <c r="M20" s="190">
        <v>7.75</v>
      </c>
      <c r="N20" s="191"/>
      <c r="O20" s="190">
        <v>2.25</v>
      </c>
      <c r="P20" s="191"/>
      <c r="Q20" s="188"/>
      <c r="R20" s="189"/>
      <c r="S20" s="25">
        <f t="shared" si="0"/>
        <v>36</v>
      </c>
      <c r="T20" s="25">
        <f t="shared" si="1"/>
        <v>26.25</v>
      </c>
      <c r="U20" s="28">
        <v>7.75</v>
      </c>
      <c r="V20" s="28">
        <v>2</v>
      </c>
    </row>
    <row r="21" spans="1:22" x14ac:dyDescent="0.25">
      <c r="A21" s="110">
        <v>3600</v>
      </c>
      <c r="B21" s="186" t="s">
        <v>122</v>
      </c>
      <c r="C21" s="110"/>
      <c r="D21" s="27" t="s">
        <v>66</v>
      </c>
      <c r="E21" s="190">
        <v>0.25</v>
      </c>
      <c r="F21" s="191"/>
      <c r="G21" s="190">
        <v>0.25</v>
      </c>
      <c r="H21" s="191"/>
      <c r="I21" s="190">
        <v>0.25</v>
      </c>
      <c r="J21" s="191"/>
      <c r="K21" s="190">
        <v>0.25</v>
      </c>
      <c r="L21" s="191"/>
      <c r="M21" s="190">
        <v>0.25</v>
      </c>
      <c r="N21" s="191"/>
      <c r="O21" s="190">
        <v>0.25</v>
      </c>
      <c r="P21" s="191"/>
      <c r="Q21" s="188"/>
      <c r="R21" s="189"/>
      <c r="S21" s="25">
        <f t="shared" si="0"/>
        <v>1.5</v>
      </c>
      <c r="T21" s="25">
        <f t="shared" si="1"/>
        <v>1.25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25">
        <f>E23+G23+I23+K23+M23+O23+Q23</f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2">
        <f>SUM(E4:E23)</f>
        <v>9.5</v>
      </c>
      <c r="F24" s="193"/>
      <c r="G24" s="192">
        <f>SUM(G4:G23)</f>
        <v>9.5</v>
      </c>
      <c r="H24" s="193"/>
      <c r="I24" s="192">
        <f>SUM(I4:I23)</f>
        <v>9.5</v>
      </c>
      <c r="J24" s="193"/>
      <c r="K24" s="192">
        <f>SUM(K4:K23)</f>
        <v>9.5</v>
      </c>
      <c r="L24" s="193"/>
      <c r="M24" s="192">
        <f>SUM(M4:M23)</f>
        <v>9.5</v>
      </c>
      <c r="N24" s="193"/>
      <c r="O24" s="192">
        <f>SUM(O4:O23)</f>
        <v>6</v>
      </c>
      <c r="P24" s="193"/>
      <c r="Q24" s="192">
        <f>SUM(Q4:Q23)</f>
        <v>0</v>
      </c>
      <c r="R24" s="193"/>
      <c r="S24" s="25">
        <f>SUM(S4:S23)</f>
        <v>53.5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1.5</v>
      </c>
      <c r="I26" s="32"/>
      <c r="J26" s="32">
        <f>SUM(I24)-J25</f>
        <v>1.5</v>
      </c>
      <c r="K26" s="32"/>
      <c r="L26" s="32">
        <f>SUM(K24)-L25</f>
        <v>1.5</v>
      </c>
      <c r="M26" s="32"/>
      <c r="N26" s="32">
        <f>SUM(M24)-N25</f>
        <v>1.5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13.5</v>
      </c>
      <c r="T26" s="28"/>
      <c r="U26" s="28">
        <f>SUM(U4:U25)</f>
        <v>11.5</v>
      </c>
      <c r="V26" s="28">
        <f>SUM(V4:V25)</f>
        <v>2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11.5</v>
      </c>
      <c r="D30" s="33"/>
      <c r="I30" s="44">
        <v>46.5</v>
      </c>
    </row>
    <row r="31" spans="1:22" x14ac:dyDescent="0.25">
      <c r="A31" s="16" t="s">
        <v>27</v>
      </c>
      <c r="C31" s="33">
        <f>V26</f>
        <v>2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53.5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:E3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13.11.2016</v>
      </c>
      <c r="B2" s="59"/>
      <c r="C2" s="59"/>
      <c r="D2" s="5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2">
        <v>6519</v>
      </c>
      <c r="B4" s="187" t="s">
        <v>119</v>
      </c>
      <c r="C4" s="172">
        <v>12</v>
      </c>
      <c r="D4" s="38" t="s">
        <v>88</v>
      </c>
      <c r="E4" s="195">
        <v>9</v>
      </c>
      <c r="F4" s="195"/>
      <c r="G4" s="195">
        <v>2</v>
      </c>
      <c r="H4" s="195"/>
      <c r="I4" s="195">
        <v>7</v>
      </c>
      <c r="J4" s="195"/>
      <c r="K4" s="195"/>
      <c r="L4" s="195"/>
      <c r="M4" s="195"/>
      <c r="N4" s="195"/>
      <c r="O4" s="190"/>
      <c r="P4" s="191"/>
      <c r="Q4" s="188"/>
      <c r="R4" s="189"/>
      <c r="S4" s="25">
        <f>E4+G4+I4+K4+M4+O4+Q4</f>
        <v>18</v>
      </c>
      <c r="T4" s="25">
        <f t="shared" ref="T4:T21" si="0">SUM(S4-U4-V4)</f>
        <v>17</v>
      </c>
      <c r="U4" s="28">
        <v>1</v>
      </c>
      <c r="V4" s="28"/>
    </row>
    <row r="5" spans="1:22" x14ac:dyDescent="0.25">
      <c r="A5" s="166">
        <v>6635</v>
      </c>
      <c r="B5" s="187" t="s">
        <v>121</v>
      </c>
      <c r="C5" s="166" t="s">
        <v>83</v>
      </c>
      <c r="D5" s="38" t="s">
        <v>97</v>
      </c>
      <c r="E5" s="190"/>
      <c r="F5" s="191"/>
      <c r="G5" s="190">
        <v>7</v>
      </c>
      <c r="H5" s="191"/>
      <c r="I5" s="190"/>
      <c r="J5" s="191"/>
      <c r="K5" s="190"/>
      <c r="L5" s="191"/>
      <c r="M5" s="190">
        <v>6</v>
      </c>
      <c r="N5" s="191"/>
      <c r="O5" s="190"/>
      <c r="P5" s="191"/>
      <c r="Q5" s="188"/>
      <c r="R5" s="189"/>
      <c r="S5" s="25">
        <f t="shared" ref="S5:S24" si="1">E5+G5+I5+K5+M5+O5+Q5</f>
        <v>13</v>
      </c>
      <c r="T5" s="25">
        <f t="shared" si="0"/>
        <v>12</v>
      </c>
      <c r="U5" s="28">
        <v>1</v>
      </c>
      <c r="V5" s="28"/>
    </row>
    <row r="6" spans="1:22" x14ac:dyDescent="0.25">
      <c r="A6" s="182">
        <v>6615</v>
      </c>
      <c r="B6" s="187" t="s">
        <v>120</v>
      </c>
      <c r="C6" s="182">
        <v>15</v>
      </c>
      <c r="D6" s="38" t="s">
        <v>74</v>
      </c>
      <c r="E6" s="190"/>
      <c r="F6" s="191"/>
      <c r="G6" s="190"/>
      <c r="H6" s="191"/>
      <c r="I6" s="190"/>
      <c r="J6" s="191"/>
      <c r="K6" s="190">
        <v>6.5</v>
      </c>
      <c r="L6" s="191"/>
      <c r="M6" s="190">
        <v>2</v>
      </c>
      <c r="N6" s="191"/>
      <c r="O6" s="190"/>
      <c r="P6" s="191"/>
      <c r="Q6" s="188"/>
      <c r="R6" s="189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182">
        <v>6615</v>
      </c>
      <c r="B7" s="187" t="s">
        <v>120</v>
      </c>
      <c r="C7" s="182">
        <v>3</v>
      </c>
      <c r="D7" s="38" t="s">
        <v>75</v>
      </c>
      <c r="E7" s="190"/>
      <c r="F7" s="191"/>
      <c r="G7" s="190"/>
      <c r="H7" s="191"/>
      <c r="I7" s="190"/>
      <c r="J7" s="191"/>
      <c r="K7" s="190"/>
      <c r="L7" s="191"/>
      <c r="M7" s="190">
        <v>1</v>
      </c>
      <c r="N7" s="191"/>
      <c r="O7" s="190"/>
      <c r="P7" s="191"/>
      <c r="Q7" s="188"/>
      <c r="R7" s="189"/>
      <c r="S7" s="25">
        <f t="shared" si="1"/>
        <v>1</v>
      </c>
      <c r="T7" s="25">
        <f t="shared" si="0"/>
        <v>0</v>
      </c>
      <c r="U7" s="28">
        <v>1</v>
      </c>
      <c r="V7" s="28"/>
    </row>
    <row r="8" spans="1:22" x14ac:dyDescent="0.25">
      <c r="A8" s="171"/>
      <c r="B8" s="48"/>
      <c r="C8" s="171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48"/>
      <c r="C9" s="171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71"/>
      <c r="B10" s="48"/>
      <c r="C10" s="171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0"/>
      <c r="B11" s="48"/>
      <c r="C11" s="140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4"/>
      <c r="B12" s="48"/>
      <c r="C12" s="94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5"/>
      <c r="B13" s="95"/>
      <c r="C13" s="47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5"/>
      <c r="B14" s="95"/>
      <c r="C14" s="47"/>
      <c r="D14" s="38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96"/>
      <c r="B15" s="96"/>
      <c r="C15" s="47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97"/>
      <c r="B16" s="97"/>
      <c r="C16" s="47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82"/>
      <c r="B17" s="182"/>
      <c r="C17" s="182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7"/>
      <c r="B18" s="97"/>
      <c r="C18" s="47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18"/>
      <c r="B19" s="118"/>
      <c r="C19" s="118"/>
      <c r="D19" s="38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2">
        <v>3600</v>
      </c>
      <c r="B20" s="182" t="s">
        <v>122</v>
      </c>
      <c r="C20" s="182"/>
      <c r="D20" s="27" t="s">
        <v>99</v>
      </c>
      <c r="E20" s="190"/>
      <c r="F20" s="191"/>
      <c r="G20" s="190"/>
      <c r="H20" s="191"/>
      <c r="I20" s="190"/>
      <c r="J20" s="191"/>
      <c r="K20" s="190">
        <v>0.5</v>
      </c>
      <c r="L20" s="191"/>
      <c r="M20" s="190"/>
      <c r="N20" s="191"/>
      <c r="O20" s="190"/>
      <c r="P20" s="191"/>
      <c r="Q20" s="188"/>
      <c r="R20" s="189"/>
      <c r="S20" s="25">
        <f t="shared" si="1"/>
        <v>0.5</v>
      </c>
      <c r="T20" s="25">
        <f t="shared" si="0"/>
        <v>0.5</v>
      </c>
      <c r="U20" s="28"/>
      <c r="V20" s="28"/>
    </row>
    <row r="21" spans="1:22" s="17" customFormat="1" x14ac:dyDescent="0.25">
      <c r="A21" s="182">
        <v>3600</v>
      </c>
      <c r="B21" s="182" t="s">
        <v>122</v>
      </c>
      <c r="C21" s="47"/>
      <c r="D21" s="27" t="s">
        <v>103</v>
      </c>
      <c r="E21" s="190"/>
      <c r="F21" s="191"/>
      <c r="G21" s="190"/>
      <c r="H21" s="191"/>
      <c r="I21" s="190">
        <v>2</v>
      </c>
      <c r="J21" s="191"/>
      <c r="K21" s="190">
        <v>2</v>
      </c>
      <c r="L21" s="191"/>
      <c r="M21" s="190"/>
      <c r="N21" s="191"/>
      <c r="O21" s="190"/>
      <c r="P21" s="191"/>
      <c r="Q21" s="188"/>
      <c r="R21" s="189"/>
      <c r="S21" s="25">
        <f t="shared" si="1"/>
        <v>4</v>
      </c>
      <c r="T21" s="25">
        <f t="shared" si="0"/>
        <v>2</v>
      </c>
      <c r="U21" s="28">
        <v>2</v>
      </c>
      <c r="V21" s="28"/>
    </row>
    <row r="22" spans="1:22" s="17" customFormat="1" x14ac:dyDescent="0.25">
      <c r="A22" s="50" t="s">
        <v>37</v>
      </c>
      <c r="B22" s="50"/>
      <c r="C22" s="59"/>
      <c r="D22" s="50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2">
        <f>SUM(E4:E23)</f>
        <v>9</v>
      </c>
      <c r="F24" s="193"/>
      <c r="G24" s="192">
        <f>SUM(G4:G23)</f>
        <v>9</v>
      </c>
      <c r="H24" s="193"/>
      <c r="I24" s="192">
        <f>SUM(I4:I23)</f>
        <v>9</v>
      </c>
      <c r="J24" s="193"/>
      <c r="K24" s="192">
        <f>SUM(K4:K23)</f>
        <v>9</v>
      </c>
      <c r="L24" s="193"/>
      <c r="M24" s="192">
        <f>SUM(M4:M23)</f>
        <v>9</v>
      </c>
      <c r="N24" s="193"/>
      <c r="O24" s="192">
        <f>SUM(O4:O23)</f>
        <v>0</v>
      </c>
      <c r="P24" s="193"/>
      <c r="Q24" s="192">
        <f>SUM(Q4:Q23)</f>
        <v>0</v>
      </c>
      <c r="R24" s="193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1</v>
      </c>
      <c r="I26" s="32"/>
      <c r="J26" s="32">
        <f>SUM(I24)-J25</f>
        <v>1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5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5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D33" sqref="D33:E3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6" t="s">
        <v>15</v>
      </c>
      <c r="F2" s="196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72">
        <v>6615</v>
      </c>
      <c r="B4" s="187" t="s">
        <v>120</v>
      </c>
      <c r="C4" s="172" t="s">
        <v>82</v>
      </c>
      <c r="D4" s="38" t="s">
        <v>75</v>
      </c>
      <c r="E4" s="195">
        <v>2</v>
      </c>
      <c r="F4" s="195"/>
      <c r="G4" s="195"/>
      <c r="H4" s="195"/>
      <c r="I4" s="195"/>
      <c r="J4" s="195"/>
      <c r="K4" s="195"/>
      <c r="L4" s="195"/>
      <c r="M4" s="195"/>
      <c r="N4" s="195"/>
      <c r="O4" s="190"/>
      <c r="P4" s="191"/>
      <c r="Q4" s="188"/>
      <c r="R4" s="189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172">
        <v>6635</v>
      </c>
      <c r="B5" s="187" t="s">
        <v>121</v>
      </c>
      <c r="C5" s="172">
        <v>14</v>
      </c>
      <c r="D5" s="38" t="s">
        <v>86</v>
      </c>
      <c r="E5" s="195">
        <v>6</v>
      </c>
      <c r="F5" s="195"/>
      <c r="G5" s="195">
        <v>9</v>
      </c>
      <c r="H5" s="195"/>
      <c r="I5" s="195">
        <v>1</v>
      </c>
      <c r="J5" s="195"/>
      <c r="K5" s="195"/>
      <c r="L5" s="195"/>
      <c r="M5" s="195"/>
      <c r="N5" s="195"/>
      <c r="O5" s="190"/>
      <c r="P5" s="191"/>
      <c r="Q5" s="188"/>
      <c r="R5" s="189"/>
      <c r="S5" s="25">
        <f t="shared" ref="S5:S20" si="1">E5+G5+I5+K5+M5+O5+Q5</f>
        <v>16</v>
      </c>
      <c r="T5" s="25">
        <f t="shared" si="0"/>
        <v>14</v>
      </c>
      <c r="U5" s="28">
        <v>2</v>
      </c>
      <c r="V5" s="28"/>
    </row>
    <row r="6" spans="1:22" x14ac:dyDescent="0.25">
      <c r="A6" s="167">
        <v>6519</v>
      </c>
      <c r="B6" s="187" t="s">
        <v>119</v>
      </c>
      <c r="C6" s="167">
        <v>161</v>
      </c>
      <c r="D6" s="38" t="s">
        <v>104</v>
      </c>
      <c r="E6" s="195"/>
      <c r="F6" s="195"/>
      <c r="G6" s="195"/>
      <c r="H6" s="195"/>
      <c r="I6" s="195">
        <v>7.5</v>
      </c>
      <c r="J6" s="195"/>
      <c r="K6" s="195">
        <v>3</v>
      </c>
      <c r="L6" s="195"/>
      <c r="M6" s="195"/>
      <c r="N6" s="195"/>
      <c r="O6" s="190"/>
      <c r="P6" s="191"/>
      <c r="Q6" s="188"/>
      <c r="R6" s="189"/>
      <c r="S6" s="25">
        <f t="shared" si="1"/>
        <v>10.5</v>
      </c>
      <c r="T6" s="25">
        <f t="shared" si="0"/>
        <v>10.5</v>
      </c>
      <c r="U6" s="28"/>
      <c r="V6" s="28"/>
    </row>
    <row r="7" spans="1:22" x14ac:dyDescent="0.25">
      <c r="A7" s="182">
        <v>6615</v>
      </c>
      <c r="B7" s="187" t="s">
        <v>120</v>
      </c>
      <c r="C7" s="182">
        <v>12</v>
      </c>
      <c r="D7" s="38" t="s">
        <v>107</v>
      </c>
      <c r="E7" s="195"/>
      <c r="F7" s="195"/>
      <c r="G7" s="195"/>
      <c r="H7" s="195"/>
      <c r="I7" s="195"/>
      <c r="J7" s="195"/>
      <c r="K7" s="195">
        <v>6</v>
      </c>
      <c r="L7" s="195"/>
      <c r="M7" s="195">
        <v>9</v>
      </c>
      <c r="N7" s="195"/>
      <c r="O7" s="190"/>
      <c r="P7" s="191"/>
      <c r="Q7" s="188"/>
      <c r="R7" s="189"/>
      <c r="S7" s="25">
        <f t="shared" si="1"/>
        <v>15</v>
      </c>
      <c r="T7" s="25">
        <f t="shared" si="0"/>
        <v>13</v>
      </c>
      <c r="U7" s="28">
        <v>2</v>
      </c>
      <c r="V7" s="28"/>
    </row>
    <row r="8" spans="1:22" x14ac:dyDescent="0.25">
      <c r="A8" s="163"/>
      <c r="B8" s="48"/>
      <c r="C8" s="163"/>
      <c r="D8" s="38"/>
      <c r="E8" s="190"/>
      <c r="F8" s="191"/>
      <c r="G8" s="190"/>
      <c r="H8" s="191"/>
      <c r="I8" s="195"/>
      <c r="J8" s="195"/>
      <c r="K8" s="195"/>
      <c r="L8" s="195"/>
      <c r="M8" s="195"/>
      <c r="N8" s="195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0"/>
      <c r="B9" s="48"/>
      <c r="C9" s="140"/>
      <c r="D9" s="38"/>
      <c r="E9" s="190"/>
      <c r="F9" s="191"/>
      <c r="G9" s="190"/>
      <c r="H9" s="191"/>
      <c r="I9" s="195"/>
      <c r="J9" s="195"/>
      <c r="K9" s="195"/>
      <c r="L9" s="195"/>
      <c r="M9" s="195"/>
      <c r="N9" s="195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0"/>
      <c r="B10" s="48"/>
      <c r="C10" s="140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0"/>
      <c r="B11" s="48"/>
      <c r="C11" s="140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46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1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25">
        <v>3600</v>
      </c>
      <c r="B17" s="125" t="s">
        <v>122</v>
      </c>
      <c r="C17" s="125"/>
      <c r="D17" s="27" t="s">
        <v>92</v>
      </c>
      <c r="E17" s="190"/>
      <c r="F17" s="191"/>
      <c r="G17" s="190"/>
      <c r="H17" s="191"/>
      <c r="I17" s="190">
        <v>0.5</v>
      </c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8</v>
      </c>
      <c r="F20" s="193"/>
      <c r="G20" s="192">
        <f>SUM(G4:G19)</f>
        <v>9</v>
      </c>
      <c r="H20" s="193"/>
      <c r="I20" s="192">
        <f>SUM(I4:I19)</f>
        <v>9</v>
      </c>
      <c r="J20" s="193"/>
      <c r="K20" s="192">
        <f>SUM(K4:K19)</f>
        <v>9</v>
      </c>
      <c r="L20" s="193"/>
      <c r="M20" s="192">
        <f>SUM(M4:M19)</f>
        <v>9</v>
      </c>
      <c r="N20" s="193"/>
      <c r="O20" s="192">
        <f>SUM(O4:O19)</f>
        <v>0</v>
      </c>
      <c r="P20" s="193"/>
      <c r="Q20" s="192">
        <f>SUM(Q4:Q19)</f>
        <v>0</v>
      </c>
      <c r="R20" s="193"/>
      <c r="S20" s="25">
        <f t="shared" si="1"/>
        <v>44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4</v>
      </c>
      <c r="T22" s="28"/>
      <c r="U22" s="28">
        <f>SUM(U4:U21)</f>
        <v>4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4</v>
      </c>
      <c r="D26" s="33"/>
      <c r="I26" s="44">
        <v>0.5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44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178" t="s">
        <v>96</v>
      </c>
      <c r="J3" s="178"/>
      <c r="K3" s="178" t="s">
        <v>96</v>
      </c>
      <c r="L3" s="178"/>
      <c r="M3" s="64">
        <v>7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2">
        <v>6429</v>
      </c>
      <c r="B4" s="187" t="s">
        <v>123</v>
      </c>
      <c r="C4" s="172">
        <v>13</v>
      </c>
      <c r="D4" s="38" t="s">
        <v>87</v>
      </c>
      <c r="E4" s="195">
        <v>7</v>
      </c>
      <c r="F4" s="195"/>
      <c r="G4" s="195"/>
      <c r="H4" s="195"/>
      <c r="I4" s="199"/>
      <c r="J4" s="199"/>
      <c r="K4" s="199"/>
      <c r="L4" s="199"/>
      <c r="M4" s="195">
        <v>4</v>
      </c>
      <c r="N4" s="195"/>
      <c r="O4" s="190"/>
      <c r="P4" s="191"/>
      <c r="Q4" s="188"/>
      <c r="R4" s="189"/>
      <c r="S4" s="25">
        <f>E4+G4+I4+K4+M4+O4+Q4</f>
        <v>11</v>
      </c>
      <c r="T4" s="25">
        <f t="shared" ref="T4:T23" si="0">SUM(S4-U4-V4)</f>
        <v>11</v>
      </c>
      <c r="U4" s="28"/>
      <c r="V4" s="28"/>
    </row>
    <row r="5" spans="1:22" x14ac:dyDescent="0.25">
      <c r="A5" s="177">
        <v>6615</v>
      </c>
      <c r="B5" s="187" t="s">
        <v>120</v>
      </c>
      <c r="C5" s="177">
        <v>15</v>
      </c>
      <c r="D5" s="38" t="s">
        <v>74</v>
      </c>
      <c r="E5" s="195">
        <v>2</v>
      </c>
      <c r="F5" s="195"/>
      <c r="G5" s="195">
        <v>9</v>
      </c>
      <c r="H5" s="195"/>
      <c r="I5" s="199"/>
      <c r="J5" s="199"/>
      <c r="K5" s="199"/>
      <c r="L5" s="199"/>
      <c r="M5" s="195">
        <v>2</v>
      </c>
      <c r="N5" s="195"/>
      <c r="O5" s="190"/>
      <c r="P5" s="191"/>
      <c r="Q5" s="188"/>
      <c r="R5" s="189"/>
      <c r="S5" s="25">
        <f t="shared" ref="S5:S26" si="1">E5+G5+I5+K5+M5+O5+Q5</f>
        <v>13</v>
      </c>
      <c r="T5" s="25">
        <f t="shared" si="0"/>
        <v>10</v>
      </c>
      <c r="U5" s="28">
        <v>3</v>
      </c>
      <c r="V5" s="28"/>
    </row>
    <row r="6" spans="1:22" x14ac:dyDescent="0.25">
      <c r="A6" s="182">
        <v>6519</v>
      </c>
      <c r="B6" s="187" t="s">
        <v>119</v>
      </c>
      <c r="C6" s="182" t="s">
        <v>106</v>
      </c>
      <c r="D6" s="38" t="s">
        <v>98</v>
      </c>
      <c r="E6" s="195"/>
      <c r="F6" s="195"/>
      <c r="G6" s="195"/>
      <c r="H6" s="195"/>
      <c r="I6" s="199"/>
      <c r="J6" s="199"/>
      <c r="K6" s="199"/>
      <c r="L6" s="199"/>
      <c r="M6" s="195">
        <v>3</v>
      </c>
      <c r="N6" s="195"/>
      <c r="O6" s="190"/>
      <c r="P6" s="191"/>
      <c r="Q6" s="188"/>
      <c r="R6" s="189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60"/>
      <c r="B7" s="48"/>
      <c r="C7" s="160"/>
      <c r="D7" s="38"/>
      <c r="E7" s="195"/>
      <c r="F7" s="195"/>
      <c r="G7" s="195"/>
      <c r="H7" s="195"/>
      <c r="I7" s="199"/>
      <c r="J7" s="199"/>
      <c r="K7" s="199"/>
      <c r="L7" s="199"/>
      <c r="M7" s="195"/>
      <c r="N7" s="195"/>
      <c r="O7" s="190"/>
      <c r="P7" s="191"/>
      <c r="Q7" s="188"/>
      <c r="R7" s="1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0"/>
      <c r="B8" s="48"/>
      <c r="C8" s="160"/>
      <c r="D8" s="38"/>
      <c r="E8" s="195"/>
      <c r="F8" s="195"/>
      <c r="G8" s="195"/>
      <c r="H8" s="195"/>
      <c r="I8" s="199"/>
      <c r="J8" s="199"/>
      <c r="K8" s="199"/>
      <c r="L8" s="199"/>
      <c r="M8" s="195"/>
      <c r="N8" s="195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0"/>
      <c r="B9" s="48"/>
      <c r="C9" s="160"/>
      <c r="D9" s="38"/>
      <c r="E9" s="195"/>
      <c r="F9" s="195"/>
      <c r="G9" s="195"/>
      <c r="H9" s="195"/>
      <c r="I9" s="199"/>
      <c r="J9" s="199"/>
      <c r="K9" s="199"/>
      <c r="L9" s="199"/>
      <c r="M9" s="195"/>
      <c r="N9" s="195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195"/>
      <c r="F10" s="195"/>
      <c r="G10" s="195"/>
      <c r="H10" s="195"/>
      <c r="I10" s="199"/>
      <c r="J10" s="199"/>
      <c r="K10" s="199"/>
      <c r="L10" s="199"/>
      <c r="M10" s="195"/>
      <c r="N10" s="195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195"/>
      <c r="F11" s="195"/>
      <c r="G11" s="195"/>
      <c r="H11" s="195"/>
      <c r="I11" s="199"/>
      <c r="J11" s="199"/>
      <c r="K11" s="199"/>
      <c r="L11" s="199"/>
      <c r="M11" s="195"/>
      <c r="N11" s="195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0"/>
      <c r="B12" s="48"/>
      <c r="C12" s="160"/>
      <c r="D12" s="38"/>
      <c r="E12" s="195"/>
      <c r="F12" s="195"/>
      <c r="G12" s="195"/>
      <c r="H12" s="195"/>
      <c r="I12" s="199"/>
      <c r="J12" s="199"/>
      <c r="K12" s="199"/>
      <c r="L12" s="199"/>
      <c r="M12" s="195"/>
      <c r="N12" s="195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0"/>
      <c r="B13" s="48"/>
      <c r="C13" s="160"/>
      <c r="D13" s="38"/>
      <c r="E13" s="195"/>
      <c r="F13" s="195"/>
      <c r="G13" s="195"/>
      <c r="H13" s="195"/>
      <c r="I13" s="199"/>
      <c r="J13" s="199"/>
      <c r="K13" s="199"/>
      <c r="L13" s="199"/>
      <c r="M13" s="195"/>
      <c r="N13" s="195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0"/>
      <c r="B14" s="48"/>
      <c r="C14" s="160"/>
      <c r="D14" s="38"/>
      <c r="E14" s="195"/>
      <c r="F14" s="195"/>
      <c r="G14" s="195"/>
      <c r="H14" s="195"/>
      <c r="I14" s="197"/>
      <c r="J14" s="198"/>
      <c r="K14" s="197"/>
      <c r="L14" s="198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0"/>
      <c r="B15" s="48"/>
      <c r="C15" s="160"/>
      <c r="D15" s="38"/>
      <c r="E15" s="195"/>
      <c r="F15" s="195"/>
      <c r="G15" s="190"/>
      <c r="H15" s="191"/>
      <c r="I15" s="197"/>
      <c r="J15" s="198"/>
      <c r="K15" s="197"/>
      <c r="L15" s="198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9"/>
      <c r="B16" s="48"/>
      <c r="C16" s="169"/>
      <c r="D16" s="38"/>
      <c r="E16" s="190"/>
      <c r="F16" s="191"/>
      <c r="G16" s="195"/>
      <c r="H16" s="195"/>
      <c r="I16" s="197"/>
      <c r="J16" s="198"/>
      <c r="K16" s="197"/>
      <c r="L16" s="198"/>
      <c r="M16" s="190"/>
      <c r="N16" s="191"/>
      <c r="O16" s="190"/>
      <c r="P16" s="191"/>
      <c r="Q16" s="188"/>
      <c r="R16" s="189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58"/>
      <c r="B17" s="48"/>
      <c r="C17" s="158"/>
      <c r="D17" s="38"/>
      <c r="E17" s="190"/>
      <c r="F17" s="191"/>
      <c r="G17" s="195"/>
      <c r="H17" s="195"/>
      <c r="I17" s="197"/>
      <c r="J17" s="198"/>
      <c r="K17" s="197"/>
      <c r="L17" s="198"/>
      <c r="M17" s="190"/>
      <c r="N17" s="191"/>
      <c r="O17" s="190"/>
      <c r="P17" s="191"/>
      <c r="Q17" s="188"/>
      <c r="R17" s="189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57"/>
      <c r="B18" s="48"/>
      <c r="C18" s="157"/>
      <c r="D18" s="38"/>
      <c r="E18" s="190"/>
      <c r="F18" s="191"/>
      <c r="G18" s="195"/>
      <c r="H18" s="195"/>
      <c r="I18" s="197"/>
      <c r="J18" s="198"/>
      <c r="K18" s="197"/>
      <c r="L18" s="198"/>
      <c r="M18" s="190"/>
      <c r="N18" s="191"/>
      <c r="O18" s="190"/>
      <c r="P18" s="191"/>
      <c r="Q18" s="188"/>
      <c r="R18" s="189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57"/>
      <c r="B19" s="48"/>
      <c r="C19" s="157"/>
      <c r="D19" s="38"/>
      <c r="E19" s="190"/>
      <c r="F19" s="191"/>
      <c r="G19" s="195"/>
      <c r="H19" s="195"/>
      <c r="I19" s="197"/>
      <c r="J19" s="198"/>
      <c r="K19" s="197"/>
      <c r="L19" s="198"/>
      <c r="M19" s="190"/>
      <c r="N19" s="191"/>
      <c r="O19" s="190"/>
      <c r="P19" s="191"/>
      <c r="Q19" s="188"/>
      <c r="R19" s="189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0"/>
      <c r="F20" s="191"/>
      <c r="G20" s="195"/>
      <c r="H20" s="195"/>
      <c r="I20" s="197"/>
      <c r="J20" s="198"/>
      <c r="K20" s="197"/>
      <c r="L20" s="198"/>
      <c r="M20" s="190"/>
      <c r="N20" s="191"/>
      <c r="O20" s="190"/>
      <c r="P20" s="191"/>
      <c r="Q20" s="188"/>
      <c r="R20" s="189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0"/>
      <c r="F21" s="191"/>
      <c r="G21" s="195"/>
      <c r="H21" s="195"/>
      <c r="I21" s="197"/>
      <c r="J21" s="198"/>
      <c r="K21" s="197"/>
      <c r="L21" s="198"/>
      <c r="M21" s="190"/>
      <c r="N21" s="191"/>
      <c r="O21" s="190"/>
      <c r="P21" s="191"/>
      <c r="Q21" s="188"/>
      <c r="R21" s="189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0"/>
      <c r="F22" s="191"/>
      <c r="G22" s="195"/>
      <c r="H22" s="195"/>
      <c r="I22" s="197"/>
      <c r="J22" s="198"/>
      <c r="K22" s="197"/>
      <c r="L22" s="198"/>
      <c r="M22" s="190"/>
      <c r="N22" s="191"/>
      <c r="O22" s="190"/>
      <c r="P22" s="191"/>
      <c r="Q22" s="188"/>
      <c r="R22" s="189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12"/>
      <c r="B23" s="112"/>
      <c r="C23" s="112"/>
      <c r="D23" s="27"/>
      <c r="E23" s="190"/>
      <c r="F23" s="191"/>
      <c r="G23" s="190"/>
      <c r="H23" s="191"/>
      <c r="I23" s="197"/>
      <c r="J23" s="198"/>
      <c r="K23" s="197"/>
      <c r="L23" s="198"/>
      <c r="M23" s="190"/>
      <c r="N23" s="191"/>
      <c r="O23" s="190"/>
      <c r="P23" s="191"/>
      <c r="Q23" s="188"/>
      <c r="R23" s="189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7"/>
      <c r="J24" s="198"/>
      <c r="K24" s="197"/>
      <c r="L24" s="198"/>
      <c r="M24" s="190"/>
      <c r="N24" s="191"/>
      <c r="O24" s="188"/>
      <c r="P24" s="189"/>
      <c r="Q24" s="188"/>
      <c r="R24" s="189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88"/>
      <c r="P25" s="189"/>
      <c r="Q25" s="188"/>
      <c r="R25" s="189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2">
        <f>SUM(E4:E25)</f>
        <v>9</v>
      </c>
      <c r="F26" s="193"/>
      <c r="G26" s="192">
        <f>SUM(G4:G25)</f>
        <v>9</v>
      </c>
      <c r="H26" s="193"/>
      <c r="I26" s="192">
        <f>SUM(I4:I25)</f>
        <v>0</v>
      </c>
      <c r="J26" s="193"/>
      <c r="K26" s="192">
        <f>SUM(K4:K25)</f>
        <v>0</v>
      </c>
      <c r="L26" s="193"/>
      <c r="M26" s="192">
        <f>SUM(M4:M25)</f>
        <v>9</v>
      </c>
      <c r="N26" s="193"/>
      <c r="O26" s="192">
        <f>SUM(O4:O25)</f>
        <v>0</v>
      </c>
      <c r="P26" s="193"/>
      <c r="Q26" s="192">
        <f>SUM(Q4:Q25)</f>
        <v>0</v>
      </c>
      <c r="R26" s="193"/>
      <c r="S26" s="25">
        <f t="shared" si="1"/>
        <v>27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24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1</v>
      </c>
      <c r="G28" s="32"/>
      <c r="H28" s="32">
        <f>SUM(G26)-H27</f>
        <v>1</v>
      </c>
      <c r="I28" s="32"/>
      <c r="J28" s="32">
        <f>SUM(I26)-J27</f>
        <v>-8</v>
      </c>
      <c r="K28" s="32"/>
      <c r="L28" s="32">
        <f>SUM(K26)-L27</f>
        <v>-8</v>
      </c>
      <c r="M28" s="32"/>
      <c r="N28" s="32">
        <f>SUM(M26)-N27</f>
        <v>1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-13</v>
      </c>
      <c r="T28" s="28"/>
      <c r="U28" s="28">
        <f>SUM(U4:U27)</f>
        <v>3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24</v>
      </c>
      <c r="I31" s="2">
        <v>3600</v>
      </c>
    </row>
    <row r="32" spans="1:22" x14ac:dyDescent="0.25">
      <c r="A32" s="16" t="s">
        <v>26</v>
      </c>
      <c r="C32" s="40">
        <f>U28</f>
        <v>3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27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7.15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66">
        <v>6615</v>
      </c>
      <c r="B4" s="187" t="s">
        <v>120</v>
      </c>
      <c r="C4" s="166">
        <v>4</v>
      </c>
      <c r="D4" s="38" t="s">
        <v>75</v>
      </c>
      <c r="E4" s="190">
        <v>9</v>
      </c>
      <c r="F4" s="191"/>
      <c r="G4" s="190">
        <v>0.75</v>
      </c>
      <c r="H4" s="191"/>
      <c r="I4" s="190">
        <v>5.75</v>
      </c>
      <c r="J4" s="191"/>
      <c r="K4" s="190">
        <v>5.5</v>
      </c>
      <c r="L4" s="191"/>
      <c r="M4" s="190"/>
      <c r="N4" s="191"/>
      <c r="O4" s="190"/>
      <c r="P4" s="191"/>
      <c r="Q4" s="188"/>
      <c r="R4" s="189"/>
      <c r="S4" s="25">
        <f>E4+G4+I4+K4+M4+O4+Q4</f>
        <v>21</v>
      </c>
      <c r="T4" s="25">
        <f>SUM(S4-U4-V4)</f>
        <v>17.25</v>
      </c>
      <c r="U4" s="28">
        <v>3.75</v>
      </c>
      <c r="V4" s="28"/>
    </row>
    <row r="5" spans="1:22" x14ac:dyDescent="0.25">
      <c r="A5" s="176">
        <v>6519</v>
      </c>
      <c r="B5" s="187" t="s">
        <v>119</v>
      </c>
      <c r="C5" s="176" t="s">
        <v>95</v>
      </c>
      <c r="D5" s="38" t="s">
        <v>94</v>
      </c>
      <c r="E5" s="195"/>
      <c r="F5" s="195"/>
      <c r="G5" s="195">
        <v>4</v>
      </c>
      <c r="H5" s="195"/>
      <c r="I5" s="190"/>
      <c r="J5" s="191"/>
      <c r="K5" s="190"/>
      <c r="L5" s="191"/>
      <c r="M5" s="190"/>
      <c r="N5" s="191"/>
      <c r="O5" s="190"/>
      <c r="P5" s="191"/>
      <c r="Q5" s="188"/>
      <c r="R5" s="189"/>
      <c r="S5" s="25">
        <f t="shared" ref="S5:S23" si="0">E5+G5+I5+K5+M5+O5+Q5</f>
        <v>4</v>
      </c>
      <c r="T5" s="25">
        <f t="shared" ref="T5:T20" si="1">SUM(S5-U5-V5)</f>
        <v>4</v>
      </c>
      <c r="U5" s="28"/>
      <c r="V5" s="28"/>
    </row>
    <row r="6" spans="1:22" x14ac:dyDescent="0.25">
      <c r="A6" s="155">
        <v>6519</v>
      </c>
      <c r="B6" s="187" t="s">
        <v>119</v>
      </c>
      <c r="C6" s="155">
        <v>191</v>
      </c>
      <c r="D6" s="38" t="s">
        <v>98</v>
      </c>
      <c r="E6" s="195"/>
      <c r="F6" s="195"/>
      <c r="G6" s="195">
        <v>3</v>
      </c>
      <c r="H6" s="195"/>
      <c r="I6" s="195">
        <v>3.25</v>
      </c>
      <c r="J6" s="195"/>
      <c r="K6" s="195"/>
      <c r="L6" s="195"/>
      <c r="M6" s="195"/>
      <c r="N6" s="195"/>
      <c r="O6" s="190"/>
      <c r="P6" s="191"/>
      <c r="Q6" s="188"/>
      <c r="R6" s="189"/>
      <c r="S6" s="25">
        <f t="shared" si="0"/>
        <v>6.25</v>
      </c>
      <c r="T6" s="25">
        <f t="shared" si="1"/>
        <v>6.25</v>
      </c>
      <c r="U6" s="28"/>
      <c r="V6" s="28"/>
    </row>
    <row r="7" spans="1:22" x14ac:dyDescent="0.25">
      <c r="A7" s="180">
        <v>6615</v>
      </c>
      <c r="B7" s="187" t="s">
        <v>120</v>
      </c>
      <c r="C7" s="180">
        <v>12</v>
      </c>
      <c r="D7" s="38" t="s">
        <v>75</v>
      </c>
      <c r="E7" s="195"/>
      <c r="F7" s="195"/>
      <c r="G7" s="195"/>
      <c r="H7" s="195"/>
      <c r="I7" s="195"/>
      <c r="J7" s="195"/>
      <c r="K7" s="195">
        <v>3.5</v>
      </c>
      <c r="L7" s="195"/>
      <c r="M7" s="195">
        <v>9</v>
      </c>
      <c r="N7" s="195"/>
      <c r="O7" s="190">
        <v>6</v>
      </c>
      <c r="P7" s="191"/>
      <c r="Q7" s="188"/>
      <c r="R7" s="189"/>
      <c r="S7" s="25">
        <f t="shared" si="0"/>
        <v>18.5</v>
      </c>
      <c r="T7" s="25">
        <f t="shared" si="1"/>
        <v>11.5</v>
      </c>
      <c r="U7" s="28">
        <v>7</v>
      </c>
      <c r="V7" s="28"/>
    </row>
    <row r="8" spans="1:22" x14ac:dyDescent="0.25">
      <c r="A8" s="23"/>
      <c r="B8" s="23"/>
      <c r="C8" s="23"/>
      <c r="D8" s="23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0"/>
      <c r="P8" s="191"/>
      <c r="Q8" s="188"/>
      <c r="R8" s="18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40"/>
      <c r="B9" s="48"/>
      <c r="C9" s="140"/>
      <c r="D9" s="38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0"/>
      <c r="B10" s="48"/>
      <c r="C10" s="140"/>
      <c r="D10" s="38"/>
      <c r="E10" s="195"/>
      <c r="F10" s="195"/>
      <c r="G10" s="195"/>
      <c r="H10" s="195"/>
      <c r="I10" s="195"/>
      <c r="J10" s="195"/>
      <c r="K10" s="195"/>
      <c r="L10" s="195"/>
      <c r="M10" s="190"/>
      <c r="N10" s="191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0"/>
      <c r="B11" s="48"/>
      <c r="C11" s="140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0"/>
      <c r="B12" s="48"/>
      <c r="C12" s="140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0"/>
      <c r="B13" s="48"/>
      <c r="C13" s="140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3"/>
      <c r="B15" s="83"/>
      <c r="C15" s="83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2"/>
      <c r="B17" s="82"/>
      <c r="C17" s="82"/>
      <c r="D17" s="23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04"/>
      <c r="B18" s="104"/>
      <c r="C18" s="104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2"/>
      <c r="B19" s="132"/>
      <c r="C19" s="132"/>
      <c r="D19" s="27"/>
      <c r="E19" s="190"/>
      <c r="F19" s="191"/>
      <c r="G19" s="195"/>
      <c r="H19" s="195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76">
        <v>3600</v>
      </c>
      <c r="B20" s="176" t="s">
        <v>122</v>
      </c>
      <c r="C20" s="176"/>
      <c r="D20" s="38" t="s">
        <v>93</v>
      </c>
      <c r="E20" s="190"/>
      <c r="F20" s="191"/>
      <c r="G20" s="190">
        <v>1</v>
      </c>
      <c r="H20" s="191"/>
      <c r="I20" s="190"/>
      <c r="J20" s="191"/>
      <c r="K20" s="190"/>
      <c r="L20" s="191"/>
      <c r="M20" s="190"/>
      <c r="N20" s="191"/>
      <c r="O20" s="190"/>
      <c r="P20" s="191"/>
      <c r="Q20" s="188"/>
      <c r="R20" s="189"/>
      <c r="S20" s="25">
        <f>E20+G20+I20+K20+M20+O20+Q20</f>
        <v>1</v>
      </c>
      <c r="T20" s="25">
        <f t="shared" si="1"/>
        <v>1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88"/>
      <c r="P21" s="189"/>
      <c r="Q21" s="188"/>
      <c r="R21" s="189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2">
        <f>SUM(E4:E22)</f>
        <v>9</v>
      </c>
      <c r="F23" s="193"/>
      <c r="G23" s="192">
        <f>SUM(G4:G22)</f>
        <v>8.75</v>
      </c>
      <c r="H23" s="193"/>
      <c r="I23" s="192">
        <f>SUM(I4:I22)</f>
        <v>9</v>
      </c>
      <c r="J23" s="193"/>
      <c r="K23" s="192">
        <f>SUM(K4:K22)</f>
        <v>9</v>
      </c>
      <c r="L23" s="193"/>
      <c r="M23" s="192">
        <f>SUM(M4:M22)</f>
        <v>9</v>
      </c>
      <c r="N23" s="193"/>
      <c r="O23" s="192">
        <f>SUM(O4:O22)</f>
        <v>6</v>
      </c>
      <c r="P23" s="193"/>
      <c r="Q23" s="192">
        <f>SUM(Q4:Q22)</f>
        <v>0</v>
      </c>
      <c r="R23" s="193"/>
      <c r="S23" s="25">
        <f t="shared" si="0"/>
        <v>50.75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3"/>
      <c r="L24" s="74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0.75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10.75</v>
      </c>
      <c r="T25" s="28"/>
      <c r="U25" s="28">
        <f>SUM(U4:U24)</f>
        <v>10.75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10.75</v>
      </c>
      <c r="D29" s="33"/>
      <c r="I29" s="44"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50.75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13.11.2016</v>
      </c>
      <c r="B2" s="56"/>
      <c r="C2" s="56"/>
      <c r="D2" s="56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7</v>
      </c>
      <c r="H3" s="64">
        <v>16.3</v>
      </c>
      <c r="I3" s="64">
        <v>7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57">
        <v>7</v>
      </c>
      <c r="P3" s="57">
        <v>3</v>
      </c>
      <c r="Q3" s="75"/>
      <c r="R3" s="75"/>
      <c r="S3" s="25"/>
      <c r="T3" s="25"/>
      <c r="U3" s="26"/>
      <c r="V3" s="26"/>
    </row>
    <row r="4" spans="1:22" x14ac:dyDescent="0.25">
      <c r="A4" s="172">
        <v>6615</v>
      </c>
      <c r="B4" s="187" t="s">
        <v>120</v>
      </c>
      <c r="C4" s="172" t="s">
        <v>81</v>
      </c>
      <c r="D4" s="38" t="s">
        <v>75</v>
      </c>
      <c r="E4" s="195">
        <v>9</v>
      </c>
      <c r="F4" s="195"/>
      <c r="G4" s="195">
        <v>1</v>
      </c>
      <c r="H4" s="195"/>
      <c r="I4" s="195">
        <v>5.75</v>
      </c>
      <c r="J4" s="195"/>
      <c r="K4" s="195">
        <v>5.5</v>
      </c>
      <c r="L4" s="195"/>
      <c r="M4" s="195"/>
      <c r="N4" s="195"/>
      <c r="O4" s="190"/>
      <c r="P4" s="191"/>
      <c r="Q4" s="188"/>
      <c r="R4" s="189"/>
      <c r="S4" s="25">
        <f>E4+G4+I4+K4+M4+O4+Q4</f>
        <v>21.25</v>
      </c>
      <c r="T4" s="25">
        <f>SUM(S4-U4-V4)</f>
        <v>17.25</v>
      </c>
      <c r="U4" s="28">
        <v>4</v>
      </c>
      <c r="V4" s="28"/>
    </row>
    <row r="5" spans="1:22" x14ac:dyDescent="0.25">
      <c r="A5" s="177">
        <v>6519</v>
      </c>
      <c r="B5" s="187" t="s">
        <v>119</v>
      </c>
      <c r="C5" s="177">
        <v>191</v>
      </c>
      <c r="D5" s="38" t="s">
        <v>98</v>
      </c>
      <c r="E5" s="195"/>
      <c r="F5" s="195"/>
      <c r="G5" s="195">
        <v>3</v>
      </c>
      <c r="H5" s="195"/>
      <c r="I5" s="195">
        <v>3.25</v>
      </c>
      <c r="J5" s="195"/>
      <c r="K5" s="195"/>
      <c r="L5" s="195"/>
      <c r="M5" s="195"/>
      <c r="N5" s="195"/>
      <c r="O5" s="190"/>
      <c r="P5" s="191"/>
      <c r="Q5" s="188"/>
      <c r="R5" s="189"/>
      <c r="S5" s="25">
        <f t="shared" ref="S5:S20" si="0">E5+G5+I5+K5+M5+O5+Q5</f>
        <v>6.25</v>
      </c>
      <c r="T5" s="25">
        <f t="shared" ref="T5:T17" si="1">SUM(S5-U5-V5)</f>
        <v>6.25</v>
      </c>
      <c r="U5" s="28"/>
      <c r="V5" s="28"/>
    </row>
    <row r="6" spans="1:22" x14ac:dyDescent="0.25">
      <c r="A6" s="176">
        <v>6519</v>
      </c>
      <c r="B6" s="187" t="s">
        <v>119</v>
      </c>
      <c r="C6" s="176" t="s">
        <v>95</v>
      </c>
      <c r="D6" s="38" t="s">
        <v>94</v>
      </c>
      <c r="E6" s="195"/>
      <c r="F6" s="195"/>
      <c r="G6" s="195">
        <v>4</v>
      </c>
      <c r="H6" s="195"/>
      <c r="I6" s="200"/>
      <c r="J6" s="191"/>
      <c r="K6" s="200"/>
      <c r="L6" s="191"/>
      <c r="M6" s="200"/>
      <c r="N6" s="191"/>
      <c r="O6" s="190"/>
      <c r="P6" s="191"/>
      <c r="Q6" s="188"/>
      <c r="R6" s="189"/>
      <c r="S6" s="25">
        <f t="shared" si="0"/>
        <v>4</v>
      </c>
      <c r="T6" s="25">
        <f t="shared" si="1"/>
        <v>4</v>
      </c>
      <c r="U6" s="28"/>
      <c r="V6" s="28"/>
    </row>
    <row r="7" spans="1:22" x14ac:dyDescent="0.25">
      <c r="A7" s="180">
        <v>6615</v>
      </c>
      <c r="B7" s="187" t="s">
        <v>120</v>
      </c>
      <c r="C7" s="180">
        <v>12</v>
      </c>
      <c r="D7" s="38" t="s">
        <v>75</v>
      </c>
      <c r="E7" s="195"/>
      <c r="F7" s="195"/>
      <c r="G7" s="195"/>
      <c r="H7" s="195"/>
      <c r="I7" s="200"/>
      <c r="J7" s="191"/>
      <c r="K7" s="190">
        <v>3.5</v>
      </c>
      <c r="L7" s="191"/>
      <c r="M7" s="190">
        <v>9</v>
      </c>
      <c r="N7" s="191"/>
      <c r="O7" s="190">
        <v>6</v>
      </c>
      <c r="P7" s="191"/>
      <c r="Q7" s="188"/>
      <c r="R7" s="189"/>
      <c r="S7" s="25">
        <f>E7+G7+I7+K7+M7+O7+Q7</f>
        <v>18.5</v>
      </c>
      <c r="T7" s="25">
        <f>SUM(S7-U7-V7)</f>
        <v>11.5</v>
      </c>
      <c r="U7" s="28">
        <v>7</v>
      </c>
      <c r="V7" s="28"/>
    </row>
    <row r="8" spans="1:22" x14ac:dyDescent="0.25">
      <c r="A8" s="161"/>
      <c r="B8" s="48"/>
      <c r="C8" s="161"/>
      <c r="D8" s="38"/>
      <c r="E8" s="195"/>
      <c r="F8" s="195"/>
      <c r="G8" s="195"/>
      <c r="H8" s="195"/>
      <c r="I8" s="200"/>
      <c r="J8" s="191"/>
      <c r="K8" s="200"/>
      <c r="L8" s="191"/>
      <c r="M8" s="200"/>
      <c r="N8" s="191"/>
      <c r="O8" s="190"/>
      <c r="P8" s="191"/>
      <c r="Q8" s="188"/>
      <c r="R8" s="189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49"/>
      <c r="B9" s="48"/>
      <c r="C9" s="149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48"/>
      <c r="C10" s="163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48"/>
      <c r="C11" s="163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0"/>
      <c r="F12" s="191"/>
      <c r="G12" s="190"/>
      <c r="H12" s="191"/>
      <c r="I12" s="190"/>
      <c r="J12" s="191"/>
      <c r="K12" s="190"/>
      <c r="L12" s="191"/>
      <c r="M12" s="201"/>
      <c r="N12" s="202"/>
      <c r="O12" s="190"/>
      <c r="P12" s="191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201"/>
      <c r="N13" s="202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201"/>
      <c r="N14" s="202"/>
      <c r="O14" s="190"/>
      <c r="P14" s="191"/>
      <c r="Q14" s="188"/>
      <c r="R14" s="18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201"/>
      <c r="N15" s="202"/>
      <c r="O15" s="190"/>
      <c r="P15" s="191"/>
      <c r="Q15" s="188"/>
      <c r="R15" s="18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201"/>
      <c r="N16" s="202"/>
      <c r="O16" s="190"/>
      <c r="P16" s="191"/>
      <c r="Q16" s="188"/>
      <c r="R16" s="18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76">
        <v>3600</v>
      </c>
      <c r="B17" s="176" t="s">
        <v>122</v>
      </c>
      <c r="C17" s="176"/>
      <c r="D17" s="38" t="s">
        <v>93</v>
      </c>
      <c r="E17" s="190"/>
      <c r="F17" s="191"/>
      <c r="G17" s="190">
        <v>1</v>
      </c>
      <c r="H17" s="191"/>
      <c r="I17" s="190"/>
      <c r="J17" s="191"/>
      <c r="K17" s="190"/>
      <c r="L17" s="191"/>
      <c r="M17" s="201"/>
      <c r="N17" s="202"/>
      <c r="O17" s="190"/>
      <c r="P17" s="191"/>
      <c r="Q17" s="188"/>
      <c r="R17" s="189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9</v>
      </c>
      <c r="F20" s="193"/>
      <c r="G20" s="192">
        <f>SUM(G4:G19)</f>
        <v>9</v>
      </c>
      <c r="H20" s="193"/>
      <c r="I20" s="192">
        <f>SUM(I4:I19)</f>
        <v>9</v>
      </c>
      <c r="J20" s="193"/>
      <c r="K20" s="192">
        <f>SUM(K4:K19)</f>
        <v>9</v>
      </c>
      <c r="L20" s="193"/>
      <c r="M20" s="192">
        <f>SUM(M4:M19)</f>
        <v>9</v>
      </c>
      <c r="N20" s="193"/>
      <c r="O20" s="192">
        <f>SUM(O4:O19)</f>
        <v>6</v>
      </c>
      <c r="P20" s="193"/>
      <c r="Q20" s="192">
        <f>SUM(Q4:Q19)</f>
        <v>0</v>
      </c>
      <c r="R20" s="193"/>
      <c r="S20" s="25">
        <f t="shared" si="0"/>
        <v>51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26"/>
      <c r="N21" s="12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</v>
      </c>
      <c r="K22" s="32"/>
      <c r="L22" s="32">
        <f>SUM(K20)-L21</f>
        <v>1</v>
      </c>
      <c r="M22" s="128"/>
      <c r="N22" s="128">
        <f>SUM(M20)-N21</f>
        <v>1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11</v>
      </c>
      <c r="T22" s="28"/>
      <c r="U22" s="28">
        <f>SUM(U4:U21)</f>
        <v>11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11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13.11.2016</v>
      </c>
      <c r="B2" s="19"/>
      <c r="C2" s="19"/>
      <c r="D2" s="19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85"/>
      <c r="N3" s="185"/>
      <c r="O3" s="88"/>
      <c r="P3" s="88"/>
      <c r="Q3" s="24"/>
      <c r="R3" s="24"/>
      <c r="S3" s="25"/>
      <c r="T3" s="25"/>
      <c r="U3" s="26"/>
      <c r="V3" s="26"/>
    </row>
    <row r="4" spans="1:22" x14ac:dyDescent="0.25">
      <c r="A4" s="140">
        <v>6635</v>
      </c>
      <c r="B4" s="187" t="s">
        <v>121</v>
      </c>
      <c r="C4" s="175" t="s">
        <v>84</v>
      </c>
      <c r="D4" s="38" t="s">
        <v>85</v>
      </c>
      <c r="E4" s="195">
        <v>3.5</v>
      </c>
      <c r="F4" s="195"/>
      <c r="G4" s="195"/>
      <c r="H4" s="195"/>
      <c r="I4" s="195"/>
      <c r="J4" s="195"/>
      <c r="K4" s="195"/>
      <c r="L4" s="195"/>
      <c r="M4" s="206"/>
      <c r="N4" s="206"/>
      <c r="O4" s="190"/>
      <c r="P4" s="191"/>
      <c r="Q4" s="188"/>
      <c r="R4" s="189"/>
      <c r="S4" s="25">
        <f>E4+G4+I4+K4+M4+O4+Q4</f>
        <v>3.5</v>
      </c>
      <c r="T4" s="25">
        <f>SUM(S4-U4-V4)</f>
        <v>3.5</v>
      </c>
      <c r="U4" s="28"/>
      <c r="V4" s="28"/>
    </row>
    <row r="5" spans="1:22" x14ac:dyDescent="0.25">
      <c r="A5" s="168">
        <v>6635</v>
      </c>
      <c r="B5" s="187" t="s">
        <v>121</v>
      </c>
      <c r="C5" s="168">
        <v>16</v>
      </c>
      <c r="D5" s="38" t="s">
        <v>91</v>
      </c>
      <c r="E5" s="195">
        <v>3</v>
      </c>
      <c r="F5" s="195"/>
      <c r="G5" s="195"/>
      <c r="H5" s="195"/>
      <c r="I5" s="195"/>
      <c r="J5" s="195"/>
      <c r="K5" s="195"/>
      <c r="L5" s="195"/>
      <c r="M5" s="205"/>
      <c r="N5" s="204"/>
      <c r="O5" s="190"/>
      <c r="P5" s="191"/>
      <c r="Q5" s="188"/>
      <c r="R5" s="189"/>
      <c r="S5" s="25">
        <f>E5+G5+I5+K5+M5+O5+Q5</f>
        <v>3</v>
      </c>
      <c r="T5" s="25">
        <f>SUM(S5-U5-V5)</f>
        <v>3</v>
      </c>
      <c r="U5" s="28"/>
      <c r="V5" s="28"/>
    </row>
    <row r="6" spans="1:22" x14ac:dyDescent="0.25">
      <c r="A6" s="177">
        <v>6635</v>
      </c>
      <c r="B6" s="187" t="s">
        <v>121</v>
      </c>
      <c r="C6" s="177" t="s">
        <v>83</v>
      </c>
      <c r="D6" s="38" t="s">
        <v>97</v>
      </c>
      <c r="E6" s="195"/>
      <c r="F6" s="195"/>
      <c r="G6" s="190">
        <v>7</v>
      </c>
      <c r="H6" s="191"/>
      <c r="I6" s="190"/>
      <c r="J6" s="191"/>
      <c r="K6" s="190"/>
      <c r="L6" s="191"/>
      <c r="M6" s="203"/>
      <c r="N6" s="204"/>
      <c r="O6" s="190"/>
      <c r="P6" s="191"/>
      <c r="Q6" s="188"/>
      <c r="R6" s="189"/>
      <c r="S6" s="25">
        <f>E6+G6+I6+K6+M6+O6+Q6</f>
        <v>7</v>
      </c>
      <c r="T6" s="25">
        <f>SUM(S6-U6-V6)</f>
        <v>7</v>
      </c>
      <c r="U6" s="28"/>
      <c r="V6" s="28"/>
    </row>
    <row r="7" spans="1:22" x14ac:dyDescent="0.25">
      <c r="A7" s="182">
        <v>6519</v>
      </c>
      <c r="B7" s="187" t="s">
        <v>119</v>
      </c>
      <c r="C7" s="182" t="s">
        <v>106</v>
      </c>
      <c r="D7" s="38" t="s">
        <v>98</v>
      </c>
      <c r="E7" s="195"/>
      <c r="F7" s="195"/>
      <c r="G7" s="190">
        <v>1</v>
      </c>
      <c r="H7" s="191"/>
      <c r="I7" s="190">
        <v>8</v>
      </c>
      <c r="J7" s="191"/>
      <c r="K7" s="190">
        <v>8</v>
      </c>
      <c r="L7" s="191"/>
      <c r="M7" s="203"/>
      <c r="N7" s="204"/>
      <c r="O7" s="190"/>
      <c r="P7" s="191"/>
      <c r="Q7" s="188"/>
      <c r="R7" s="189"/>
      <c r="S7" s="25">
        <f>E7+G7+I7+K7+M7+O7+Q7</f>
        <v>17</v>
      </c>
      <c r="T7" s="25">
        <f>SUM(S7-U7-V7)</f>
        <v>17</v>
      </c>
      <c r="U7" s="28"/>
      <c r="V7" s="28"/>
    </row>
    <row r="8" spans="1:22" x14ac:dyDescent="0.25">
      <c r="A8" s="133"/>
      <c r="B8" s="48"/>
      <c r="C8" s="133"/>
      <c r="D8" s="38"/>
      <c r="E8" s="195"/>
      <c r="F8" s="195"/>
      <c r="G8" s="190"/>
      <c r="H8" s="191"/>
      <c r="I8" s="190"/>
      <c r="J8" s="191"/>
      <c r="K8" s="190"/>
      <c r="L8" s="191"/>
      <c r="M8" s="203"/>
      <c r="N8" s="204"/>
      <c r="O8" s="190"/>
      <c r="P8" s="191"/>
      <c r="Q8" s="188"/>
      <c r="R8" s="189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0"/>
      <c r="F9" s="191"/>
      <c r="G9" s="190"/>
      <c r="H9" s="191"/>
      <c r="I9" s="190"/>
      <c r="J9" s="191"/>
      <c r="K9" s="190"/>
      <c r="L9" s="191"/>
      <c r="M9" s="203"/>
      <c r="N9" s="204"/>
      <c r="O9" s="190"/>
      <c r="P9" s="191"/>
      <c r="Q9" s="188"/>
      <c r="R9" s="189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0"/>
      <c r="F10" s="191"/>
      <c r="G10" s="190"/>
      <c r="H10" s="191"/>
      <c r="I10" s="190"/>
      <c r="J10" s="191"/>
      <c r="K10" s="190"/>
      <c r="L10" s="191"/>
      <c r="M10" s="203"/>
      <c r="N10" s="204"/>
      <c r="O10" s="190"/>
      <c r="P10" s="191"/>
      <c r="Q10" s="188"/>
      <c r="R10" s="189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0"/>
      <c r="F11" s="191"/>
      <c r="G11" s="190"/>
      <c r="H11" s="191"/>
      <c r="I11" s="190"/>
      <c r="J11" s="191"/>
      <c r="K11" s="190"/>
      <c r="L11" s="191"/>
      <c r="M11" s="203"/>
      <c r="N11" s="204"/>
      <c r="O11" s="190"/>
      <c r="P11" s="191"/>
      <c r="Q11" s="188"/>
      <c r="R11" s="189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0"/>
      <c r="F12" s="191"/>
      <c r="G12" s="190"/>
      <c r="H12" s="191"/>
      <c r="I12" s="190"/>
      <c r="J12" s="191"/>
      <c r="K12" s="190"/>
      <c r="L12" s="191"/>
      <c r="M12" s="203"/>
      <c r="N12" s="204"/>
      <c r="O12" s="190"/>
      <c r="P12" s="191"/>
      <c r="Q12" s="188"/>
      <c r="R12" s="189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0"/>
      <c r="F13" s="191"/>
      <c r="G13" s="190"/>
      <c r="H13" s="191"/>
      <c r="I13" s="190"/>
      <c r="J13" s="191"/>
      <c r="K13" s="190"/>
      <c r="L13" s="191"/>
      <c r="M13" s="203"/>
      <c r="N13" s="204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203"/>
      <c r="N14" s="204"/>
      <c r="O14" s="190"/>
      <c r="P14" s="191"/>
      <c r="Q14" s="188"/>
      <c r="R14" s="189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203"/>
      <c r="N15" s="204"/>
      <c r="O15" s="190"/>
      <c r="P15" s="191"/>
      <c r="Q15" s="188"/>
      <c r="R15" s="189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203"/>
      <c r="N16" s="204"/>
      <c r="O16" s="190"/>
      <c r="P16" s="191"/>
      <c r="Q16" s="188"/>
      <c r="R16" s="189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>
        <v>3600</v>
      </c>
      <c r="B17" s="46" t="s">
        <v>122</v>
      </c>
      <c r="C17" s="46"/>
      <c r="D17" s="27" t="s">
        <v>92</v>
      </c>
      <c r="E17" s="190">
        <v>1.5</v>
      </c>
      <c r="F17" s="191"/>
      <c r="G17" s="190"/>
      <c r="H17" s="191"/>
      <c r="I17" s="190"/>
      <c r="J17" s="191"/>
      <c r="K17" s="190"/>
      <c r="L17" s="191"/>
      <c r="M17" s="203"/>
      <c r="N17" s="204"/>
      <c r="O17" s="190"/>
      <c r="P17" s="191"/>
      <c r="Q17" s="188"/>
      <c r="R17" s="189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203">
        <v>8</v>
      </c>
      <c r="N18" s="204"/>
      <c r="O18" s="190"/>
      <c r="P18" s="191"/>
      <c r="Q18" s="188"/>
      <c r="R18" s="189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8</v>
      </c>
      <c r="F20" s="193"/>
      <c r="G20" s="192">
        <f>SUM(G4:G19)</f>
        <v>8</v>
      </c>
      <c r="H20" s="193"/>
      <c r="I20" s="192">
        <f>SUM(I4:I19)</f>
        <v>8</v>
      </c>
      <c r="J20" s="193"/>
      <c r="K20" s="192">
        <f>SUM(K4:K19)</f>
        <v>8</v>
      </c>
      <c r="L20" s="193"/>
      <c r="M20" s="192">
        <f>SUM(M4:M19)</f>
        <v>8</v>
      </c>
      <c r="N20" s="193"/>
      <c r="O20" s="192">
        <f>SUM(O4:O19)</f>
        <v>0</v>
      </c>
      <c r="P20" s="193"/>
      <c r="Q20" s="192">
        <f>SUM(Q4:Q19)</f>
        <v>0</v>
      </c>
      <c r="R20" s="193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8"/>
      <c r="J21" s="79">
        <v>8</v>
      </c>
      <c r="K21" s="30"/>
      <c r="L21" s="31">
        <v>8</v>
      </c>
      <c r="M21" s="30"/>
      <c r="N21" s="80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D33" sqref="D33: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13.11.2016</v>
      </c>
      <c r="B2" s="68"/>
      <c r="C2" s="68"/>
      <c r="D2" s="68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122</v>
      </c>
      <c r="C4" s="48"/>
      <c r="D4" s="38" t="s">
        <v>69</v>
      </c>
      <c r="E4" s="195"/>
      <c r="F4" s="195"/>
      <c r="G4" s="195">
        <v>1</v>
      </c>
      <c r="H4" s="195"/>
      <c r="I4" s="195">
        <v>4</v>
      </c>
      <c r="J4" s="195"/>
      <c r="K4" s="195">
        <v>2</v>
      </c>
      <c r="L4" s="195"/>
      <c r="M4" s="195">
        <v>4</v>
      </c>
      <c r="N4" s="195"/>
      <c r="O4" s="190"/>
      <c r="P4" s="191"/>
      <c r="Q4" s="188"/>
      <c r="R4" s="189"/>
      <c r="S4" s="25">
        <f>E4+G4+I4+K4+M4+O4+Q4</f>
        <v>11</v>
      </c>
      <c r="T4" s="25">
        <f t="shared" ref="T4:T17" si="0">SUM(S4-U4-V4)</f>
        <v>11</v>
      </c>
      <c r="U4" s="28"/>
      <c r="V4" s="28"/>
    </row>
    <row r="5" spans="1:22" x14ac:dyDescent="0.25">
      <c r="A5" s="137">
        <v>3600</v>
      </c>
      <c r="B5" s="48" t="s">
        <v>122</v>
      </c>
      <c r="C5" s="137"/>
      <c r="D5" s="38" t="s">
        <v>108</v>
      </c>
      <c r="E5" s="190"/>
      <c r="F5" s="191"/>
      <c r="G5" s="190">
        <v>7</v>
      </c>
      <c r="H5" s="191"/>
      <c r="I5" s="190"/>
      <c r="J5" s="191"/>
      <c r="K5" s="190"/>
      <c r="L5" s="191"/>
      <c r="M5" s="190"/>
      <c r="N5" s="191"/>
      <c r="O5" s="190"/>
      <c r="P5" s="191"/>
      <c r="Q5" s="188"/>
      <c r="R5" s="189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138">
        <v>3600</v>
      </c>
      <c r="B6" s="48" t="s">
        <v>122</v>
      </c>
      <c r="C6" s="138"/>
      <c r="D6" s="38" t="s">
        <v>109</v>
      </c>
      <c r="E6" s="190">
        <v>8</v>
      </c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88"/>
      <c r="R6" s="189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182">
        <v>3600</v>
      </c>
      <c r="B7" s="48" t="s">
        <v>122</v>
      </c>
      <c r="C7" s="139"/>
      <c r="D7" s="38" t="s">
        <v>111</v>
      </c>
      <c r="E7" s="190"/>
      <c r="F7" s="191"/>
      <c r="G7" s="190"/>
      <c r="H7" s="191"/>
      <c r="I7" s="190">
        <v>2</v>
      </c>
      <c r="J7" s="191"/>
      <c r="K7" s="190">
        <v>2</v>
      </c>
      <c r="L7" s="191"/>
      <c r="M7" s="190"/>
      <c r="N7" s="191"/>
      <c r="O7" s="190"/>
      <c r="P7" s="191"/>
      <c r="Q7" s="188"/>
      <c r="R7" s="189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82">
        <v>3600</v>
      </c>
      <c r="B8" s="48" t="s">
        <v>122</v>
      </c>
      <c r="C8" s="181"/>
      <c r="D8" s="38" t="s">
        <v>110</v>
      </c>
      <c r="E8" s="190"/>
      <c r="F8" s="191"/>
      <c r="G8" s="190"/>
      <c r="H8" s="191"/>
      <c r="I8" s="190">
        <v>2</v>
      </c>
      <c r="J8" s="191"/>
      <c r="K8" s="190"/>
      <c r="L8" s="191"/>
      <c r="M8" s="190"/>
      <c r="N8" s="191"/>
      <c r="O8" s="190"/>
      <c r="P8" s="191"/>
      <c r="Q8" s="188"/>
      <c r="R8" s="189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82">
        <v>3600</v>
      </c>
      <c r="B9" s="48" t="s">
        <v>122</v>
      </c>
      <c r="C9" s="181"/>
      <c r="D9" s="38" t="s">
        <v>112</v>
      </c>
      <c r="E9" s="190"/>
      <c r="F9" s="191"/>
      <c r="G9" s="190"/>
      <c r="H9" s="191"/>
      <c r="I9" s="190"/>
      <c r="J9" s="191"/>
      <c r="K9" s="190">
        <v>4</v>
      </c>
      <c r="L9" s="191"/>
      <c r="M9" s="190"/>
      <c r="N9" s="191"/>
      <c r="O9" s="190"/>
      <c r="P9" s="191"/>
      <c r="Q9" s="188"/>
      <c r="R9" s="189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182">
        <v>3600</v>
      </c>
      <c r="B10" s="48" t="s">
        <v>122</v>
      </c>
      <c r="C10" s="182"/>
      <c r="D10" s="38" t="s">
        <v>113</v>
      </c>
      <c r="E10" s="190"/>
      <c r="F10" s="191"/>
      <c r="G10" s="190"/>
      <c r="H10" s="191"/>
      <c r="I10" s="190"/>
      <c r="J10" s="191"/>
      <c r="K10" s="190"/>
      <c r="L10" s="191"/>
      <c r="M10" s="190">
        <v>4</v>
      </c>
      <c r="N10" s="191"/>
      <c r="O10" s="190"/>
      <c r="P10" s="191"/>
      <c r="Q10" s="188"/>
      <c r="R10" s="189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69"/>
      <c r="B11" s="46"/>
      <c r="C11" s="46"/>
      <c r="D11" s="27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6"/>
      <c r="C12" s="46"/>
      <c r="D12" s="27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6"/>
      <c r="C13" s="46"/>
      <c r="D13" s="27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6"/>
      <c r="B17" s="96"/>
      <c r="C17" s="96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88"/>
      <c r="P18" s="189"/>
      <c r="Q18" s="188"/>
      <c r="R18" s="1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88"/>
      <c r="P19" s="189"/>
      <c r="Q19" s="188"/>
      <c r="R19" s="1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2">
        <f>SUM(E4:E19)</f>
        <v>8</v>
      </c>
      <c r="F20" s="193"/>
      <c r="G20" s="192">
        <f>SUM(G4:G19)</f>
        <v>8</v>
      </c>
      <c r="H20" s="193"/>
      <c r="I20" s="192">
        <f>SUM(I4:I19)</f>
        <v>8</v>
      </c>
      <c r="J20" s="193"/>
      <c r="K20" s="192">
        <f>SUM(K4:K19)</f>
        <v>8</v>
      </c>
      <c r="L20" s="193"/>
      <c r="M20" s="192">
        <f>SUM(M4:M19)</f>
        <v>8</v>
      </c>
      <c r="N20" s="193"/>
      <c r="O20" s="192">
        <f>SUM(O4:O19)</f>
        <v>0</v>
      </c>
      <c r="P20" s="193"/>
      <c r="Q20" s="192">
        <f>SUM(Q4:Q19)</f>
        <v>0</v>
      </c>
      <c r="R20" s="19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70"/>
      <c r="N21" s="71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G20" sqref="G20:P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72</v>
      </c>
      <c r="B1" s="15"/>
      <c r="C1" s="15"/>
    </row>
    <row r="2" spans="1:22" s="22" customFormat="1" x14ac:dyDescent="0.25">
      <c r="A2" s="18" t="str">
        <f>Analysis!A3</f>
        <v>W/E 13.11.2016</v>
      </c>
      <c r="B2" s="153"/>
      <c r="C2" s="153"/>
      <c r="D2" s="153"/>
      <c r="E2" s="194" t="s">
        <v>15</v>
      </c>
      <c r="F2" s="194"/>
      <c r="G2" s="194" t="s">
        <v>16</v>
      </c>
      <c r="H2" s="194"/>
      <c r="I2" s="194" t="s">
        <v>17</v>
      </c>
      <c r="J2" s="194"/>
      <c r="K2" s="194" t="s">
        <v>18</v>
      </c>
      <c r="L2" s="194"/>
      <c r="M2" s="194" t="s">
        <v>19</v>
      </c>
      <c r="N2" s="194"/>
      <c r="O2" s="194" t="s">
        <v>20</v>
      </c>
      <c r="P2" s="194"/>
      <c r="Q2" s="194" t="s">
        <v>21</v>
      </c>
      <c r="R2" s="194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9.3000000000000007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64">
        <v>7</v>
      </c>
      <c r="P3" s="24">
        <v>11</v>
      </c>
      <c r="Q3" s="24"/>
      <c r="R3" s="24"/>
      <c r="S3" s="25"/>
      <c r="T3" s="25"/>
      <c r="U3" s="26"/>
      <c r="V3" s="26"/>
    </row>
    <row r="4" spans="1:22" x14ac:dyDescent="0.25">
      <c r="A4" s="166">
        <v>6615</v>
      </c>
      <c r="B4" s="187" t="s">
        <v>120</v>
      </c>
      <c r="C4" s="166">
        <v>15</v>
      </c>
      <c r="D4" s="38" t="s">
        <v>74</v>
      </c>
      <c r="E4" s="195">
        <v>1.5</v>
      </c>
      <c r="F4" s="195"/>
      <c r="G4" s="195">
        <v>2.5</v>
      </c>
      <c r="H4" s="195"/>
      <c r="I4" s="195">
        <v>7.5</v>
      </c>
      <c r="J4" s="195"/>
      <c r="K4" s="195">
        <v>7.5</v>
      </c>
      <c r="L4" s="195"/>
      <c r="M4" s="190">
        <v>7.5</v>
      </c>
      <c r="N4" s="191"/>
      <c r="O4" s="190">
        <v>3.75</v>
      </c>
      <c r="P4" s="191"/>
      <c r="Q4" s="188"/>
      <c r="R4" s="189"/>
      <c r="S4" s="25">
        <f>E4+G4+I4+K4+M4+O4+Q4</f>
        <v>30.25</v>
      </c>
      <c r="T4" s="25">
        <f t="shared" ref="T4:T21" si="0">SUM(S4-U4-V4)</f>
        <v>26.5</v>
      </c>
      <c r="U4" s="28">
        <v>3.75</v>
      </c>
      <c r="V4" s="28"/>
    </row>
    <row r="5" spans="1:22" x14ac:dyDescent="0.25">
      <c r="A5" s="176">
        <v>6519</v>
      </c>
      <c r="B5" s="187" t="s">
        <v>119</v>
      </c>
      <c r="C5" s="176" t="s">
        <v>95</v>
      </c>
      <c r="D5" s="38" t="s">
        <v>94</v>
      </c>
      <c r="E5" s="190"/>
      <c r="F5" s="191"/>
      <c r="G5" s="190">
        <v>4</v>
      </c>
      <c r="H5" s="191"/>
      <c r="I5" s="190"/>
      <c r="J5" s="191"/>
      <c r="K5" s="190"/>
      <c r="L5" s="191"/>
      <c r="M5" s="190"/>
      <c r="N5" s="191"/>
      <c r="O5" s="190"/>
      <c r="P5" s="191"/>
      <c r="Q5" s="188"/>
      <c r="R5" s="189"/>
      <c r="S5" s="25">
        <f t="shared" ref="S5:S24" si="1">E5+G5+I5+K5+M5+O5+Q5</f>
        <v>4</v>
      </c>
      <c r="T5" s="25">
        <f t="shared" si="0"/>
        <v>4</v>
      </c>
      <c r="U5" s="28"/>
      <c r="V5" s="28"/>
    </row>
    <row r="6" spans="1:22" x14ac:dyDescent="0.25">
      <c r="A6" s="167"/>
      <c r="B6" s="48"/>
      <c r="C6" s="167"/>
      <c r="D6" s="38"/>
      <c r="E6" s="195"/>
      <c r="F6" s="195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88"/>
      <c r="R6" s="1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1"/>
      <c r="B7" s="48"/>
      <c r="C7" s="171"/>
      <c r="D7" s="38"/>
      <c r="E7" s="195"/>
      <c r="F7" s="195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88"/>
      <c r="R7" s="1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3"/>
      <c r="B8" s="48"/>
      <c r="C8" s="163"/>
      <c r="D8" s="38"/>
      <c r="E8" s="195"/>
      <c r="F8" s="195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88"/>
      <c r="R8" s="1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195"/>
      <c r="F9" s="195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88"/>
      <c r="R9" s="1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0"/>
      <c r="B10" s="48"/>
      <c r="C10" s="160"/>
      <c r="D10" s="38"/>
      <c r="E10" s="195"/>
      <c r="F10" s="195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88"/>
      <c r="R10" s="1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0"/>
      <c r="B11" s="48"/>
      <c r="C11" s="160"/>
      <c r="D11" s="38"/>
      <c r="E11" s="195"/>
      <c r="F11" s="195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88"/>
      <c r="R11" s="1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0"/>
      <c r="B12" s="48"/>
      <c r="C12" s="160"/>
      <c r="D12" s="38"/>
      <c r="E12" s="195"/>
      <c r="F12" s="195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88"/>
      <c r="R12" s="1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0"/>
      <c r="B13" s="48"/>
      <c r="C13" s="160"/>
      <c r="D13" s="38"/>
      <c r="E13" s="195"/>
      <c r="F13" s="195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88"/>
      <c r="R13" s="189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60"/>
      <c r="B14" s="48"/>
      <c r="C14" s="160"/>
      <c r="D14" s="38"/>
      <c r="E14" s="195"/>
      <c r="F14" s="195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88"/>
      <c r="R14" s="1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0"/>
      <c r="B15" s="48"/>
      <c r="C15" s="160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88"/>
      <c r="R15" s="1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8"/>
      <c r="B16" s="48"/>
      <c r="C16" s="158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88"/>
      <c r="R16" s="1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8"/>
      <c r="B17" s="48"/>
      <c r="C17" s="158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88"/>
      <c r="R17" s="189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8"/>
      <c r="B18" s="48"/>
      <c r="C18" s="158"/>
      <c r="D18" s="38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88"/>
      <c r="R18" s="189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8"/>
      <c r="B19" s="48"/>
      <c r="C19" s="158"/>
      <c r="D19" s="38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88"/>
      <c r="R19" s="189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58">
        <v>3600</v>
      </c>
      <c r="B20" s="158" t="s">
        <v>122</v>
      </c>
      <c r="C20" s="158"/>
      <c r="D20" s="165" t="s">
        <v>100</v>
      </c>
      <c r="E20" s="190"/>
      <c r="F20" s="191"/>
      <c r="G20" s="190">
        <v>0.5</v>
      </c>
      <c r="H20" s="191"/>
      <c r="I20" s="190">
        <v>0.5</v>
      </c>
      <c r="J20" s="191"/>
      <c r="K20" s="190">
        <v>0.5</v>
      </c>
      <c r="L20" s="191"/>
      <c r="M20" s="190">
        <v>0.5</v>
      </c>
      <c r="N20" s="191"/>
      <c r="O20" s="190">
        <v>0.25</v>
      </c>
      <c r="P20" s="191"/>
      <c r="Q20" s="188"/>
      <c r="R20" s="189"/>
      <c r="S20" s="25">
        <f t="shared" si="1"/>
        <v>2.25</v>
      </c>
      <c r="T20" s="25">
        <f t="shared" si="0"/>
        <v>2</v>
      </c>
      <c r="U20" s="28">
        <v>0.25</v>
      </c>
      <c r="V20" s="28"/>
    </row>
    <row r="21" spans="1:22" x14ac:dyDescent="0.25">
      <c r="A21" s="154">
        <v>3600</v>
      </c>
      <c r="B21" s="154" t="s">
        <v>122</v>
      </c>
      <c r="C21" s="154"/>
      <c r="D21" s="27" t="s">
        <v>99</v>
      </c>
      <c r="E21" s="190"/>
      <c r="F21" s="191"/>
      <c r="G21" s="190">
        <v>1</v>
      </c>
      <c r="H21" s="191"/>
      <c r="I21" s="190"/>
      <c r="J21" s="191"/>
      <c r="K21" s="190"/>
      <c r="L21" s="191"/>
      <c r="M21" s="190"/>
      <c r="N21" s="191"/>
      <c r="O21" s="190"/>
      <c r="P21" s="191"/>
      <c r="Q21" s="188"/>
      <c r="R21" s="189"/>
      <c r="S21" s="25">
        <f t="shared" si="1"/>
        <v>1</v>
      </c>
      <c r="T21" s="25">
        <f t="shared" si="0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88"/>
      <c r="P22" s="189"/>
      <c r="Q22" s="188"/>
      <c r="R22" s="189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/>
      <c r="L23" s="191"/>
      <c r="M23" s="190"/>
      <c r="N23" s="191"/>
      <c r="O23" s="188"/>
      <c r="P23" s="189"/>
      <c r="Q23" s="188"/>
      <c r="R23" s="189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2">
        <f>SUM(E4:E23)</f>
        <v>1.5</v>
      </c>
      <c r="F24" s="193"/>
      <c r="G24" s="192">
        <f>SUM(G4:G23)</f>
        <v>8</v>
      </c>
      <c r="H24" s="193"/>
      <c r="I24" s="192">
        <f>SUM(I4:I23)</f>
        <v>8</v>
      </c>
      <c r="J24" s="193"/>
      <c r="K24" s="192">
        <f>SUM(K4:K23)</f>
        <v>8</v>
      </c>
      <c r="L24" s="193"/>
      <c r="M24" s="192">
        <f>SUM(M4:M23)</f>
        <v>8</v>
      </c>
      <c r="N24" s="193"/>
      <c r="O24" s="192">
        <f>SUM(O4:O23)</f>
        <v>4</v>
      </c>
      <c r="P24" s="193"/>
      <c r="Q24" s="192">
        <f>SUM(Q4:Q23)</f>
        <v>0</v>
      </c>
      <c r="R24" s="193"/>
      <c r="S24" s="25">
        <f t="shared" si="1"/>
        <v>37.5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51"/>
      <c r="F25" s="152">
        <v>8</v>
      </c>
      <c r="G25" s="151"/>
      <c r="H25" s="152">
        <v>8</v>
      </c>
      <c r="I25" s="151"/>
      <c r="J25" s="152">
        <v>8</v>
      </c>
      <c r="K25" s="151"/>
      <c r="L25" s="152">
        <v>8</v>
      </c>
      <c r="M25" s="151"/>
      <c r="N25" s="152">
        <v>8</v>
      </c>
      <c r="O25" s="151"/>
      <c r="P25" s="152"/>
      <c r="Q25" s="151"/>
      <c r="R25" s="152"/>
      <c r="S25" s="25">
        <f>SUM(E25:R25)</f>
        <v>40</v>
      </c>
      <c r="T25" s="25">
        <f>SUM(T4:T24)</f>
        <v>33.5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-6.5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4</v>
      </c>
      <c r="Q26" s="32"/>
      <c r="R26" s="32">
        <f>SUM(Q24)</f>
        <v>0</v>
      </c>
      <c r="S26" s="28">
        <f>SUM(E26:R26)</f>
        <v>-2.5</v>
      </c>
      <c r="T26" s="28"/>
      <c r="U26" s="28">
        <f>SUM(U4:U25)</f>
        <v>4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33.5</v>
      </c>
      <c r="I29" s="2">
        <v>3600</v>
      </c>
    </row>
    <row r="30" spans="1:22" x14ac:dyDescent="0.25">
      <c r="A30" s="16" t="s">
        <v>26</v>
      </c>
      <c r="C30" s="40">
        <f>U26</f>
        <v>4</v>
      </c>
      <c r="D30" s="33"/>
      <c r="I30" s="44">
        <v>3.25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2016-11-14T09:50:48Z</cp:lastPrinted>
  <dcterms:created xsi:type="dcterms:W3CDTF">2010-01-14T13:00:57Z</dcterms:created>
  <dcterms:modified xsi:type="dcterms:W3CDTF">2017-05-22T14:31:30Z</dcterms:modified>
</cp:coreProperties>
</file>