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7-18\"/>
    </mc:Choice>
  </mc:AlternateContent>
  <xr:revisionPtr revIDLastSave="0" documentId="10_ncr:100000_{DB915823-C64B-4D20-8360-907DAB6FA78F}" xr6:coauthVersionLast="31" xr6:coauthVersionMax="31" xr10:uidLastSave="{00000000-0000-0000-0000-000000000000}"/>
  <bookViews>
    <workbookView xWindow="0" yWindow="120" windowWidth="17400" windowHeight="11640" tabRatio="967" xr2:uid="{00000000-000D-0000-FFFF-FFFF00000000}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McSharry" sheetId="42" r:id="rId8"/>
    <sheet name="Parker" sheetId="9" r:id="rId9"/>
    <sheet name="Pender" sheetId="34" r:id="rId10"/>
    <sheet name="Reading-Jones" sheetId="6" r:id="rId11"/>
    <sheet name="Spann" sheetId="17" r:id="rId12"/>
    <sheet name="Taylor" sheetId="16" r:id="rId13"/>
    <sheet name="G.Ward" sheetId="24" r:id="rId14"/>
    <sheet name="N.Winterburn" sheetId="30" r:id="rId15"/>
    <sheet name="T.Winterburn" sheetId="18" r:id="rId16"/>
    <sheet name="Wright" sheetId="5" r:id="rId17"/>
    <sheet name="Sheet1" sheetId="29" r:id="rId18"/>
  </sheets>
  <calcPr calcId="179017"/>
</workbook>
</file>

<file path=xl/calcChain.xml><?xml version="1.0" encoding="utf-8"?>
<calcChain xmlns="http://schemas.openxmlformats.org/spreadsheetml/2006/main">
  <c r="B22" i="1" l="1"/>
  <c r="I12" i="1"/>
  <c r="H12" i="1"/>
  <c r="K22" i="32"/>
  <c r="K22" i="34"/>
  <c r="K22" i="17"/>
  <c r="K22" i="18"/>
  <c r="K22" i="5"/>
  <c r="K22" i="29"/>
  <c r="A2" i="5" l="1"/>
  <c r="E19" i="28" l="1"/>
  <c r="S8" i="28" l="1"/>
  <c r="T8" i="28" s="1"/>
  <c r="G19" i="24" l="1"/>
  <c r="H21" i="24" s="1"/>
  <c r="I23" i="6"/>
  <c r="J25" i="6" s="1"/>
  <c r="M19" i="9"/>
  <c r="N21" i="9" s="1"/>
  <c r="K19" i="9"/>
  <c r="I19" i="9"/>
  <c r="J21" i="9" s="1"/>
  <c r="M19" i="28"/>
  <c r="N21" i="28" s="1"/>
  <c r="G19" i="38"/>
  <c r="H21" i="38" s="1"/>
  <c r="E24" i="32"/>
  <c r="F26" i="32" s="1"/>
  <c r="E25" i="14"/>
  <c r="F27" i="14" s="1"/>
  <c r="M23" i="39"/>
  <c r="N25" i="39" s="1"/>
  <c r="K23" i="39"/>
  <c r="L25" i="39" s="1"/>
  <c r="L21" i="9" l="1"/>
  <c r="M25" i="17"/>
  <c r="G26" i="5" l="1"/>
  <c r="E26" i="5" l="1"/>
  <c r="F28" i="5" s="1"/>
  <c r="S17" i="32" l="1"/>
  <c r="T17" i="32" s="1"/>
  <c r="S16" i="32"/>
  <c r="T16" i="32" s="1"/>
  <c r="S12" i="5" l="1"/>
  <c r="T12" i="5" s="1"/>
  <c r="S14" i="5" l="1"/>
  <c r="T14" i="5" s="1"/>
  <c r="S13" i="5"/>
  <c r="T13" i="5" s="1"/>
  <c r="M26" i="5" l="1"/>
  <c r="N28" i="5" s="1"/>
  <c r="K26" i="5"/>
  <c r="I26" i="5"/>
  <c r="J28" i="5" s="1"/>
  <c r="V28" i="5" l="1"/>
  <c r="S15" i="42" l="1"/>
  <c r="T15" i="42" s="1"/>
  <c r="S14" i="42"/>
  <c r="T14" i="42" s="1"/>
  <c r="S13" i="42"/>
  <c r="T13" i="42" s="1"/>
  <c r="S12" i="42"/>
  <c r="T12" i="42" s="1"/>
  <c r="K6" i="1" l="1"/>
  <c r="K12" i="1"/>
  <c r="D12" i="1"/>
  <c r="V25" i="42" l="1"/>
  <c r="C30" i="42" s="1"/>
  <c r="U25" i="42"/>
  <c r="C29" i="42" s="1"/>
  <c r="C12" i="1" s="1"/>
  <c r="S24" i="42"/>
  <c r="Q23" i="42"/>
  <c r="R25" i="42" s="1"/>
  <c r="O23" i="42"/>
  <c r="P25" i="42" s="1"/>
  <c r="M23" i="42"/>
  <c r="N25" i="42" s="1"/>
  <c r="K23" i="42"/>
  <c r="L25" i="42" s="1"/>
  <c r="I23" i="42"/>
  <c r="J25" i="42" s="1"/>
  <c r="G23" i="42"/>
  <c r="H25" i="42" s="1"/>
  <c r="E23" i="42"/>
  <c r="F25" i="42" s="1"/>
  <c r="S22" i="42"/>
  <c r="C32" i="42" s="1"/>
  <c r="F12" i="1" s="1"/>
  <c r="S21" i="42"/>
  <c r="C31" i="42" s="1"/>
  <c r="E12" i="1" s="1"/>
  <c r="S20" i="42"/>
  <c r="T20" i="42" s="1"/>
  <c r="S19" i="42"/>
  <c r="T19" i="42" s="1"/>
  <c r="S18" i="42"/>
  <c r="T18" i="42" s="1"/>
  <c r="S17" i="42"/>
  <c r="T17" i="42" s="1"/>
  <c r="S16" i="42"/>
  <c r="T16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A2" i="42"/>
  <c r="S25" i="42" l="1"/>
  <c r="T24" i="42"/>
  <c r="C28" i="42" s="1"/>
  <c r="S23" i="42"/>
  <c r="C33" i="42" l="1"/>
  <c r="G33" i="42" s="1"/>
  <c r="B12" i="1"/>
  <c r="G12" i="1" s="1"/>
  <c r="S21" i="17"/>
  <c r="S20" i="16" l="1"/>
  <c r="S19" i="16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6" i="17" l="1"/>
  <c r="T16" i="17" s="1"/>
  <c r="S15" i="17"/>
  <c r="T15" i="17" s="1"/>
  <c r="S14" i="17"/>
  <c r="T14" i="17" s="1"/>
  <c r="S18" i="34"/>
  <c r="T18" i="34" s="1"/>
  <c r="S17" i="34"/>
  <c r="T17" i="34" s="1"/>
  <c r="E28" i="34" l="1"/>
  <c r="F30" i="34" s="1"/>
  <c r="H15" i="1" l="1"/>
  <c r="I15" i="1"/>
  <c r="K15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7" i="17"/>
  <c r="T17" i="17" s="1"/>
  <c r="S18" i="17" l="1"/>
  <c r="T18" i="17" s="1"/>
  <c r="S13" i="17" l="1"/>
  <c r="T13" i="17" s="1"/>
  <c r="S12" i="17"/>
  <c r="T12" i="17" s="1"/>
  <c r="S20" i="34" l="1"/>
  <c r="T20" i="34" s="1"/>
  <c r="S19" i="34"/>
  <c r="T19" i="34" s="1"/>
  <c r="S16" i="34"/>
  <c r="T16" i="34" s="1"/>
  <c r="S15" i="34"/>
  <c r="T15" i="34" s="1"/>
  <c r="S14" i="34"/>
  <c r="T14" i="34" s="1"/>
  <c r="S16" i="39" l="1"/>
  <c r="T16" i="39" s="1"/>
  <c r="S17" i="39"/>
  <c r="T17" i="39" s="1"/>
  <c r="S15" i="39"/>
  <c r="T15" i="39" s="1"/>
  <c r="S14" i="39" l="1"/>
  <c r="T14" i="39" s="1"/>
  <c r="S18" i="39" l="1"/>
  <c r="T18" i="39" s="1"/>
  <c r="S13" i="39"/>
  <c r="T13" i="39" s="1"/>
  <c r="S12" i="39"/>
  <c r="T12" i="39" s="1"/>
  <c r="S4" i="30" l="1"/>
  <c r="T4" i="30" s="1"/>
  <c r="I23" i="30"/>
  <c r="J25" i="30" s="1"/>
  <c r="M19" i="38"/>
  <c r="N21" i="38" s="1"/>
  <c r="S5" i="30" l="1"/>
  <c r="T5" i="30" s="1"/>
  <c r="S4" i="38" l="1"/>
  <c r="T4" i="38" s="1"/>
  <c r="S18" i="14" l="1"/>
  <c r="T18" i="14" s="1"/>
  <c r="S17" i="14"/>
  <c r="T17" i="14" s="1"/>
  <c r="S24" i="34" l="1"/>
  <c r="T24" i="34" s="1"/>
  <c r="S23" i="34"/>
  <c r="T23" i="34" s="1"/>
  <c r="S7" i="28" l="1"/>
  <c r="T7" i="28" s="1"/>
  <c r="S6" i="28"/>
  <c r="T6" i="28" s="1"/>
  <c r="S5" i="28"/>
  <c r="T5" i="28" s="1"/>
  <c r="S4" i="28"/>
  <c r="T4" i="28" s="1"/>
  <c r="I19" i="28"/>
  <c r="J21" i="28" s="1"/>
  <c r="S16" i="30" l="1"/>
  <c r="T16" i="30" s="1"/>
  <c r="S15" i="30"/>
  <c r="T15" i="30" s="1"/>
  <c r="S14" i="30"/>
  <c r="T14" i="30" s="1"/>
  <c r="S13" i="30"/>
  <c r="T13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5" i="5"/>
  <c r="T15" i="5" s="1"/>
  <c r="S16" i="5"/>
  <c r="T16" i="5" s="1"/>
  <c r="S17" i="5"/>
  <c r="T17" i="5" s="1"/>
  <c r="S18" i="5"/>
  <c r="S19" i="5"/>
  <c r="T19" i="5" s="1"/>
  <c r="S20" i="5"/>
  <c r="T20" i="5" s="1"/>
  <c r="S21" i="5"/>
  <c r="T21" i="5" s="1"/>
  <c r="S22" i="5"/>
  <c r="T22" i="5" s="1"/>
  <c r="S23" i="5"/>
  <c r="T23" i="5" s="1"/>
  <c r="S24" i="5"/>
  <c r="S25" i="5"/>
  <c r="U28" i="5"/>
  <c r="S27" i="5"/>
  <c r="T18" i="5" l="1"/>
  <c r="T27" i="5" s="1"/>
  <c r="S26" i="5"/>
  <c r="V27" i="17"/>
  <c r="U27" i="17"/>
  <c r="S26" i="17"/>
  <c r="S9" i="39" l="1"/>
  <c r="T9" i="39" s="1"/>
  <c r="S21" i="34" l="1"/>
  <c r="T21" i="34" l="1"/>
  <c r="K24" i="32"/>
  <c r="L26" i="32" s="1"/>
  <c r="S4" i="32"/>
  <c r="T4" i="32" s="1"/>
  <c r="S5" i="24" l="1"/>
  <c r="T5" i="24" s="1"/>
  <c r="S6" i="24" l="1"/>
  <c r="T6" i="24" s="1"/>
  <c r="S14" i="18" l="1"/>
  <c r="T14" i="18" s="1"/>
  <c r="S13" i="18"/>
  <c r="T13" i="18" s="1"/>
  <c r="S12" i="18"/>
  <c r="T12" i="18" s="1"/>
  <c r="S7" i="38" l="1"/>
  <c r="T7" i="38" s="1"/>
  <c r="S8" i="38"/>
  <c r="T8" i="38" s="1"/>
  <c r="S20" i="14"/>
  <c r="T20" i="14" s="1"/>
  <c r="S19" i="14"/>
  <c r="T19" i="14" s="1"/>
  <c r="S16" i="14"/>
  <c r="T16" i="14" s="1"/>
  <c r="S15" i="14"/>
  <c r="T15" i="14" s="1"/>
  <c r="S13" i="6" l="1"/>
  <c r="T13" i="6" s="1"/>
  <c r="S12" i="6"/>
  <c r="T12" i="6" s="1"/>
  <c r="S11" i="6"/>
  <c r="T11" i="6" s="1"/>
  <c r="S19" i="17" l="1"/>
  <c r="T19" i="17" s="1"/>
  <c r="S22" i="34" l="1"/>
  <c r="S13" i="34"/>
  <c r="T13" i="34" s="1"/>
  <c r="S14" i="32"/>
  <c r="T14" i="32" s="1"/>
  <c r="S13" i="32"/>
  <c r="T13" i="32" s="1"/>
  <c r="S12" i="32"/>
  <c r="T12" i="32" s="1"/>
  <c r="I6" i="1" l="1"/>
  <c r="H6" i="1"/>
  <c r="V25" i="39"/>
  <c r="C30" i="39" s="1"/>
  <c r="D6" i="1" s="1"/>
  <c r="U25" i="39"/>
  <c r="C29" i="39" s="1"/>
  <c r="C6" i="1" s="1"/>
  <c r="S24" i="39"/>
  <c r="Q23" i="39"/>
  <c r="R25" i="39" s="1"/>
  <c r="O23" i="39"/>
  <c r="P25" i="39" s="1"/>
  <c r="I23" i="39"/>
  <c r="J25" i="39" s="1"/>
  <c r="G23" i="39"/>
  <c r="H25" i="39" s="1"/>
  <c r="E23" i="39"/>
  <c r="S22" i="39"/>
  <c r="C32" i="39" s="1"/>
  <c r="F6" i="1" s="1"/>
  <c r="S21" i="39"/>
  <c r="C31" i="39" s="1"/>
  <c r="E6" i="1" s="1"/>
  <c r="S20" i="39"/>
  <c r="S19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19" i="39" l="1"/>
  <c r="T20" i="39"/>
  <c r="S23" i="39"/>
  <c r="F25" i="39"/>
  <c r="S25" i="39" s="1"/>
  <c r="I10" i="1"/>
  <c r="H10" i="1"/>
  <c r="V21" i="38"/>
  <c r="C26" i="38" s="1"/>
  <c r="D10" i="1" s="1"/>
  <c r="U21" i="38"/>
  <c r="C25" i="38" s="1"/>
  <c r="C10" i="1" s="1"/>
  <c r="S20" i="38"/>
  <c r="Q19" i="38"/>
  <c r="R21" i="38" s="1"/>
  <c r="O19" i="38"/>
  <c r="P21" i="38" s="1"/>
  <c r="K19" i="38"/>
  <c r="I19" i="38"/>
  <c r="J21" i="38" s="1"/>
  <c r="E19" i="38"/>
  <c r="S18" i="38"/>
  <c r="C28" i="38" s="1"/>
  <c r="F10" i="1" s="1"/>
  <c r="S17" i="38"/>
  <c r="C27" i="38" s="1"/>
  <c r="E10" i="1" s="1"/>
  <c r="S16" i="38"/>
  <c r="T16" i="38" s="1"/>
  <c r="S15" i="38"/>
  <c r="S14" i="38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L21" i="38" l="1"/>
  <c r="T24" i="39"/>
  <c r="C28" i="39" s="1"/>
  <c r="C33" i="39" s="1"/>
  <c r="G33" i="39" s="1"/>
  <c r="T14" i="38"/>
  <c r="K10" i="1"/>
  <c r="T15" i="38"/>
  <c r="S19" i="38"/>
  <c r="F21" i="38"/>
  <c r="I14" i="1"/>
  <c r="H14" i="1"/>
  <c r="V30" i="34"/>
  <c r="C35" i="34" s="1"/>
  <c r="D14" i="1" s="1"/>
  <c r="U30" i="34"/>
  <c r="C34" i="34" s="1"/>
  <c r="C14" i="1" s="1"/>
  <c r="S29" i="34"/>
  <c r="Q28" i="34"/>
  <c r="R30" i="34" s="1"/>
  <c r="O28" i="34"/>
  <c r="P30" i="34" s="1"/>
  <c r="M28" i="34"/>
  <c r="N30" i="34" s="1"/>
  <c r="K28" i="34"/>
  <c r="L30" i="34" s="1"/>
  <c r="I28" i="34"/>
  <c r="J30" i="34" s="1"/>
  <c r="G28" i="34"/>
  <c r="H30" i="34" s="1"/>
  <c r="S27" i="34"/>
  <c r="C37" i="34" s="1"/>
  <c r="S26" i="34"/>
  <c r="C36" i="34" s="1"/>
  <c r="E14" i="1" s="1"/>
  <c r="S25" i="34"/>
  <c r="T22" i="34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6" i="32"/>
  <c r="C31" i="32" s="1"/>
  <c r="D9" i="1" s="1"/>
  <c r="U26" i="32"/>
  <c r="C30" i="32" s="1"/>
  <c r="C9" i="1" s="1"/>
  <c r="S25" i="32"/>
  <c r="Q24" i="32"/>
  <c r="R26" i="32" s="1"/>
  <c r="O24" i="32"/>
  <c r="P26" i="32" s="1"/>
  <c r="M24" i="32"/>
  <c r="N26" i="32" s="1"/>
  <c r="I24" i="32"/>
  <c r="J26" i="32" s="1"/>
  <c r="G24" i="32"/>
  <c r="H26" i="32" s="1"/>
  <c r="S23" i="32"/>
  <c r="C33" i="32" s="1"/>
  <c r="S22" i="32"/>
  <c r="C32" i="32" s="1"/>
  <c r="E9" i="1" s="1"/>
  <c r="S21" i="32"/>
  <c r="T21" i="32" s="1"/>
  <c r="S20" i="32"/>
  <c r="S19" i="32"/>
  <c r="T19" i="32" s="1"/>
  <c r="S18" i="32"/>
  <c r="S15" i="32"/>
  <c r="T15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19" i="1"/>
  <c r="H19" i="1"/>
  <c r="V25" i="30"/>
  <c r="C30" i="30" s="1"/>
  <c r="D19" i="1" s="1"/>
  <c r="U25" i="30"/>
  <c r="C29" i="30" s="1"/>
  <c r="C19" i="1" s="1"/>
  <c r="S24" i="30"/>
  <c r="Q23" i="30"/>
  <c r="R25" i="30" s="1"/>
  <c r="O23" i="30"/>
  <c r="P25" i="30" s="1"/>
  <c r="M23" i="30"/>
  <c r="N25" i="30" s="1"/>
  <c r="K23" i="30"/>
  <c r="L25" i="30" s="1"/>
  <c r="G23" i="30"/>
  <c r="H25" i="30" s="1"/>
  <c r="E23" i="30"/>
  <c r="F25" i="30" s="1"/>
  <c r="S22" i="30"/>
  <c r="C32" i="30" s="1"/>
  <c r="S21" i="30"/>
  <c r="C31" i="30" s="1"/>
  <c r="E19" i="1" s="1"/>
  <c r="S20" i="30"/>
  <c r="S19" i="30"/>
  <c r="T19" i="30" s="1"/>
  <c r="S18" i="30"/>
  <c r="T18" i="30" s="1"/>
  <c r="S17" i="30"/>
  <c r="T17" i="30" s="1"/>
  <c r="S12" i="30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8" i="1"/>
  <c r="K17" i="1"/>
  <c r="K13" i="1"/>
  <c r="K11" i="1"/>
  <c r="K8" i="1"/>
  <c r="I21" i="1"/>
  <c r="I20" i="1"/>
  <c r="I18" i="1"/>
  <c r="I17" i="1"/>
  <c r="I16" i="1"/>
  <c r="I13" i="1"/>
  <c r="I11" i="1"/>
  <c r="I8" i="1"/>
  <c r="I7" i="1"/>
  <c r="H21" i="1"/>
  <c r="H20" i="1"/>
  <c r="H18" i="1"/>
  <c r="H17" i="1"/>
  <c r="H16" i="1"/>
  <c r="H13" i="1"/>
  <c r="H11" i="1"/>
  <c r="H8" i="1"/>
  <c r="C29" i="16"/>
  <c r="H7" i="1"/>
  <c r="S20" i="17"/>
  <c r="T20" i="17" s="1"/>
  <c r="V21" i="24"/>
  <c r="C26" i="24" s="1"/>
  <c r="E17" i="1" s="1"/>
  <c r="U21" i="24"/>
  <c r="C25" i="24" s="1"/>
  <c r="C18" i="1" s="1"/>
  <c r="S20" i="24"/>
  <c r="Q19" i="24"/>
  <c r="R21" i="24" s="1"/>
  <c r="O19" i="24"/>
  <c r="P21" i="24" s="1"/>
  <c r="M19" i="24"/>
  <c r="N21" i="24" s="1"/>
  <c r="K19" i="24"/>
  <c r="I19" i="24"/>
  <c r="J21" i="24" s="1"/>
  <c r="E19" i="24"/>
  <c r="F21" i="24" s="1"/>
  <c r="S18" i="24"/>
  <c r="C28" i="24" s="1"/>
  <c r="S17" i="24"/>
  <c r="C27" i="24" s="1"/>
  <c r="E18" i="1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3" i="16"/>
  <c r="C28" i="16" s="1"/>
  <c r="D17" i="1" s="1"/>
  <c r="U23" i="16"/>
  <c r="C27" i="16" s="1"/>
  <c r="C17" i="1" s="1"/>
  <c r="Q21" i="16"/>
  <c r="R23" i="16" s="1"/>
  <c r="O21" i="16"/>
  <c r="P23" i="16" s="1"/>
  <c r="M21" i="16"/>
  <c r="N23" i="16" s="1"/>
  <c r="K21" i="16"/>
  <c r="I21" i="16"/>
  <c r="J23" i="16" s="1"/>
  <c r="G21" i="16"/>
  <c r="H23" i="16" s="1"/>
  <c r="E21" i="16"/>
  <c r="F23" i="16" s="1"/>
  <c r="C30" i="16"/>
  <c r="S4" i="16"/>
  <c r="T4" i="16" s="1"/>
  <c r="A2" i="16"/>
  <c r="C32" i="17"/>
  <c r="D16" i="1" s="1"/>
  <c r="C31" i="17"/>
  <c r="C16" i="1" s="1"/>
  <c r="Q25" i="17"/>
  <c r="R27" i="17" s="1"/>
  <c r="O25" i="17"/>
  <c r="P27" i="17" s="1"/>
  <c r="N27" i="17"/>
  <c r="K25" i="17"/>
  <c r="L27" i="17" s="1"/>
  <c r="I25" i="17"/>
  <c r="J27" i="17" s="1"/>
  <c r="G25" i="17"/>
  <c r="H27" i="17" s="1"/>
  <c r="E25" i="17"/>
  <c r="F27" i="17" s="1"/>
  <c r="S24" i="17"/>
  <c r="C34" i="17" s="1"/>
  <c r="S23" i="17"/>
  <c r="C33" i="17" s="1"/>
  <c r="E16" i="1" s="1"/>
  <c r="S22" i="17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5" i="6"/>
  <c r="C30" i="6" s="1"/>
  <c r="D15" i="1" s="1"/>
  <c r="U25" i="6"/>
  <c r="C29" i="6" s="1"/>
  <c r="C15" i="1" s="1"/>
  <c r="S24" i="6"/>
  <c r="Q23" i="6"/>
  <c r="R25" i="6" s="1"/>
  <c r="O23" i="6"/>
  <c r="P25" i="6" s="1"/>
  <c r="M23" i="6"/>
  <c r="N25" i="6" s="1"/>
  <c r="K23" i="6"/>
  <c r="L25" i="6" s="1"/>
  <c r="G23" i="6"/>
  <c r="H25" i="6" s="1"/>
  <c r="E23" i="6"/>
  <c r="F25" i="6" s="1"/>
  <c r="S22" i="6"/>
  <c r="C32" i="6" s="1"/>
  <c r="F15" i="1" s="1"/>
  <c r="S21" i="6"/>
  <c r="C31" i="6" s="1"/>
  <c r="E15" i="1" s="1"/>
  <c r="S20" i="6"/>
  <c r="S19" i="6"/>
  <c r="T19" i="6" s="1"/>
  <c r="S18" i="6"/>
  <c r="T18" i="6" s="1"/>
  <c r="S17" i="6"/>
  <c r="T17" i="6" s="1"/>
  <c r="S16" i="6"/>
  <c r="S15" i="6"/>
  <c r="T15" i="6" s="1"/>
  <c r="S14" i="6"/>
  <c r="T14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1" i="9"/>
  <c r="C26" i="9" s="1"/>
  <c r="D13" i="1" s="1"/>
  <c r="U21" i="9"/>
  <c r="C25" i="9" s="1"/>
  <c r="C13" i="1" s="1"/>
  <c r="S20" i="9"/>
  <c r="Q19" i="9"/>
  <c r="R21" i="9" s="1"/>
  <c r="O19" i="9"/>
  <c r="P21" i="9" s="1"/>
  <c r="G19" i="9"/>
  <c r="H21" i="9" s="1"/>
  <c r="E19" i="9"/>
  <c r="F21" i="9" s="1"/>
  <c r="S18" i="9"/>
  <c r="C28" i="9" s="1"/>
  <c r="S17" i="9"/>
  <c r="C27" i="9" s="1"/>
  <c r="E13" i="1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1" i="28"/>
  <c r="C26" i="28" s="1"/>
  <c r="D11" i="1" s="1"/>
  <c r="U21" i="28"/>
  <c r="C25" i="28" s="1"/>
  <c r="C11" i="1" s="1"/>
  <c r="S20" i="28"/>
  <c r="Q19" i="28"/>
  <c r="R21" i="28" s="1"/>
  <c r="O19" i="28"/>
  <c r="P21" i="28" s="1"/>
  <c r="K19" i="28"/>
  <c r="G19" i="28"/>
  <c r="H21" i="28" s="1"/>
  <c r="F21" i="28"/>
  <c r="S18" i="28"/>
  <c r="C28" i="28" s="1"/>
  <c r="S17" i="28"/>
  <c r="C27" i="28" s="1"/>
  <c r="E11" i="1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A2" i="28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C33" i="14" s="1"/>
  <c r="E8" i="1" s="1"/>
  <c r="S22" i="14"/>
  <c r="T22" i="14" s="1"/>
  <c r="S21" i="14"/>
  <c r="T21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0" i="22"/>
  <c r="C25" i="22" s="1"/>
  <c r="D7" i="1" s="1"/>
  <c r="U20" i="22"/>
  <c r="C24" i="22" s="1"/>
  <c r="C7" i="1" s="1"/>
  <c r="S19" i="22"/>
  <c r="Q18" i="22"/>
  <c r="R20" i="22" s="1"/>
  <c r="O18" i="22"/>
  <c r="P20" i="22" s="1"/>
  <c r="M18" i="22"/>
  <c r="N20" i="22" s="1"/>
  <c r="K18" i="22"/>
  <c r="I18" i="22"/>
  <c r="J20" i="22" s="1"/>
  <c r="G18" i="22"/>
  <c r="H20" i="22" s="1"/>
  <c r="E18" i="22"/>
  <c r="F20" i="22" s="1"/>
  <c r="S17" i="22"/>
  <c r="C27" i="22" s="1"/>
  <c r="S16" i="22"/>
  <c r="C26" i="22" s="1"/>
  <c r="E7" i="1" s="1"/>
  <c r="S15" i="22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2" i="5"/>
  <c r="C21" i="1" s="1"/>
  <c r="C33" i="5"/>
  <c r="D21" i="1" s="1"/>
  <c r="H28" i="5"/>
  <c r="L28" i="5"/>
  <c r="O26" i="5"/>
  <c r="P28" i="5" s="1"/>
  <c r="A2" i="18"/>
  <c r="S15" i="18"/>
  <c r="T15" i="18" s="1"/>
  <c r="S16" i="18"/>
  <c r="T16" i="18" s="1"/>
  <c r="S17" i="18"/>
  <c r="S18" i="18"/>
  <c r="T18" i="18" s="1"/>
  <c r="S19" i="18"/>
  <c r="T19" i="18" s="1"/>
  <c r="S20" i="18"/>
  <c r="S21" i="18"/>
  <c r="S22" i="18"/>
  <c r="C32" i="18" s="1"/>
  <c r="E20" i="1" s="1"/>
  <c r="S23" i="18"/>
  <c r="C33" i="18" s="1"/>
  <c r="E24" i="18"/>
  <c r="F26" i="18" s="1"/>
  <c r="G24" i="18"/>
  <c r="H26" i="18" s="1"/>
  <c r="I24" i="18"/>
  <c r="J26" i="18" s="1"/>
  <c r="K24" i="18"/>
  <c r="L26" i="18" s="1"/>
  <c r="M24" i="18"/>
  <c r="N26" i="18" s="1"/>
  <c r="O24" i="18"/>
  <c r="P26" i="18" s="1"/>
  <c r="Q24" i="18"/>
  <c r="R26" i="18" s="1"/>
  <c r="S25" i="18"/>
  <c r="U26" i="18"/>
  <c r="C30" i="18" s="1"/>
  <c r="V26" i="18"/>
  <c r="C31" i="18" s="1"/>
  <c r="K21" i="1"/>
  <c r="C34" i="5"/>
  <c r="E21" i="1" s="1"/>
  <c r="C35" i="5"/>
  <c r="Q26" i="5"/>
  <c r="R28" i="5" s="1"/>
  <c r="L21" i="28" l="1"/>
  <c r="S21" i="38"/>
  <c r="L21" i="24"/>
  <c r="L23" i="16"/>
  <c r="K22" i="16"/>
  <c r="S22" i="16" s="1"/>
  <c r="L20" i="22"/>
  <c r="D18" i="1"/>
  <c r="D22" i="1" s="1"/>
  <c r="T25" i="34"/>
  <c r="K14" i="1"/>
  <c r="T20" i="38"/>
  <c r="C24" i="38" s="1"/>
  <c r="B10" i="1" s="1"/>
  <c r="G10" i="1" s="1"/>
  <c r="T16" i="6"/>
  <c r="T21" i="17"/>
  <c r="B6" i="1"/>
  <c r="G6" i="1" s="1"/>
  <c r="T18" i="32"/>
  <c r="K9" i="1"/>
  <c r="C31" i="5"/>
  <c r="B21" i="1" s="1"/>
  <c r="S25" i="17"/>
  <c r="S27" i="17"/>
  <c r="T12" i="30"/>
  <c r="T17" i="18"/>
  <c r="T21" i="18"/>
  <c r="K20" i="1" s="1"/>
  <c r="T20" i="6"/>
  <c r="T20" i="32"/>
  <c r="T20" i="18"/>
  <c r="T15" i="22"/>
  <c r="T19" i="22" s="1"/>
  <c r="C23" i="22" s="1"/>
  <c r="B7" i="1" s="1"/>
  <c r="K7" i="1"/>
  <c r="T22" i="17"/>
  <c r="T20" i="30"/>
  <c r="K19" i="1" s="1"/>
  <c r="T22" i="16"/>
  <c r="C26" i="16" s="1"/>
  <c r="B17" i="1" s="1"/>
  <c r="T20" i="24"/>
  <c r="C24" i="24" s="1"/>
  <c r="B18" i="1" s="1"/>
  <c r="T20" i="28"/>
  <c r="C24" i="28" s="1"/>
  <c r="B11" i="1" s="1"/>
  <c r="S23" i="6"/>
  <c r="T20" i="9"/>
  <c r="C24" i="9" s="1"/>
  <c r="B13" i="1" s="1"/>
  <c r="T26" i="14"/>
  <c r="C30" i="14" s="1"/>
  <c r="B8" i="1" s="1"/>
  <c r="C20" i="1"/>
  <c r="C22" i="1" s="1"/>
  <c r="S18" i="22"/>
  <c r="S19" i="9"/>
  <c r="S28" i="34"/>
  <c r="S30" i="34"/>
  <c r="S21" i="28"/>
  <c r="S19" i="28"/>
  <c r="S24" i="32"/>
  <c r="S19" i="24"/>
  <c r="F7" i="1"/>
  <c r="F21" i="1"/>
  <c r="S26" i="18"/>
  <c r="S24" i="18"/>
  <c r="F20" i="1"/>
  <c r="F18" i="1"/>
  <c r="S25" i="30"/>
  <c r="F19" i="1"/>
  <c r="S23" i="30"/>
  <c r="S21" i="24"/>
  <c r="S21" i="16"/>
  <c r="S23" i="16"/>
  <c r="F17" i="1"/>
  <c r="F16" i="1"/>
  <c r="S25" i="6"/>
  <c r="S21" i="9"/>
  <c r="F13" i="1"/>
  <c r="F14" i="1"/>
  <c r="F11" i="1"/>
  <c r="S26" i="32"/>
  <c r="F9" i="1"/>
  <c r="S25" i="14"/>
  <c r="F8" i="1"/>
  <c r="L27" i="14"/>
  <c r="S27" i="14" s="1"/>
  <c r="S20" i="22"/>
  <c r="I22" i="1"/>
  <c r="E22" i="1"/>
  <c r="K22" i="1" l="1"/>
  <c r="G17" i="1"/>
  <c r="K16" i="1"/>
  <c r="T24" i="6"/>
  <c r="C28" i="6" s="1"/>
  <c r="B15" i="1" s="1"/>
  <c r="G15" i="1" s="1"/>
  <c r="C29" i="38"/>
  <c r="G29" i="38" s="1"/>
  <c r="T29" i="34"/>
  <c r="C33" i="34" s="1"/>
  <c r="B14" i="1" s="1"/>
  <c r="G14" i="1" s="1"/>
  <c r="T25" i="32"/>
  <c r="C29" i="32" s="1"/>
  <c r="B9" i="1" s="1"/>
  <c r="G9" i="1" s="1"/>
  <c r="T24" i="30"/>
  <c r="C28" i="30" s="1"/>
  <c r="B19" i="1" s="1"/>
  <c r="G19" i="1" s="1"/>
  <c r="T26" i="17"/>
  <c r="C30" i="17" s="1"/>
  <c r="T25" i="18"/>
  <c r="C29" i="18" s="1"/>
  <c r="B20" i="1" s="1"/>
  <c r="G20" i="1" s="1"/>
  <c r="C29" i="24"/>
  <c r="G29" i="24" s="1"/>
  <c r="G11" i="1"/>
  <c r="C31" i="16"/>
  <c r="G7" i="1"/>
  <c r="G18" i="1"/>
  <c r="G13" i="1"/>
  <c r="C29" i="9"/>
  <c r="G29" i="9" s="1"/>
  <c r="C28" i="22"/>
  <c r="G28" i="22" s="1"/>
  <c r="C29" i="28"/>
  <c r="C36" i="5"/>
  <c r="G36" i="5" s="1"/>
  <c r="G21" i="1"/>
  <c r="G8" i="1"/>
  <c r="C35" i="14"/>
  <c r="H22" i="1" s="1"/>
  <c r="C26" i="1" l="1"/>
  <c r="C33" i="6"/>
  <c r="G33" i="6" s="1"/>
  <c r="C38" i="34"/>
  <c r="G38" i="34" s="1"/>
  <c r="C34" i="32"/>
  <c r="G34" i="32" s="1"/>
  <c r="C33" i="30"/>
  <c r="G33" i="30" s="1"/>
  <c r="B16" i="1"/>
  <c r="G16" i="1" s="1"/>
  <c r="C35" i="17"/>
  <c r="G35" i="17" s="1"/>
  <c r="C34" i="18"/>
  <c r="G34" i="18" s="1"/>
  <c r="G29" i="28"/>
  <c r="G35" i="14"/>
  <c r="C25" i="1" l="1"/>
  <c r="C27" i="1" s="1"/>
  <c r="G22" i="1"/>
  <c r="F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<sst xmlns="http://schemas.openxmlformats.org/spreadsheetml/2006/main" count="718" uniqueCount="128">
  <si>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</si>
  <si>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</si>
  <si>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</si>
  <si>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</si>
  <si>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</si>
  <si>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</si>
  <si>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</si>
  <si>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</si>
  <si>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</si>
  <si>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</si>
  <si>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</si>
  <si>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</si>
  <si>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</si>
  <si>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</si>
  <si>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</si>
  <si>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</si>
  <si>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</si>
  <si>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</si>
  <si>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</si>
  <si>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</si>
  <si>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</si>
  <si>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</si>
  <si>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</si>
  <si>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</si>
  <si>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</si>
  <si>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</si>
  <si>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</si>
  <si>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</si>
  <si>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</si>
  <si>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</si>
  <si>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</si>
  <si>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</si>
  <si>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</si>
  <si>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</si>
  <si>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</si>
  <si>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</si>
  <si>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</si>
  <si>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</si>
  <si>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</si>
  <si>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</si>
  <si>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</si>
  <si>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</si>
  <si>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</si>
  <si>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</si>
  <si>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</si>
  <si>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</si>
  <si>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</si>
  <si>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</si>
  <si>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</si>
  <si>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</si>
  <si>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</si>
  <si>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</si>
  <si>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</si>
  <si>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</si>
  <si>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</si>
  <si>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</si>
  <si>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</si>
  <si>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M Reading-Jones</t>
  </si>
  <si>
    <t>R. PENDER</t>
  </si>
  <si>
    <t>R Pender</t>
  </si>
  <si>
    <t>labouring</t>
  </si>
  <si>
    <t>J Parker</t>
  </si>
  <si>
    <t>moving materials</t>
  </si>
  <si>
    <t>paint shop maintenance</t>
  </si>
  <si>
    <t>fsc</t>
  </si>
  <si>
    <t>production meeting</t>
  </si>
  <si>
    <t xml:space="preserve">supervision / quality control </t>
  </si>
  <si>
    <t>extraction / silo</t>
  </si>
  <si>
    <t>fork lift</t>
  </si>
  <si>
    <t>loading</t>
  </si>
  <si>
    <t>tidy stacks</t>
  </si>
  <si>
    <t>college</t>
  </si>
  <si>
    <t>6519br</t>
  </si>
  <si>
    <t>stairs</t>
  </si>
  <si>
    <t>shredder</t>
  </si>
  <si>
    <t>slats</t>
  </si>
  <si>
    <t>unit</t>
  </si>
  <si>
    <t>booking up 6691</t>
  </si>
  <si>
    <t>windowboards</t>
  </si>
  <si>
    <t>boxes</t>
  </si>
  <si>
    <t>samples</t>
  </si>
  <si>
    <t>door</t>
  </si>
  <si>
    <t xml:space="preserve">6519eg </t>
  </si>
  <si>
    <t>skirting</t>
  </si>
  <si>
    <t>tidy area</t>
  </si>
  <si>
    <t>bird table</t>
  </si>
  <si>
    <t>vanity unit</t>
  </si>
  <si>
    <t>samples 6721</t>
  </si>
  <si>
    <t>skirting board</t>
  </si>
  <si>
    <t>clean out fire</t>
  </si>
  <si>
    <t>W/E 10.12.17</t>
  </si>
  <si>
    <t>paid</t>
  </si>
  <si>
    <t>un</t>
  </si>
  <si>
    <t>skirtingboard</t>
  </si>
  <si>
    <t>delivery 6649griff</t>
  </si>
  <si>
    <t>tyre change</t>
  </si>
  <si>
    <t>6429pf</t>
  </si>
  <si>
    <t>key cut</t>
  </si>
  <si>
    <t>machine maintenance</t>
  </si>
  <si>
    <t>moulding</t>
  </si>
  <si>
    <t>6649griff</t>
  </si>
  <si>
    <t>frames</t>
  </si>
  <si>
    <t>metal brackets</t>
  </si>
  <si>
    <t>repair walkway</t>
  </si>
  <si>
    <t>window</t>
  </si>
  <si>
    <t>delivery 6641 / 6686</t>
  </si>
  <si>
    <t>6519eg</t>
  </si>
  <si>
    <t>tidt area</t>
  </si>
  <si>
    <t>delivery 6721</t>
  </si>
  <si>
    <t>fsc re stock</t>
  </si>
  <si>
    <t>horses</t>
  </si>
  <si>
    <t>delivery 6700 / 6649criff</t>
  </si>
  <si>
    <t>doors &amp; frames</t>
  </si>
  <si>
    <t>doctors appointment</t>
  </si>
  <si>
    <t>WQS01</t>
  </si>
  <si>
    <t>EPWO01</t>
  </si>
  <si>
    <t>offi01</t>
  </si>
  <si>
    <t>USEM01</t>
  </si>
  <si>
    <t>PRIO13</t>
  </si>
  <si>
    <t>CENT01</t>
  </si>
  <si>
    <t>FENC02</t>
  </si>
  <si>
    <t>BAIL01</t>
  </si>
  <si>
    <t>BLAN03</t>
  </si>
  <si>
    <t>CRAV01</t>
  </si>
  <si>
    <t>WALK01</t>
  </si>
  <si>
    <t>WIMB01</t>
  </si>
  <si>
    <t>WALS01</t>
  </si>
  <si>
    <t>QUAD01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</si>
</sst>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34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1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17" fontId="6" fillId="0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3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6" fillId="0" borderId="1" xfId="0" applyNumberFormat="1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>
      <alignment horizontal="center"/>
    </xf>
    <xf numFmtId="2" fontId="7" fillId="3" borderId="4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3" xfId="0" applyNumberFormat="1" applyFont="1" applyFill="1" applyBorder="1" applyAlignment="1">
      <alignment horizontal="center"/>
    </xf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/>
    <xf numFmtId="2" fontId="11" fillId="3" borderId="1" xfId="0" applyNumberFormat="1" applyFont="1" applyFill="1" applyBorder="1"/>
    <xf numFmtId="17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6" fillId="0" borderId="1" xfId="0" applyFont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4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Fill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0" fontId="14" fillId="0" borderId="1" xfId="0" applyFont="1" applyFill="1" applyBorder="1" applyAlignment="1">
      <alignment horizontal="center"/>
    </xf>
    <xf numFmtId="0" fontId="14" fillId="0" borderId="2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/>
    <xf numFmtId="0" fontId="15" fillId="3" borderId="1" xfId="0" applyFont="1" applyFill="1" applyBorder="1"/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2" fontId="15" fillId="3" borderId="1" xfId="0" applyNumberFormat="1" applyFont="1" applyFill="1" applyBorder="1" applyAlignment="1"/>
    <xf numFmtId="2" fontId="14" fillId="0" borderId="0" xfId="0" applyNumberFormat="1" applyFont="1" applyFill="1"/>
    <xf numFmtId="2" fontId="14" fillId="0" borderId="0" xfId="0" applyNumberFormat="1" applyFont="1"/>
    <xf numFmtId="2" fontId="14" fillId="6" borderId="0" xfId="0" applyNumberFormat="1" applyFont="1" applyFill="1"/>
    <xf numFmtId="0" fontId="14" fillId="0" borderId="0" xfId="0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8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19" fillId="3" borderId="2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" xfId="0" applyFont="1" applyBorder="1"/>
    <xf numFmtId="2" fontId="18" fillId="0" borderId="3" xfId="0" applyNumberFormat="1" applyFont="1" applyFill="1" applyBorder="1" applyAlignment="1">
      <alignment horizontal="center"/>
    </xf>
    <xf numFmtId="2" fontId="18" fillId="0" borderId="1" xfId="0" applyNumberFormat="1" applyFont="1" applyBorder="1"/>
    <xf numFmtId="2" fontId="19" fillId="3" borderId="2" xfId="0" applyNumberFormat="1" applyFont="1" applyFill="1" applyBorder="1"/>
    <xf numFmtId="0" fontId="18" fillId="3" borderId="1" xfId="0" applyFont="1" applyFill="1" applyBorder="1"/>
    <xf numFmtId="0" fontId="18" fillId="0" borderId="1" xfId="0" applyFont="1" applyFill="1" applyBorder="1" applyAlignment="1">
      <alignment horizontal="center"/>
    </xf>
    <xf numFmtId="0" fontId="18" fillId="0" borderId="2" xfId="0" applyFont="1" applyFill="1" applyBorder="1"/>
    <xf numFmtId="2" fontId="19" fillId="3" borderId="1" xfId="0" applyNumberFormat="1" applyFont="1" applyFill="1" applyBorder="1"/>
    <xf numFmtId="17" fontId="18" fillId="0" borderId="1" xfId="0" applyNumberFormat="1" applyFont="1" applyFill="1" applyBorder="1" applyAlignment="1">
      <alignment horizontal="center"/>
    </xf>
    <xf numFmtId="0" fontId="19" fillId="3" borderId="1" xfId="0" applyFont="1" applyFill="1" applyBorder="1"/>
    <xf numFmtId="2" fontId="19" fillId="3" borderId="2" xfId="0" applyNumberFormat="1" applyFont="1" applyFill="1" applyBorder="1" applyAlignment="1"/>
    <xf numFmtId="2" fontId="19" fillId="3" borderId="4" xfId="0" applyNumberFormat="1" applyFont="1" applyFill="1" applyBorder="1" applyAlignment="1"/>
    <xf numFmtId="2" fontId="19" fillId="3" borderId="1" xfId="0" applyNumberFormat="1" applyFont="1" applyFill="1" applyBorder="1" applyAlignment="1"/>
    <xf numFmtId="0" fontId="18" fillId="0" borderId="0" xfId="0" applyFont="1" applyFill="1"/>
    <xf numFmtId="2" fontId="18" fillId="0" borderId="0" xfId="0" applyNumberFormat="1" applyFont="1" applyFill="1"/>
    <xf numFmtId="2" fontId="18" fillId="0" borderId="0" xfId="0" applyNumberFormat="1" applyFont="1"/>
    <xf numFmtId="2" fontId="18" fillId="6" borderId="0" xfId="0" applyNumberFormat="1" applyFont="1" applyFill="1"/>
    <xf numFmtId="2" fontId="19" fillId="0" borderId="5" xfId="0" applyNumberFormat="1" applyFont="1" applyBorder="1"/>
    <xf numFmtId="2" fontId="19" fillId="0" borderId="0" xfId="0" applyNumberFormat="1" applyFont="1"/>
    <xf numFmtId="8" fontId="18" fillId="0" borderId="0" xfId="0" applyNumberFormat="1" applyFont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2" fillId="0" borderId="1" xfId="0" applyFont="1" applyBorder="1" applyAlignment="1">
      <alignment horizontal="left"/>
    </xf>
    <xf numFmtId="0" fontId="22" fillId="0" borderId="1" xfId="0" applyFont="1" applyBorder="1" applyAlignment="1">
      <alignment horizontal="center"/>
    </xf>
    <xf numFmtId="0" fontId="23" fillId="3" borderId="2" xfId="0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1" xfId="0" applyFont="1" applyBorder="1"/>
    <xf numFmtId="2" fontId="22" fillId="0" borderId="3" xfId="0" applyNumberFormat="1" applyFont="1" applyFill="1" applyBorder="1" applyAlignment="1">
      <alignment horizontal="center"/>
    </xf>
    <xf numFmtId="2" fontId="22" fillId="0" borderId="1" xfId="0" applyNumberFormat="1" applyFont="1" applyBorder="1" applyAlignment="1">
      <alignment horizontal="center"/>
    </xf>
    <xf numFmtId="2" fontId="23" fillId="3" borderId="2" xfId="0" applyNumberFormat="1" applyFont="1" applyFill="1" applyBorder="1"/>
    <xf numFmtId="0" fontId="22" fillId="3" borderId="1" xfId="0" applyFont="1" applyFill="1" applyBorder="1"/>
    <xf numFmtId="0" fontId="22" fillId="0" borderId="1" xfId="0" applyFont="1" applyFill="1" applyBorder="1" applyAlignment="1">
      <alignment horizontal="center"/>
    </xf>
    <xf numFmtId="0" fontId="22" fillId="0" borderId="2" xfId="0" applyFont="1" applyFill="1" applyBorder="1"/>
    <xf numFmtId="2" fontId="23" fillId="3" borderId="1" xfId="0" applyNumberFormat="1" applyFont="1" applyFill="1" applyBorder="1"/>
    <xf numFmtId="17" fontId="22" fillId="0" borderId="1" xfId="0" applyNumberFormat="1" applyFont="1" applyFill="1" applyBorder="1" applyAlignment="1">
      <alignment horizontal="center"/>
    </xf>
    <xf numFmtId="0" fontId="22" fillId="0" borderId="1" xfId="0" applyFont="1" applyFill="1" applyBorder="1"/>
    <xf numFmtId="0" fontId="23" fillId="3" borderId="1" xfId="0" applyFont="1" applyFill="1" applyBorder="1"/>
    <xf numFmtId="2" fontId="23" fillId="3" borderId="2" xfId="0" applyNumberFormat="1" applyFont="1" applyFill="1" applyBorder="1" applyAlignment="1"/>
    <xf numFmtId="2" fontId="23" fillId="3" borderId="4" xfId="0" applyNumberFormat="1" applyFont="1" applyFill="1" applyBorder="1" applyAlignment="1"/>
    <xf numFmtId="2" fontId="23" fillId="3" borderId="1" xfId="0" applyNumberFormat="1" applyFont="1" applyFill="1" applyBorder="1" applyAlignment="1"/>
    <xf numFmtId="0" fontId="23" fillId="0" borderId="0" xfId="0" applyFont="1" applyFill="1"/>
    <xf numFmtId="2" fontId="22" fillId="0" borderId="0" xfId="0" applyNumberFormat="1" applyFont="1" applyFill="1"/>
    <xf numFmtId="2" fontId="22" fillId="0" borderId="0" xfId="0" applyNumberFormat="1" applyFont="1"/>
    <xf numFmtId="2" fontId="22" fillId="6" borderId="0" xfId="0" applyNumberFormat="1" applyFont="1" applyFill="1"/>
    <xf numFmtId="0" fontId="22" fillId="0" borderId="0" xfId="0" applyFont="1" applyFill="1"/>
    <xf numFmtId="2" fontId="23" fillId="0" borderId="5" xfId="0" applyNumberFormat="1" applyFont="1" applyBorder="1"/>
    <xf numFmtId="2" fontId="23" fillId="0" borderId="0" xfId="0" applyNumberFormat="1" applyFont="1"/>
    <xf numFmtId="8" fontId="22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7" fillId="0" borderId="1" xfId="0" applyFont="1" applyBorder="1" applyAlignment="1">
      <alignment horizontal="left"/>
    </xf>
    <xf numFmtId="0" fontId="27" fillId="0" borderId="1" xfId="0" applyFont="1" applyBorder="1" applyAlignment="1">
      <alignment horizontal="center"/>
    </xf>
    <xf numFmtId="0" fontId="28" fillId="3" borderId="2" xfId="0" applyFont="1" applyFill="1" applyBorder="1" applyAlignment="1">
      <alignment horizontal="center"/>
    </xf>
    <xf numFmtId="0" fontId="28" fillId="3" borderId="1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1" xfId="0" applyFont="1" applyBorder="1"/>
    <xf numFmtId="2" fontId="27" fillId="0" borderId="3" xfId="0" applyNumberFormat="1" applyFont="1" applyFill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2" fontId="28" fillId="3" borderId="2" xfId="0" applyNumberFormat="1" applyFont="1" applyFill="1" applyBorder="1"/>
    <xf numFmtId="0" fontId="27" fillId="3" borderId="1" xfId="0" applyFont="1" applyFill="1" applyBorder="1"/>
    <xf numFmtId="0" fontId="27" fillId="0" borderId="1" xfId="0" applyFont="1" applyFill="1" applyBorder="1" applyAlignment="1">
      <alignment horizontal="center"/>
    </xf>
    <xf numFmtId="0" fontId="27" fillId="0" borderId="2" xfId="0" applyFont="1" applyFill="1" applyBorder="1"/>
    <xf numFmtId="2" fontId="28" fillId="3" borderId="1" xfId="0" applyNumberFormat="1" applyFont="1" applyFill="1" applyBorder="1"/>
    <xf numFmtId="17" fontId="27" fillId="0" borderId="1" xfId="0" applyNumberFormat="1" applyFont="1" applyFill="1" applyBorder="1" applyAlignment="1">
      <alignment horizontal="center"/>
    </xf>
    <xf numFmtId="0" fontId="27" fillId="0" borderId="1" xfId="0" applyFont="1" applyFill="1" applyBorder="1"/>
    <xf numFmtId="0" fontId="28" fillId="3" borderId="1" xfId="0" applyFont="1" applyFill="1" applyBorder="1"/>
    <xf numFmtId="2" fontId="28" fillId="3" borderId="2" xfId="0" applyNumberFormat="1" applyFont="1" applyFill="1" applyBorder="1" applyAlignment="1"/>
    <xf numFmtId="2" fontId="28" fillId="3" borderId="4" xfId="0" applyNumberFormat="1" applyFont="1" applyFill="1" applyBorder="1" applyAlignment="1"/>
    <xf numFmtId="2" fontId="28" fillId="3" borderId="1" xfId="0" applyNumberFormat="1" applyFont="1" applyFill="1" applyBorder="1" applyAlignment="1"/>
    <xf numFmtId="2" fontId="27" fillId="0" borderId="0" xfId="0" applyNumberFormat="1" applyFont="1" applyFill="1"/>
    <xf numFmtId="2" fontId="27" fillId="0" borderId="0" xfId="0" applyNumberFormat="1" applyFont="1"/>
    <xf numFmtId="2" fontId="27" fillId="6" borderId="0" xfId="0" applyNumberFormat="1" applyFont="1" applyFill="1"/>
    <xf numFmtId="0" fontId="27" fillId="0" borderId="0" xfId="0" applyFont="1" applyFill="1"/>
    <xf numFmtId="2" fontId="28" fillId="0" borderId="5" xfId="0" applyNumberFormat="1" applyFont="1" applyBorder="1"/>
    <xf numFmtId="2" fontId="28" fillId="0" borderId="0" xfId="0" applyNumberFormat="1" applyFont="1"/>
    <xf numFmtId="8" fontId="27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29" fillId="0" borderId="0" xfId="0" applyFont="1"/>
    <xf numFmtId="0" fontId="30" fillId="0" borderId="0" xfId="0" applyFont="1"/>
    <xf numFmtId="0" fontId="30" fillId="7" borderId="0" xfId="0" applyFont="1" applyFill="1"/>
    <xf numFmtId="0" fontId="31" fillId="0" borderId="0" xfId="0" applyFont="1"/>
    <xf numFmtId="0" fontId="30" fillId="5" borderId="0" xfId="0" applyFont="1" applyFill="1"/>
    <xf numFmtId="0" fontId="30" fillId="2" borderId="0" xfId="0" applyFont="1" applyFill="1"/>
    <xf numFmtId="0" fontId="29" fillId="0" borderId="1" xfId="0" applyFont="1" applyBorder="1"/>
    <xf numFmtId="0" fontId="31" fillId="0" borderId="1" xfId="0" applyFont="1" applyBorder="1"/>
    <xf numFmtId="0" fontId="30" fillId="0" borderId="1" xfId="0" applyFont="1" applyBorder="1"/>
    <xf numFmtId="2" fontId="30" fillId="0" borderId="1" xfId="0" applyNumberFormat="1" applyFont="1" applyBorder="1"/>
    <xf numFmtId="2" fontId="31" fillId="0" borderId="1" xfId="0" applyNumberFormat="1" applyFont="1" applyBorder="1"/>
    <xf numFmtId="8" fontId="31" fillId="0" borderId="1" xfId="0" applyNumberFormat="1" applyFont="1" applyBorder="1"/>
    <xf numFmtId="2" fontId="30" fillId="6" borderId="1" xfId="0" applyNumberFormat="1" applyFont="1" applyFill="1" applyBorder="1"/>
    <xf numFmtId="164" fontId="31" fillId="0" borderId="1" xfId="0" applyNumberFormat="1" applyFont="1" applyBorder="1"/>
    <xf numFmtId="0" fontId="31" fillId="3" borderId="1" xfId="0" applyFont="1" applyFill="1" applyBorder="1"/>
    <xf numFmtId="2" fontId="31" fillId="3" borderId="1" xfId="0" applyNumberFormat="1" applyFont="1" applyFill="1" applyBorder="1"/>
    <xf numFmtId="164" fontId="31" fillId="3" borderId="1" xfId="0" applyNumberFormat="1" applyFont="1" applyFill="1" applyBorder="1"/>
    <xf numFmtId="2" fontId="32" fillId="0" borderId="0" xfId="0" applyNumberFormat="1" applyFont="1"/>
    <xf numFmtId="10" fontId="32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33" fillId="0" borderId="2" xfId="0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2" fontId="27" fillId="8" borderId="3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3" fillId="0" borderId="0" xfId="0" applyFont="1" applyFill="1"/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18" fillId="0" borderId="2" xfId="0" applyNumberFormat="1" applyFont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2" fontId="18" fillId="0" borderId="2" xfId="0" applyNumberFormat="1" applyFont="1" applyFill="1" applyBorder="1" applyAlignment="1">
      <alignment horizontal="center"/>
    </xf>
    <xf numFmtId="2" fontId="18" fillId="0" borderId="4" xfId="0" applyNumberFormat="1" applyFont="1" applyFill="1" applyBorder="1" applyAlignment="1">
      <alignment horizontal="center"/>
    </xf>
    <xf numFmtId="2" fontId="18" fillId="8" borderId="2" xfId="0" applyNumberFormat="1" applyFont="1" applyFill="1" applyBorder="1" applyAlignment="1">
      <alignment horizontal="center"/>
    </xf>
    <xf numFmtId="2" fontId="18" fillId="8" borderId="4" xfId="0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2" fontId="18" fillId="0" borderId="1" xfId="0" applyNumberFormat="1" applyFont="1" applyFill="1" applyBorder="1" applyAlignment="1">
      <alignment horizontal="center"/>
    </xf>
    <xf numFmtId="2" fontId="18" fillId="8" borderId="1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2" fontId="19" fillId="3" borderId="2" xfId="0" applyNumberFormat="1" applyFont="1" applyFill="1" applyBorder="1" applyAlignment="1"/>
    <xf numFmtId="2" fontId="19" fillId="3" borderId="4" xfId="0" applyNumberFormat="1" applyFont="1" applyFill="1" applyBorder="1" applyAlignment="1"/>
    <xf numFmtId="2" fontId="22" fillId="0" borderId="2" xfId="0" applyNumberFormat="1" applyFont="1" applyFill="1" applyBorder="1" applyAlignment="1">
      <alignment horizontal="center"/>
    </xf>
    <xf numFmtId="2" fontId="22" fillId="0" borderId="4" xfId="0" applyNumberFormat="1" applyFont="1" applyFill="1" applyBorder="1" applyAlignment="1">
      <alignment horizontal="center"/>
    </xf>
    <xf numFmtId="2" fontId="22" fillId="0" borderId="2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2" fontId="24" fillId="0" borderId="2" xfId="0" applyNumberFormat="1" applyFont="1" applyFill="1" applyBorder="1" applyAlignment="1"/>
    <xf numFmtId="2" fontId="24" fillId="0" borderId="4" xfId="0" applyNumberFormat="1" applyFont="1" applyFill="1" applyBorder="1" applyAlignment="1"/>
    <xf numFmtId="2" fontId="22" fillId="0" borderId="1" xfId="0" applyNumberFormat="1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2" fontId="24" fillId="0" borderId="2" xfId="0" applyNumberFormat="1" applyFont="1" applyFill="1" applyBorder="1" applyAlignment="1">
      <alignment horizontal="center"/>
    </xf>
    <xf numFmtId="2" fontId="24" fillId="0" borderId="4" xfId="0" applyNumberFormat="1" applyFont="1" applyFill="1" applyBorder="1" applyAlignment="1">
      <alignment horizontal="center"/>
    </xf>
    <xf numFmtId="2" fontId="23" fillId="3" borderId="2" xfId="0" applyNumberFormat="1" applyFont="1" applyFill="1" applyBorder="1" applyAlignment="1"/>
    <xf numFmtId="2" fontId="23" fillId="3" borderId="4" xfId="0" applyNumberFormat="1" applyFont="1" applyFill="1" applyBorder="1" applyAlignment="1"/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6" fillId="0" borderId="1" xfId="0" applyNumberFormat="1" applyFont="1" applyBorder="1" applyAlignment="1">
      <alignment horizontal="center"/>
    </xf>
    <xf numFmtId="2" fontId="27" fillId="0" borderId="2" xfId="0" applyNumberFormat="1" applyFont="1" applyBorder="1" applyAlignment="1">
      <alignment horizontal="center"/>
    </xf>
    <xf numFmtId="2" fontId="27" fillId="0" borderId="4" xfId="0" applyNumberFormat="1" applyFont="1" applyBorder="1" applyAlignment="1">
      <alignment horizontal="center"/>
    </xf>
    <xf numFmtId="2" fontId="27" fillId="0" borderId="2" xfId="0" applyNumberFormat="1" applyFont="1" applyFill="1" applyBorder="1" applyAlignment="1">
      <alignment horizontal="center"/>
    </xf>
    <xf numFmtId="2" fontId="27" fillId="0" borderId="4" xfId="0" applyNumberFormat="1" applyFont="1" applyFill="1" applyBorder="1" applyAlignment="1">
      <alignment horizontal="center"/>
    </xf>
    <xf numFmtId="2" fontId="28" fillId="3" borderId="2" xfId="0" applyNumberFormat="1" applyFont="1" applyFill="1" applyBorder="1" applyAlignment="1"/>
    <xf numFmtId="2" fontId="28" fillId="3" borderId="4" xfId="0" applyNumberFormat="1" applyFont="1" applyFill="1" applyBorder="1" applyAlignment="1"/>
    <xf numFmtId="2" fontId="27" fillId="8" borderId="2" xfId="0" applyNumberFormat="1" applyFont="1" applyFill="1" applyBorder="1" applyAlignment="1">
      <alignment horizontal="center"/>
    </xf>
    <xf numFmtId="2" fontId="27" fillId="8" borderId="4" xfId="0" applyNumberFormat="1" applyFont="1" applyFill="1" applyBorder="1" applyAlignment="1">
      <alignment horizontal="center"/>
    </xf>
    <xf numFmtId="2" fontId="27" fillId="0" borderId="1" xfId="0" applyNumberFormat="1" applyFont="1" applyFill="1" applyBorder="1" applyAlignment="1">
      <alignment horizontal="center"/>
    </xf>
    <xf numFmtId="2" fontId="27" fillId="0" borderId="6" xfId="0" applyNumberFormat="1" applyFont="1" applyFill="1" applyBorder="1" applyAlignment="1">
      <alignment horizontal="center"/>
    </xf>
    <xf numFmtId="0" fontId="2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90" zoomScaleNormal="90" workbookViewId="0">
      <selection activeCell="B6" sqref="B6:D21"/>
    </sheetView>
  </sheetViews>
  <sheetFormatPr defaultRowHeight="18" x14ac:dyDescent="0.25"/>
  <cols>
    <col min="1" max="1" width="25.85546875" style="283" customWidth="1"/>
    <col min="2" max="2" width="16.28515625" style="283" customWidth="1"/>
    <col min="3" max="3" width="15.7109375" style="283" bestFit="1" customWidth="1"/>
    <col min="4" max="4" width="16" style="283" customWidth="1"/>
    <col min="5" max="5" width="26.85546875" style="283" bestFit="1" customWidth="1"/>
    <col min="6" max="6" width="24.140625" style="283" customWidth="1"/>
    <col min="7" max="7" width="16" style="285" customWidth="1"/>
    <col min="8" max="8" width="20.5703125" style="285" bestFit="1" customWidth="1"/>
    <col min="9" max="9" width="8.28515625" style="285" bestFit="1" customWidth="1"/>
    <col min="10" max="10" width="9.140625" style="283"/>
    <col min="11" max="11" width="10.42578125" style="283" customWidth="1"/>
    <col min="12" max="16384" width="9.140625" style="283"/>
  </cols>
  <sheetData>
    <row r="1" spans="1:11" x14ac:dyDescent="0.25">
      <c r="A1" s="282" t="s">
        <v>0</v>
      </c>
      <c r="D1" s="284"/>
      <c r="E1" s="283" t="s">
        <v>54</v>
      </c>
    </row>
    <row r="2" spans="1:11" x14ac:dyDescent="0.25">
      <c r="A2" s="282"/>
      <c r="D2" s="286"/>
      <c r="E2" s="283" t="s">
        <v>44</v>
      </c>
    </row>
    <row r="3" spans="1:11" x14ac:dyDescent="0.25">
      <c r="A3" s="282" t="s">
        <v>90</v>
      </c>
      <c r="D3" s="287"/>
      <c r="E3" s="283" t="s">
        <v>46</v>
      </c>
    </row>
    <row r="4" spans="1:11" ht="12.75" customHeight="1" x14ac:dyDescent="0.25"/>
    <row r="5" spans="1:11" x14ac:dyDescent="0.25">
      <c r="A5" s="288" t="s">
        <v>1</v>
      </c>
      <c r="B5" s="289" t="s">
        <v>2</v>
      </c>
      <c r="C5" s="289" t="s">
        <v>5</v>
      </c>
      <c r="D5" s="289" t="s">
        <v>3</v>
      </c>
      <c r="E5" s="289" t="s">
        <v>33</v>
      </c>
      <c r="F5" s="289" t="s">
        <v>34</v>
      </c>
      <c r="G5" s="289" t="s">
        <v>6</v>
      </c>
      <c r="H5" s="289" t="s">
        <v>29</v>
      </c>
      <c r="I5" s="289" t="s">
        <v>36</v>
      </c>
      <c r="K5" s="289" t="s">
        <v>43</v>
      </c>
    </row>
    <row r="6" spans="1:11" ht="17.25" customHeight="1" x14ac:dyDescent="0.25">
      <c r="A6" s="290" t="s">
        <v>56</v>
      </c>
      <c r="B6" s="291">
        <f>SUM(Buckingham!C28)</f>
        <v>38.5</v>
      </c>
      <c r="C6" s="291">
        <f>SUM(Buckingham!C29)</f>
        <v>0</v>
      </c>
      <c r="D6" s="291">
        <f>SUM(Buckingham!C30)</f>
        <v>0</v>
      </c>
      <c r="E6" s="291">
        <f>SUM(Buckingham!C31)</f>
        <v>0</v>
      </c>
      <c r="F6" s="291">
        <f>SUM(Buckingham!C32)</f>
        <v>0</v>
      </c>
      <c r="G6" s="292">
        <f>B6+C6+D6+E6+F6</f>
        <v>38.5</v>
      </c>
      <c r="H6" s="293">
        <f>SUM(Buckingham!C34)</f>
        <v>0</v>
      </c>
      <c r="I6" s="293">
        <f>SUM(Buckingham!C35)</f>
        <v>0</v>
      </c>
      <c r="K6" s="294">
        <f>SUM(Buckingham!I29)</f>
        <v>23</v>
      </c>
    </row>
    <row r="7" spans="1:11" x14ac:dyDescent="0.25">
      <c r="A7" s="290" t="s">
        <v>45</v>
      </c>
      <c r="B7" s="291">
        <f>SUM(Czege!C23)</f>
        <v>40</v>
      </c>
      <c r="C7" s="291">
        <f>SUM(Czege!C24)</f>
        <v>0</v>
      </c>
      <c r="D7" s="291">
        <f>SUM(Czege!C25)</f>
        <v>0</v>
      </c>
      <c r="E7" s="291">
        <f>SUM(Czege!C26)</f>
        <v>0</v>
      </c>
      <c r="F7" s="291">
        <f>SUM(Czege!C27)</f>
        <v>0</v>
      </c>
      <c r="G7" s="292">
        <f>B7+C7+D7+E7+F7</f>
        <v>40</v>
      </c>
      <c r="H7" s="295">
        <f>SUM(Czege!C29)</f>
        <v>0</v>
      </c>
      <c r="I7" s="295">
        <f>SUM(Czege!C30)</f>
        <v>0</v>
      </c>
      <c r="K7" s="294">
        <f>SUM(Czege!I24)</f>
        <v>0</v>
      </c>
    </row>
    <row r="8" spans="1:11" ht="17.25" customHeight="1" x14ac:dyDescent="0.25">
      <c r="A8" s="290" t="s">
        <v>7</v>
      </c>
      <c r="B8" s="291">
        <f>SUM(Doran!C30)</f>
        <v>40</v>
      </c>
      <c r="C8" s="291">
        <f>SUM(Doran!C31)</f>
        <v>0</v>
      </c>
      <c r="D8" s="291">
        <f>SUM(Doran!C32)</f>
        <v>0</v>
      </c>
      <c r="E8" s="291">
        <f>SUM(Doran!C33)</f>
        <v>0</v>
      </c>
      <c r="F8" s="291">
        <f>SUM(Doran!C34)</f>
        <v>0</v>
      </c>
      <c r="G8" s="292">
        <f t="shared" ref="G8:G21" si="0">B8+C8+D8+E8+F8</f>
        <v>40</v>
      </c>
      <c r="H8" s="295">
        <f>SUM(Doran!C36)</f>
        <v>0</v>
      </c>
      <c r="I8" s="295">
        <f>SUM(Doran!C37)</f>
        <v>0</v>
      </c>
      <c r="K8" s="294">
        <f>SUM(Doran!I31)</f>
        <v>0</v>
      </c>
    </row>
    <row r="9" spans="1:11" x14ac:dyDescent="0.25">
      <c r="A9" s="290" t="s">
        <v>53</v>
      </c>
      <c r="B9" s="291">
        <f>SUM(Drinkwater!C29)</f>
        <v>24</v>
      </c>
      <c r="C9" s="291">
        <f>SUM(Drinkwater!C30)</f>
        <v>0.25</v>
      </c>
      <c r="D9" s="291">
        <f>SUM(Drinkwater!C31)</f>
        <v>0</v>
      </c>
      <c r="E9" s="291">
        <f>SUM(Drinkwater!C32)</f>
        <v>0</v>
      </c>
      <c r="F9" s="291">
        <f>SUM(Drinkwater!C33)</f>
        <v>0</v>
      </c>
      <c r="G9" s="292">
        <f t="shared" si="0"/>
        <v>24.25</v>
      </c>
      <c r="H9" s="295">
        <f>SUM(Drinkwater!C35)</f>
        <v>0</v>
      </c>
      <c r="I9" s="295">
        <f>SUM(Drinkwater!C36)</f>
        <v>0</v>
      </c>
      <c r="K9" s="294">
        <f>SUM(Drinkwater!I30)</f>
        <v>8.25</v>
      </c>
    </row>
    <row r="10" spans="1:11" x14ac:dyDescent="0.25">
      <c r="A10" s="290" t="s">
        <v>55</v>
      </c>
      <c r="B10" s="291">
        <f>SUM(Hammond!C24)</f>
        <v>32</v>
      </c>
      <c r="C10" s="291">
        <f>SUM(Hammond!C25)</f>
        <v>0</v>
      </c>
      <c r="D10" s="291">
        <f>SUM(Hammond!C26)</f>
        <v>0</v>
      </c>
      <c r="E10" s="291">
        <f>SUM(Hammond!C27)</f>
        <v>8</v>
      </c>
      <c r="F10" s="291">
        <f>SUM(Hammond!C28)</f>
        <v>0</v>
      </c>
      <c r="G10" s="292">
        <f t="shared" si="0"/>
        <v>40</v>
      </c>
      <c r="H10" s="295">
        <f>SUM(Hammond!C30)</f>
        <v>0</v>
      </c>
      <c r="I10" s="295">
        <f>SUM(Hammond!C31)</f>
        <v>0</v>
      </c>
      <c r="K10" s="294">
        <f>SUM(Hammond!I25)</f>
        <v>7.5</v>
      </c>
    </row>
    <row r="11" spans="1:11" x14ac:dyDescent="0.25">
      <c r="A11" s="290" t="s">
        <v>8</v>
      </c>
      <c r="B11" s="291">
        <f>SUM('Harland '!C24)</f>
        <v>32</v>
      </c>
      <c r="C11" s="291">
        <f>SUM('Harland '!C25)</f>
        <v>0</v>
      </c>
      <c r="D11" s="291">
        <f>SUM('Harland '!C26)</f>
        <v>0</v>
      </c>
      <c r="E11" s="291">
        <f>SUM('Harland '!C27)</f>
        <v>8</v>
      </c>
      <c r="F11" s="291">
        <f>SUM('Harland '!C28)</f>
        <v>0</v>
      </c>
      <c r="G11" s="292">
        <f>B11+C11+D11+E11+F11</f>
        <v>40</v>
      </c>
      <c r="H11" s="295">
        <f>SUM('Harland '!C30)</f>
        <v>0</v>
      </c>
      <c r="I11" s="295">
        <f>SUM('Harland '!C31)</f>
        <v>0</v>
      </c>
      <c r="K11" s="294">
        <f>SUM('Harland '!I25)</f>
        <v>1.75</v>
      </c>
    </row>
    <row r="12" spans="1:11" ht="17.25" customHeight="1" x14ac:dyDescent="0.25">
      <c r="A12" s="290" t="s">
        <v>9</v>
      </c>
      <c r="B12" s="291">
        <f>SUM(McSharry!C28)</f>
        <v>32</v>
      </c>
      <c r="C12" s="291">
        <f>SUM(McSharry!C29)</f>
        <v>0</v>
      </c>
      <c r="D12" s="291">
        <f>SUM(McSharry!A30)</f>
        <v>0</v>
      </c>
      <c r="E12" s="291">
        <f>SUM(McSharry!C31)</f>
        <v>8</v>
      </c>
      <c r="F12" s="291">
        <f>SUM(McSharry!C32)</f>
        <v>0</v>
      </c>
      <c r="G12" s="292">
        <f>B12+C12+D12+E12+F12</f>
        <v>40</v>
      </c>
      <c r="H12" s="295" t="e">
        <f>SUM(#REF!)</f>
        <v>#REF!</v>
      </c>
      <c r="I12" s="295" t="e">
        <f>SUM(#REF!)</f>
        <v>#REF!</v>
      </c>
      <c r="K12" s="294">
        <f>SUM(McSharry!I29)</f>
        <v>0</v>
      </c>
    </row>
    <row r="13" spans="1:11" ht="18" customHeight="1" x14ac:dyDescent="0.25">
      <c r="A13" s="290" t="s">
        <v>61</v>
      </c>
      <c r="B13" s="291">
        <f>SUM(Parker!C24)</f>
        <v>40</v>
      </c>
      <c r="C13" s="291">
        <f>SUM(Parker!C25)</f>
        <v>0</v>
      </c>
      <c r="D13" s="291">
        <f>SUM(Parker!C26)</f>
        <v>0</v>
      </c>
      <c r="E13" s="291">
        <f>SUM(Parker!C27)</f>
        <v>0</v>
      </c>
      <c r="F13" s="291">
        <f>SUM(Parker!C28)</f>
        <v>0</v>
      </c>
      <c r="G13" s="292">
        <f t="shared" si="0"/>
        <v>40</v>
      </c>
      <c r="H13" s="295">
        <f>SUM(Parker!C30)</f>
        <v>0</v>
      </c>
      <c r="I13" s="295">
        <f>SUM(Parker!C31)</f>
        <v>0</v>
      </c>
      <c r="K13" s="294">
        <f>SUM(Parker!I25)</f>
        <v>35</v>
      </c>
    </row>
    <row r="14" spans="1:11" x14ac:dyDescent="0.25">
      <c r="A14" s="290" t="s">
        <v>59</v>
      </c>
      <c r="B14" s="291">
        <f>SUM(Pender!C33)</f>
        <v>34.5</v>
      </c>
      <c r="C14" s="291">
        <f>SUM(Pender!C34)</f>
        <v>0</v>
      </c>
      <c r="D14" s="291">
        <f>SUM(Pender!C35)</f>
        <v>0</v>
      </c>
      <c r="E14" s="291">
        <f>SUM(Pender!C36)</f>
        <v>0</v>
      </c>
      <c r="F14" s="291">
        <f>SUM(Pender!C37)</f>
        <v>0</v>
      </c>
      <c r="G14" s="292">
        <f>B14+C14+D14+E14+F14</f>
        <v>34.5</v>
      </c>
      <c r="H14" s="295">
        <f>SUM(Pender!C39)</f>
        <v>0</v>
      </c>
      <c r="I14" s="295">
        <f>SUM(Pender!C40)</f>
        <v>0</v>
      </c>
      <c r="K14" s="294">
        <f>SUM(Pender!I34)</f>
        <v>21</v>
      </c>
    </row>
    <row r="15" spans="1:11" ht="18" customHeight="1" x14ac:dyDescent="0.25">
      <c r="A15" s="290" t="s">
        <v>10</v>
      </c>
      <c r="B15" s="291">
        <f>SUM('Reading-Jones'!C28)</f>
        <v>40</v>
      </c>
      <c r="C15" s="291">
        <f>SUM('Reading-Jones'!C29)</f>
        <v>1</v>
      </c>
      <c r="D15" s="291">
        <f>SUM('Reading-Jones'!C30)</f>
        <v>0</v>
      </c>
      <c r="E15" s="291">
        <f>SUM('Reading-Jones'!C31)</f>
        <v>0</v>
      </c>
      <c r="F15" s="291">
        <f>SUM('Reading-Jones'!C32)</f>
        <v>0</v>
      </c>
      <c r="G15" s="292">
        <f t="shared" si="0"/>
        <v>41</v>
      </c>
      <c r="H15" s="295">
        <f>SUM('Reading-Jones'!C34)</f>
        <v>0</v>
      </c>
      <c r="I15" s="295">
        <f>SUM('Reading-Jones'!C35)</f>
        <v>0</v>
      </c>
      <c r="K15" s="294">
        <f>SUM('Reading-Jones'!I29)</f>
        <v>17.25</v>
      </c>
    </row>
    <row r="16" spans="1:11" x14ac:dyDescent="0.25">
      <c r="A16" s="290" t="s">
        <v>11</v>
      </c>
      <c r="B16" s="291">
        <f>SUM(Spann!C30)</f>
        <v>40</v>
      </c>
      <c r="C16" s="291">
        <f>SUM(Spann!C31)</f>
        <v>0</v>
      </c>
      <c r="D16" s="291">
        <f>SUM(Spann!C32)</f>
        <v>0</v>
      </c>
      <c r="E16" s="291">
        <f>SUM(Spann!C33)</f>
        <v>0</v>
      </c>
      <c r="F16" s="291">
        <f>SUM(Spann!C34)</f>
        <v>0</v>
      </c>
      <c r="G16" s="292">
        <f t="shared" si="0"/>
        <v>40</v>
      </c>
      <c r="H16" s="295">
        <f>SUM(Spann!C36)</f>
        <v>0</v>
      </c>
      <c r="I16" s="295">
        <f>SUM(Spann!C37)</f>
        <v>0</v>
      </c>
      <c r="K16" s="294">
        <f>SUM(Spann!I31)</f>
        <v>0.5</v>
      </c>
    </row>
    <row r="17" spans="1:11" x14ac:dyDescent="0.25">
      <c r="A17" s="290" t="s">
        <v>12</v>
      </c>
      <c r="B17" s="291">
        <f>SUM(Taylor!C26)</f>
        <v>40</v>
      </c>
      <c r="C17" s="291">
        <f>SUM(Taylor!C27)</f>
        <v>0</v>
      </c>
      <c r="D17" s="291">
        <f>SUM(Taylor!C28)</f>
        <v>0</v>
      </c>
      <c r="E17" s="291">
        <f>SUM(G.Ward!C26)</f>
        <v>0</v>
      </c>
      <c r="F17" s="291">
        <f>SUM(Taylor!C30)</f>
        <v>0</v>
      </c>
      <c r="G17" s="292">
        <f t="shared" si="0"/>
        <v>40</v>
      </c>
      <c r="H17" s="295">
        <f>SUM(Taylor!C32)</f>
        <v>0</v>
      </c>
      <c r="I17" s="295">
        <f>SUM(Taylor!C33)</f>
        <v>0</v>
      </c>
      <c r="K17" s="294">
        <f>SUM(Taylor!I27)</f>
        <v>1.5</v>
      </c>
    </row>
    <row r="18" spans="1:11" x14ac:dyDescent="0.25">
      <c r="A18" s="290" t="s">
        <v>48</v>
      </c>
      <c r="B18" s="291">
        <f>SUM(G.Ward!C24)</f>
        <v>40</v>
      </c>
      <c r="C18" s="291">
        <f>SUM(G.Ward!C25)</f>
        <v>0</v>
      </c>
      <c r="D18" s="291">
        <f>SUM(G.Ward!C26)</f>
        <v>0</v>
      </c>
      <c r="E18" s="291">
        <f>SUM(G.Ward!C27)</f>
        <v>0</v>
      </c>
      <c r="F18" s="291">
        <f>SUM(T.Winterburn!C33)</f>
        <v>0</v>
      </c>
      <c r="G18" s="292">
        <f t="shared" si="0"/>
        <v>40</v>
      </c>
      <c r="H18" s="295">
        <f>SUM(G.Ward!C30)</f>
        <v>0</v>
      </c>
      <c r="I18" s="295">
        <f>SUM(G.Ward!C31)</f>
        <v>0</v>
      </c>
      <c r="K18" s="294">
        <f>SUM(G.Ward!I25)</f>
        <v>0</v>
      </c>
    </row>
    <row r="19" spans="1:11" x14ac:dyDescent="0.25">
      <c r="A19" s="290" t="s">
        <v>50</v>
      </c>
      <c r="B19" s="291">
        <f>SUM(N.Winterburn!C28)</f>
        <v>40</v>
      </c>
      <c r="C19" s="291">
        <f>SUM(N.Winterburn!C29)</f>
        <v>0</v>
      </c>
      <c r="D19" s="291">
        <f>SUM(N.Winterburn!C30)</f>
        <v>0</v>
      </c>
      <c r="E19" s="291">
        <f>SUM(N.Winterburn!C31)</f>
        <v>0</v>
      </c>
      <c r="F19" s="291">
        <f>SUM(N.Winterburn!C32)</f>
        <v>0</v>
      </c>
      <c r="G19" s="292">
        <f t="shared" si="0"/>
        <v>40</v>
      </c>
      <c r="H19" s="295">
        <f>SUM(N.Winterburn!C34)</f>
        <v>0</v>
      </c>
      <c r="I19" s="295">
        <f>SUM(N.Winterburn!C35)</f>
        <v>0</v>
      </c>
      <c r="K19" s="294">
        <f>SUM(N.Winterburn!I29)</f>
        <v>7</v>
      </c>
    </row>
    <row r="20" spans="1:11" x14ac:dyDescent="0.25">
      <c r="A20" s="290" t="s">
        <v>13</v>
      </c>
      <c r="B20" s="291">
        <f>SUM(T.Winterburn!C29)</f>
        <v>32</v>
      </c>
      <c r="C20" s="291">
        <f>SUM(T.Winterburn!C30)</f>
        <v>0</v>
      </c>
      <c r="D20" s="291">
        <v>0</v>
      </c>
      <c r="E20" s="291">
        <f>SUM(T.Winterburn!C32)</f>
        <v>16</v>
      </c>
      <c r="F20" s="291">
        <f>SUM(T.Winterburn!C33)</f>
        <v>0</v>
      </c>
      <c r="G20" s="292">
        <f t="shared" si="0"/>
        <v>48</v>
      </c>
      <c r="H20" s="295">
        <f>SUM(T.Winterburn!C35)</f>
        <v>0</v>
      </c>
      <c r="I20" s="295">
        <f>SUM(T.Winterburn!C36)</f>
        <v>0</v>
      </c>
      <c r="K20" s="294">
        <f>SUM(T.Winterburn!I30)</f>
        <v>4</v>
      </c>
    </row>
    <row r="21" spans="1:11" x14ac:dyDescent="0.25">
      <c r="A21" s="290" t="s">
        <v>14</v>
      </c>
      <c r="B21" s="291">
        <f>SUM(Wright!C31)</f>
        <v>36.25</v>
      </c>
      <c r="C21" s="291">
        <f>SUM(Wright!C32)</f>
        <v>1.5</v>
      </c>
      <c r="D21" s="291">
        <f>SUM(Wright!C33)</f>
        <v>0</v>
      </c>
      <c r="E21" s="291">
        <f>SUM(Wright!C34)</f>
        <v>8</v>
      </c>
      <c r="F21" s="291">
        <f>SUM(Wright!C35)</f>
        <v>0</v>
      </c>
      <c r="G21" s="292">
        <f t="shared" si="0"/>
        <v>45.75</v>
      </c>
      <c r="H21" s="295">
        <f>SUM(Wright!C37)</f>
        <v>0</v>
      </c>
      <c r="I21" s="295">
        <f>SUM(Wright!C38)</f>
        <v>0</v>
      </c>
      <c r="K21" s="294">
        <f>SUM(Wright!I32)</f>
        <v>36.75</v>
      </c>
    </row>
    <row r="22" spans="1:11" ht="17.25" customHeight="1" x14ac:dyDescent="0.25">
      <c r="A22" s="296" t="s">
        <v>24</v>
      </c>
      <c r="B22" s="297">
        <f>SUM(B6:B21)</f>
        <v>581.25</v>
      </c>
      <c r="C22" s="297">
        <f t="shared" ref="B22:I22" si="1">SUM(C7:C21)</f>
        <v>2.75</v>
      </c>
      <c r="D22" s="297">
        <f t="shared" si="1"/>
        <v>0</v>
      </c>
      <c r="E22" s="297">
        <f t="shared" si="1"/>
        <v>48</v>
      </c>
      <c r="F22" s="297">
        <f t="shared" si="1"/>
        <v>0</v>
      </c>
      <c r="G22" s="297">
        <f t="shared" si="1"/>
        <v>593.5</v>
      </c>
      <c r="H22" s="298" t="e">
        <f t="shared" si="1"/>
        <v>#REF!</v>
      </c>
      <c r="I22" s="298" t="e">
        <f t="shared" si="1"/>
        <v>#REF!</v>
      </c>
      <c r="J22" s="285"/>
      <c r="K22" s="297">
        <f>SUM(K6:K21)</f>
        <v>163.5</v>
      </c>
    </row>
    <row r="23" spans="1:11" s="285" customFormat="1" x14ac:dyDescent="0.25">
      <c r="A23" s="283"/>
      <c r="B23" s="283"/>
      <c r="C23" s="283"/>
      <c r="D23" s="283"/>
      <c r="E23" s="283"/>
      <c r="F23" s="283"/>
      <c r="J23" s="283"/>
      <c r="K23" s="283"/>
    </row>
    <row r="25" spans="1:11" x14ac:dyDescent="0.25">
      <c r="A25" s="283" t="s">
        <v>30</v>
      </c>
      <c r="C25" s="299">
        <f>B22+C22+D22</f>
        <v>584</v>
      </c>
    </row>
    <row r="26" spans="1:11" x14ac:dyDescent="0.25">
      <c r="A26" s="283" t="s">
        <v>31</v>
      </c>
      <c r="C26" s="299">
        <f>K22</f>
        <v>163.5</v>
      </c>
    </row>
    <row r="27" spans="1:11" x14ac:dyDescent="0.25">
      <c r="A27" s="283" t="s">
        <v>35</v>
      </c>
      <c r="C27" s="300">
        <f>C26/C25</f>
        <v>0.27996575342465752</v>
      </c>
    </row>
    <row r="28" spans="1:11" x14ac:dyDescent="0.25">
      <c r="C28" s="285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40"/>
  <sheetViews>
    <sheetView zoomScale="90" zoomScaleNormal="90" workbookViewId="0">
      <selection activeCell="I35" sqref="I35"/>
    </sheetView>
  </sheetViews>
  <sheetFormatPr defaultRowHeight="15.75" x14ac:dyDescent="0.25"/>
  <cols>
    <col min="1" max="1" width="11" style="179" customWidth="1"/>
    <col min="2" max="2" width="10.7109375" style="179" customWidth="1"/>
    <col min="3" max="3" width="10.140625" style="179" customWidth="1"/>
    <col min="4" max="4" width="28.7109375" style="179" customWidth="1"/>
    <col min="5" max="17" width="7" style="179" customWidth="1"/>
    <col min="18" max="18" width="6.85546875" style="180" customWidth="1"/>
    <col min="19" max="19" width="7.7109375" style="179" customWidth="1"/>
    <col min="20" max="21" width="7.85546875" style="179" customWidth="1"/>
    <col min="22" max="22" width="7.7109375" style="179" customWidth="1"/>
    <col min="23" max="16384" width="9.140625" style="179"/>
  </cols>
  <sheetData>
    <row r="1" spans="1:22" x14ac:dyDescent="0.25">
      <c r="A1" s="177" t="s">
        <v>58</v>
      </c>
      <c r="B1" s="178"/>
      <c r="C1" s="178"/>
    </row>
    <row r="2" spans="1:22" s="185" customFormat="1" x14ac:dyDescent="0.25">
      <c r="A2" s="181" t="str">
        <f>Analysis!A3</f>
        <v>W/E 10.12.17</v>
      </c>
      <c r="B2" s="182"/>
      <c r="C2" s="182"/>
      <c r="D2" s="182"/>
      <c r="E2" s="398" t="s">
        <v>15</v>
      </c>
      <c r="F2" s="398"/>
      <c r="G2" s="395" t="s">
        <v>16</v>
      </c>
      <c r="H2" s="395"/>
      <c r="I2" s="398" t="s">
        <v>17</v>
      </c>
      <c r="J2" s="398"/>
      <c r="K2" s="395" t="s">
        <v>18</v>
      </c>
      <c r="L2" s="395"/>
      <c r="M2" s="395" t="s">
        <v>19</v>
      </c>
      <c r="N2" s="395"/>
      <c r="O2" s="395" t="s">
        <v>20</v>
      </c>
      <c r="P2" s="395"/>
      <c r="Q2" s="395" t="s">
        <v>21</v>
      </c>
      <c r="R2" s="395"/>
      <c r="S2" s="183" t="s">
        <v>24</v>
      </c>
      <c r="T2" s="183" t="s">
        <v>39</v>
      </c>
      <c r="U2" s="184" t="s">
        <v>26</v>
      </c>
      <c r="V2" s="184" t="s">
        <v>27</v>
      </c>
    </row>
    <row r="3" spans="1:22" x14ac:dyDescent="0.25">
      <c r="A3" s="186" t="s">
        <v>22</v>
      </c>
      <c r="B3" s="186" t="s">
        <v>23</v>
      </c>
      <c r="C3" s="186" t="s">
        <v>49</v>
      </c>
      <c r="D3" s="186" t="s">
        <v>32</v>
      </c>
      <c r="E3" s="187">
        <v>8</v>
      </c>
      <c r="F3" s="187">
        <v>16.3</v>
      </c>
      <c r="G3" s="187">
        <v>8</v>
      </c>
      <c r="H3" s="187">
        <v>16.3</v>
      </c>
      <c r="I3" s="187">
        <v>8</v>
      </c>
      <c r="J3" s="187">
        <v>16.3</v>
      </c>
      <c r="K3" s="187">
        <v>8</v>
      </c>
      <c r="L3" s="187">
        <v>16.3</v>
      </c>
      <c r="M3" s="276" t="s">
        <v>92</v>
      </c>
      <c r="N3" s="276" t="s">
        <v>91</v>
      </c>
      <c r="O3" s="187"/>
      <c r="P3" s="187"/>
      <c r="Q3" s="188"/>
      <c r="R3" s="188"/>
      <c r="S3" s="189"/>
      <c r="T3" s="189"/>
      <c r="U3" s="190"/>
      <c r="V3" s="190"/>
    </row>
    <row r="4" spans="1:22" x14ac:dyDescent="0.25">
      <c r="A4" s="349">
        <v>6721</v>
      </c>
      <c r="B4" s="363" t="s">
        <v>125</v>
      </c>
      <c r="C4" s="348">
        <v>2</v>
      </c>
      <c r="D4" s="25" t="s">
        <v>80</v>
      </c>
      <c r="E4" s="396">
        <v>1</v>
      </c>
      <c r="F4" s="396"/>
      <c r="G4" s="396"/>
      <c r="H4" s="396"/>
      <c r="I4" s="396"/>
      <c r="J4" s="396"/>
      <c r="K4" s="396"/>
      <c r="L4" s="396"/>
      <c r="M4" s="397"/>
      <c r="N4" s="397"/>
      <c r="O4" s="391"/>
      <c r="P4" s="392"/>
      <c r="Q4" s="389"/>
      <c r="R4" s="390"/>
      <c r="S4" s="189">
        <f>E4+G4+I4+K4+M4+O4+Q4</f>
        <v>1</v>
      </c>
      <c r="T4" s="189">
        <f t="shared" ref="T4:T25" si="0">SUM(S4-U4-V4)</f>
        <v>1</v>
      </c>
      <c r="U4" s="193"/>
      <c r="V4" s="193"/>
    </row>
    <row r="5" spans="1:22" x14ac:dyDescent="0.25">
      <c r="A5" s="349">
        <v>6538</v>
      </c>
      <c r="B5" s="363" t="s">
        <v>119</v>
      </c>
      <c r="C5" s="348">
        <v>38</v>
      </c>
      <c r="D5" s="25" t="s">
        <v>86</v>
      </c>
      <c r="E5" s="396">
        <v>1</v>
      </c>
      <c r="F5" s="396"/>
      <c r="G5" s="396"/>
      <c r="H5" s="396"/>
      <c r="I5" s="396"/>
      <c r="J5" s="396"/>
      <c r="K5" s="396">
        <v>0.5</v>
      </c>
      <c r="L5" s="396"/>
      <c r="M5" s="397"/>
      <c r="N5" s="397"/>
      <c r="O5" s="391"/>
      <c r="P5" s="392"/>
      <c r="Q5" s="389"/>
      <c r="R5" s="390"/>
      <c r="S5" s="189">
        <f t="shared" ref="S5:S28" si="1">E5+G5+I5+K5+M5+O5+Q5</f>
        <v>1.5</v>
      </c>
      <c r="T5" s="189">
        <f t="shared" si="0"/>
        <v>1.5</v>
      </c>
      <c r="U5" s="193"/>
      <c r="V5" s="193"/>
    </row>
    <row r="6" spans="1:22" x14ac:dyDescent="0.25">
      <c r="A6" s="349">
        <v>6538</v>
      </c>
      <c r="B6" s="363" t="s">
        <v>119</v>
      </c>
      <c r="C6" s="348">
        <v>39</v>
      </c>
      <c r="D6" s="25" t="s">
        <v>86</v>
      </c>
      <c r="E6" s="396">
        <v>3</v>
      </c>
      <c r="F6" s="396"/>
      <c r="G6" s="396"/>
      <c r="H6" s="396"/>
      <c r="I6" s="396"/>
      <c r="J6" s="396"/>
      <c r="K6" s="396">
        <v>0.5</v>
      </c>
      <c r="L6" s="396"/>
      <c r="M6" s="397"/>
      <c r="N6" s="397"/>
      <c r="O6" s="391"/>
      <c r="P6" s="392"/>
      <c r="Q6" s="389"/>
      <c r="R6" s="390"/>
      <c r="S6" s="189">
        <f t="shared" si="1"/>
        <v>3.5</v>
      </c>
      <c r="T6" s="189">
        <f t="shared" si="0"/>
        <v>3.5</v>
      </c>
      <c r="U6" s="193"/>
      <c r="V6" s="193"/>
    </row>
    <row r="7" spans="1:22" x14ac:dyDescent="0.25">
      <c r="A7" s="354" t="s">
        <v>100</v>
      </c>
      <c r="B7" s="363" t="s">
        <v>120</v>
      </c>
      <c r="C7" s="354">
        <v>2</v>
      </c>
      <c r="D7" s="25" t="s">
        <v>83</v>
      </c>
      <c r="E7" s="391"/>
      <c r="F7" s="392"/>
      <c r="G7" s="391">
        <v>1</v>
      </c>
      <c r="H7" s="392"/>
      <c r="I7" s="396"/>
      <c r="J7" s="396"/>
      <c r="K7" s="396"/>
      <c r="L7" s="396"/>
      <c r="M7" s="397"/>
      <c r="N7" s="397"/>
      <c r="O7" s="391"/>
      <c r="P7" s="392"/>
      <c r="Q7" s="389"/>
      <c r="R7" s="390"/>
      <c r="S7" s="189">
        <f t="shared" si="1"/>
        <v>1</v>
      </c>
      <c r="T7" s="189">
        <f t="shared" si="0"/>
        <v>1</v>
      </c>
      <c r="U7" s="193"/>
      <c r="V7" s="193"/>
    </row>
    <row r="8" spans="1:22" x14ac:dyDescent="0.25">
      <c r="A8" s="354">
        <v>6686</v>
      </c>
      <c r="B8" s="363" t="s">
        <v>118</v>
      </c>
      <c r="C8" s="352">
        <v>10</v>
      </c>
      <c r="D8" s="25" t="s">
        <v>99</v>
      </c>
      <c r="E8" s="391"/>
      <c r="F8" s="392"/>
      <c r="G8" s="391">
        <v>1</v>
      </c>
      <c r="H8" s="392"/>
      <c r="I8" s="391"/>
      <c r="J8" s="392"/>
      <c r="K8" s="391"/>
      <c r="L8" s="392"/>
      <c r="M8" s="393"/>
      <c r="N8" s="394"/>
      <c r="O8" s="391"/>
      <c r="P8" s="392"/>
      <c r="Q8" s="389"/>
      <c r="R8" s="390"/>
      <c r="S8" s="189">
        <f t="shared" si="1"/>
        <v>1</v>
      </c>
      <c r="T8" s="189">
        <f t="shared" si="0"/>
        <v>1</v>
      </c>
      <c r="U8" s="193"/>
      <c r="V8" s="193"/>
    </row>
    <row r="9" spans="1:22" x14ac:dyDescent="0.25">
      <c r="A9" s="342">
        <v>6648</v>
      </c>
      <c r="B9" s="363" t="s">
        <v>121</v>
      </c>
      <c r="C9" s="223">
        <v>56</v>
      </c>
      <c r="D9" s="25" t="s">
        <v>101</v>
      </c>
      <c r="E9" s="391"/>
      <c r="F9" s="392"/>
      <c r="G9" s="391">
        <v>1</v>
      </c>
      <c r="H9" s="392"/>
      <c r="I9" s="391">
        <v>1</v>
      </c>
      <c r="J9" s="392"/>
      <c r="K9" s="391">
        <v>2</v>
      </c>
      <c r="L9" s="392"/>
      <c r="M9" s="393"/>
      <c r="N9" s="394"/>
      <c r="O9" s="391"/>
      <c r="P9" s="392"/>
      <c r="Q9" s="389"/>
      <c r="R9" s="390"/>
      <c r="S9" s="189">
        <f t="shared" si="1"/>
        <v>4</v>
      </c>
      <c r="T9" s="189">
        <f t="shared" si="0"/>
        <v>4</v>
      </c>
      <c r="U9" s="193"/>
      <c r="V9" s="193"/>
    </row>
    <row r="10" spans="1:22" x14ac:dyDescent="0.25">
      <c r="A10" s="155">
        <v>6633</v>
      </c>
      <c r="B10" s="363" t="s">
        <v>126</v>
      </c>
      <c r="C10" s="341">
        <v>1</v>
      </c>
      <c r="D10" s="25" t="s">
        <v>80</v>
      </c>
      <c r="E10" s="391"/>
      <c r="F10" s="392"/>
      <c r="G10" s="391">
        <v>1</v>
      </c>
      <c r="H10" s="392"/>
      <c r="I10" s="391">
        <v>0.5</v>
      </c>
      <c r="J10" s="392"/>
      <c r="K10" s="391"/>
      <c r="L10" s="392"/>
      <c r="M10" s="393"/>
      <c r="N10" s="394"/>
      <c r="O10" s="391"/>
      <c r="P10" s="392"/>
      <c r="Q10" s="389"/>
      <c r="R10" s="390"/>
      <c r="S10" s="189">
        <f t="shared" si="1"/>
        <v>1.5</v>
      </c>
      <c r="T10" s="189">
        <f t="shared" si="0"/>
        <v>1.5</v>
      </c>
      <c r="U10" s="193"/>
      <c r="V10" s="193"/>
    </row>
    <row r="11" spans="1:22" x14ac:dyDescent="0.25">
      <c r="A11" s="155"/>
      <c r="B11" s="308"/>
      <c r="C11" s="308"/>
      <c r="D11" s="25"/>
      <c r="E11" s="391"/>
      <c r="F11" s="392"/>
      <c r="G11" s="391"/>
      <c r="H11" s="392"/>
      <c r="I11" s="391"/>
      <c r="J11" s="392"/>
      <c r="K11" s="391"/>
      <c r="L11" s="392"/>
      <c r="M11" s="393"/>
      <c r="N11" s="394"/>
      <c r="O11" s="391"/>
      <c r="P11" s="392"/>
      <c r="Q11" s="389"/>
      <c r="R11" s="390"/>
      <c r="S11" s="189">
        <f>E11+G11+I11+K11+M11+O11+Q11</f>
        <v>0</v>
      </c>
      <c r="T11" s="189">
        <f t="shared" si="0"/>
        <v>0</v>
      </c>
      <c r="U11" s="193"/>
      <c r="V11" s="193"/>
    </row>
    <row r="12" spans="1:22" x14ac:dyDescent="0.25">
      <c r="A12" s="208"/>
      <c r="B12" s="194"/>
      <c r="C12" s="191"/>
      <c r="D12" s="25"/>
      <c r="E12" s="391"/>
      <c r="F12" s="392"/>
      <c r="G12" s="391"/>
      <c r="H12" s="392"/>
      <c r="I12" s="391"/>
      <c r="J12" s="392"/>
      <c r="K12" s="391"/>
      <c r="L12" s="392"/>
      <c r="M12" s="393"/>
      <c r="N12" s="394"/>
      <c r="O12" s="391"/>
      <c r="P12" s="392"/>
      <c r="Q12" s="389"/>
      <c r="R12" s="390"/>
      <c r="S12" s="189">
        <f>E12+G12+I12+K12+M12+O12+Q12</f>
        <v>0</v>
      </c>
      <c r="T12" s="189">
        <f>SUM(S12-U12-V12)</f>
        <v>0</v>
      </c>
      <c r="U12" s="193"/>
      <c r="V12" s="193"/>
    </row>
    <row r="13" spans="1:22" x14ac:dyDescent="0.25">
      <c r="A13" s="191"/>
      <c r="B13" s="194"/>
      <c r="C13" s="191"/>
      <c r="D13" s="192"/>
      <c r="E13" s="391"/>
      <c r="F13" s="392"/>
      <c r="G13" s="391"/>
      <c r="H13" s="392"/>
      <c r="I13" s="391"/>
      <c r="J13" s="392"/>
      <c r="K13" s="391"/>
      <c r="L13" s="392"/>
      <c r="M13" s="393"/>
      <c r="N13" s="394"/>
      <c r="O13" s="391"/>
      <c r="P13" s="392"/>
      <c r="Q13" s="389"/>
      <c r="R13" s="390"/>
      <c r="S13" s="189">
        <f>E13+G13+I13+K13+M13+O13+Q13</f>
        <v>0</v>
      </c>
      <c r="T13" s="189">
        <f>SUM(S13-U13-V13)</f>
        <v>0</v>
      </c>
      <c r="U13" s="193"/>
      <c r="V13" s="193"/>
    </row>
    <row r="14" spans="1:22" ht="15.75" customHeight="1" x14ac:dyDescent="0.25">
      <c r="A14" s="191"/>
      <c r="B14" s="194"/>
      <c r="C14" s="191"/>
      <c r="D14" s="192"/>
      <c r="E14" s="391"/>
      <c r="F14" s="392"/>
      <c r="G14" s="391"/>
      <c r="H14" s="392"/>
      <c r="I14" s="391"/>
      <c r="J14" s="392"/>
      <c r="K14" s="391"/>
      <c r="L14" s="392"/>
      <c r="M14" s="393"/>
      <c r="N14" s="394"/>
      <c r="O14" s="391"/>
      <c r="P14" s="392"/>
      <c r="Q14" s="389"/>
      <c r="R14" s="390"/>
      <c r="S14" s="189">
        <f t="shared" ref="S14:S20" si="2">E14+G14+I14+K14+M14+O14+Q14</f>
        <v>0</v>
      </c>
      <c r="T14" s="189">
        <f t="shared" ref="T14:T20" si="3">SUM(S14-U14-V14)</f>
        <v>0</v>
      </c>
      <c r="U14" s="193"/>
      <c r="V14" s="193"/>
    </row>
    <row r="15" spans="1:22" ht="15.75" customHeight="1" x14ac:dyDescent="0.25">
      <c r="A15" s="191"/>
      <c r="B15" s="194"/>
      <c r="C15" s="191"/>
      <c r="D15" s="192"/>
      <c r="E15" s="391"/>
      <c r="F15" s="392"/>
      <c r="G15" s="391"/>
      <c r="H15" s="392"/>
      <c r="I15" s="391"/>
      <c r="J15" s="392"/>
      <c r="K15" s="391"/>
      <c r="L15" s="392"/>
      <c r="M15" s="393"/>
      <c r="N15" s="394"/>
      <c r="O15" s="391"/>
      <c r="P15" s="392"/>
      <c r="Q15" s="389"/>
      <c r="R15" s="390"/>
      <c r="S15" s="189">
        <f t="shared" si="2"/>
        <v>0</v>
      </c>
      <c r="T15" s="189">
        <f t="shared" si="3"/>
        <v>0</v>
      </c>
      <c r="U15" s="193"/>
      <c r="V15" s="193"/>
    </row>
    <row r="16" spans="1:22" x14ac:dyDescent="0.25">
      <c r="A16" s="191"/>
      <c r="B16" s="194"/>
      <c r="C16" s="191"/>
      <c r="D16" s="192"/>
      <c r="E16" s="391"/>
      <c r="F16" s="392"/>
      <c r="G16" s="391"/>
      <c r="H16" s="392"/>
      <c r="I16" s="391"/>
      <c r="J16" s="392"/>
      <c r="K16" s="391"/>
      <c r="L16" s="392"/>
      <c r="M16" s="393"/>
      <c r="N16" s="394"/>
      <c r="O16" s="391"/>
      <c r="P16" s="392"/>
      <c r="Q16" s="389"/>
      <c r="R16" s="390"/>
      <c r="S16" s="189">
        <f t="shared" si="2"/>
        <v>0</v>
      </c>
      <c r="T16" s="189">
        <f t="shared" si="3"/>
        <v>0</v>
      </c>
      <c r="U16" s="193"/>
      <c r="V16" s="193"/>
    </row>
    <row r="17" spans="1:22" x14ac:dyDescent="0.25">
      <c r="A17" s="191"/>
      <c r="B17" s="194"/>
      <c r="C17" s="191"/>
      <c r="D17" s="192"/>
      <c r="E17" s="391"/>
      <c r="F17" s="392"/>
      <c r="G17" s="391"/>
      <c r="H17" s="392"/>
      <c r="I17" s="391"/>
      <c r="J17" s="392"/>
      <c r="K17" s="391"/>
      <c r="L17" s="392"/>
      <c r="M17" s="393"/>
      <c r="N17" s="394"/>
      <c r="O17" s="391"/>
      <c r="P17" s="392"/>
      <c r="Q17" s="389"/>
      <c r="R17" s="390"/>
      <c r="S17" s="189">
        <f>E17+G17+I17+K17+M17+O17+Q17</f>
        <v>0</v>
      </c>
      <c r="T17" s="189">
        <f>SUM(S17-U17-V17)</f>
        <v>0</v>
      </c>
      <c r="U17" s="193"/>
      <c r="V17" s="193"/>
    </row>
    <row r="18" spans="1:22" x14ac:dyDescent="0.25">
      <c r="A18" s="191"/>
      <c r="B18" s="194"/>
      <c r="C18" s="191"/>
      <c r="D18" s="192"/>
      <c r="E18" s="391"/>
      <c r="F18" s="392"/>
      <c r="G18" s="391"/>
      <c r="H18" s="392"/>
      <c r="I18" s="391"/>
      <c r="J18" s="392"/>
      <c r="K18" s="391"/>
      <c r="L18" s="392"/>
      <c r="M18" s="393"/>
      <c r="N18" s="394"/>
      <c r="O18" s="391"/>
      <c r="P18" s="392"/>
      <c r="Q18" s="389"/>
      <c r="R18" s="390"/>
      <c r="S18" s="189">
        <f>E18+G18+I18+K18+M18+O18+Q18</f>
        <v>0</v>
      </c>
      <c r="T18" s="189">
        <f>SUM(S18-U18-V18)</f>
        <v>0</v>
      </c>
      <c r="U18" s="193"/>
      <c r="V18" s="193"/>
    </row>
    <row r="19" spans="1:22" x14ac:dyDescent="0.25">
      <c r="A19" s="182"/>
      <c r="B19" s="182"/>
      <c r="C19" s="182"/>
      <c r="D19" s="192"/>
      <c r="E19" s="391"/>
      <c r="F19" s="392"/>
      <c r="G19" s="391"/>
      <c r="H19" s="392"/>
      <c r="I19" s="391"/>
      <c r="J19" s="392"/>
      <c r="K19" s="391"/>
      <c r="L19" s="392"/>
      <c r="M19" s="393"/>
      <c r="N19" s="394"/>
      <c r="O19" s="391"/>
      <c r="P19" s="392"/>
      <c r="Q19" s="389"/>
      <c r="R19" s="390"/>
      <c r="S19" s="189">
        <f t="shared" si="2"/>
        <v>0</v>
      </c>
      <c r="T19" s="189">
        <f t="shared" si="3"/>
        <v>0</v>
      </c>
      <c r="U19" s="193"/>
      <c r="V19" s="193"/>
    </row>
    <row r="20" spans="1:22" x14ac:dyDescent="0.25">
      <c r="A20" s="191"/>
      <c r="B20" s="194"/>
      <c r="C20" s="191"/>
      <c r="D20" s="192"/>
      <c r="E20" s="391"/>
      <c r="F20" s="392"/>
      <c r="G20" s="391"/>
      <c r="H20" s="392"/>
      <c r="I20" s="391"/>
      <c r="J20" s="392"/>
      <c r="K20" s="391"/>
      <c r="L20" s="392"/>
      <c r="M20" s="393"/>
      <c r="N20" s="394"/>
      <c r="O20" s="391"/>
      <c r="P20" s="392"/>
      <c r="Q20" s="389"/>
      <c r="R20" s="390"/>
      <c r="S20" s="189">
        <f t="shared" si="2"/>
        <v>0</v>
      </c>
      <c r="T20" s="189">
        <f t="shared" si="3"/>
        <v>0</v>
      </c>
      <c r="U20" s="193"/>
      <c r="V20" s="193"/>
    </row>
    <row r="21" spans="1:22" ht="15.75" customHeight="1" x14ac:dyDescent="0.25">
      <c r="A21" s="191"/>
      <c r="B21" s="194"/>
      <c r="C21" s="191"/>
      <c r="D21" s="25"/>
      <c r="E21" s="391"/>
      <c r="F21" s="392"/>
      <c r="G21" s="391"/>
      <c r="H21" s="392"/>
      <c r="I21" s="391"/>
      <c r="J21" s="392"/>
      <c r="K21" s="391"/>
      <c r="L21" s="392"/>
      <c r="M21" s="393"/>
      <c r="N21" s="394"/>
      <c r="O21" s="391"/>
      <c r="P21" s="392"/>
      <c r="Q21" s="389"/>
      <c r="R21" s="390"/>
      <c r="S21" s="189">
        <f>E21+G21+I21+K21+M21+O21+Q21</f>
        <v>0</v>
      </c>
      <c r="T21" s="189">
        <f>SUM(S21-U21-V21)</f>
        <v>0</v>
      </c>
      <c r="U21" s="193"/>
      <c r="V21" s="193"/>
    </row>
    <row r="22" spans="1:22" x14ac:dyDescent="0.25">
      <c r="A22" s="191">
        <v>3600</v>
      </c>
      <c r="B22" s="32" t="s">
        <v>116</v>
      </c>
      <c r="C22" s="191"/>
      <c r="D22" s="25" t="s">
        <v>109</v>
      </c>
      <c r="E22" s="391"/>
      <c r="F22" s="392"/>
      <c r="G22" s="391"/>
      <c r="H22" s="392"/>
      <c r="I22" s="391">
        <v>3</v>
      </c>
      <c r="J22" s="392"/>
      <c r="K22" s="391">
        <f>SUM(K6:K21)</f>
        <v>2.5</v>
      </c>
      <c r="L22" s="392"/>
      <c r="M22" s="393"/>
      <c r="N22" s="394"/>
      <c r="O22" s="391"/>
      <c r="P22" s="392"/>
      <c r="Q22" s="389"/>
      <c r="R22" s="390"/>
      <c r="S22" s="189">
        <f t="shared" si="1"/>
        <v>5.5</v>
      </c>
      <c r="T22" s="189">
        <f t="shared" si="0"/>
        <v>5.5</v>
      </c>
      <c r="U22" s="193"/>
      <c r="V22" s="193"/>
    </row>
    <row r="23" spans="1:22" x14ac:dyDescent="0.25">
      <c r="A23" s="335">
        <v>3600</v>
      </c>
      <c r="B23" s="32" t="s">
        <v>116</v>
      </c>
      <c r="C23" s="335"/>
      <c r="D23" s="25" t="s">
        <v>70</v>
      </c>
      <c r="E23" s="391"/>
      <c r="F23" s="392"/>
      <c r="G23" s="391">
        <v>1</v>
      </c>
      <c r="H23" s="392"/>
      <c r="I23" s="391">
        <v>1</v>
      </c>
      <c r="J23" s="392"/>
      <c r="K23" s="391">
        <v>1</v>
      </c>
      <c r="L23" s="392"/>
      <c r="M23" s="393"/>
      <c r="N23" s="394"/>
      <c r="O23" s="391"/>
      <c r="P23" s="392"/>
      <c r="Q23" s="389"/>
      <c r="R23" s="390"/>
      <c r="S23" s="189">
        <f>E23+G23+I23+K23+M23+O23+Q23</f>
        <v>3</v>
      </c>
      <c r="T23" s="189">
        <f>SUM(S23-U23-V23)</f>
        <v>3</v>
      </c>
      <c r="U23" s="193"/>
      <c r="V23" s="193"/>
    </row>
    <row r="24" spans="1:22" x14ac:dyDescent="0.25">
      <c r="A24" s="334">
        <v>3600</v>
      </c>
      <c r="B24" s="32" t="s">
        <v>116</v>
      </c>
      <c r="C24" s="334"/>
      <c r="D24" s="192" t="s">
        <v>62</v>
      </c>
      <c r="E24" s="391">
        <v>1</v>
      </c>
      <c r="F24" s="392"/>
      <c r="G24" s="391">
        <v>1</v>
      </c>
      <c r="H24" s="392"/>
      <c r="I24" s="391">
        <v>0.5</v>
      </c>
      <c r="J24" s="392"/>
      <c r="K24" s="391">
        <v>1</v>
      </c>
      <c r="L24" s="392"/>
      <c r="M24" s="393"/>
      <c r="N24" s="394"/>
      <c r="O24" s="391"/>
      <c r="P24" s="392"/>
      <c r="Q24" s="389"/>
      <c r="R24" s="390"/>
      <c r="S24" s="189">
        <f>E24+G24+I24+K24+M24+O24+Q24</f>
        <v>3.5</v>
      </c>
      <c r="T24" s="189">
        <f>SUM(S24-U24-V24)</f>
        <v>3.5</v>
      </c>
      <c r="U24" s="193"/>
      <c r="V24" s="193"/>
    </row>
    <row r="25" spans="1:22" x14ac:dyDescent="0.25">
      <c r="A25" s="191">
        <v>3600</v>
      </c>
      <c r="B25" s="32" t="s">
        <v>116</v>
      </c>
      <c r="C25" s="191"/>
      <c r="D25" s="192" t="s">
        <v>68</v>
      </c>
      <c r="E25" s="391">
        <v>2</v>
      </c>
      <c r="F25" s="392"/>
      <c r="G25" s="391">
        <v>2</v>
      </c>
      <c r="H25" s="392"/>
      <c r="I25" s="391">
        <v>2</v>
      </c>
      <c r="J25" s="392"/>
      <c r="K25" s="391">
        <v>3</v>
      </c>
      <c r="L25" s="392"/>
      <c r="M25" s="393"/>
      <c r="N25" s="394"/>
      <c r="O25" s="391"/>
      <c r="P25" s="392"/>
      <c r="Q25" s="389"/>
      <c r="R25" s="390"/>
      <c r="S25" s="189">
        <f t="shared" si="1"/>
        <v>9</v>
      </c>
      <c r="T25" s="189">
        <f t="shared" si="0"/>
        <v>9</v>
      </c>
      <c r="U25" s="193"/>
      <c r="V25" s="193"/>
    </row>
    <row r="26" spans="1:22" x14ac:dyDescent="0.25">
      <c r="A26" s="186" t="s">
        <v>37</v>
      </c>
      <c r="B26" s="186"/>
      <c r="C26" s="186"/>
      <c r="D26" s="186"/>
      <c r="E26" s="391"/>
      <c r="F26" s="392"/>
      <c r="G26" s="391"/>
      <c r="H26" s="392"/>
      <c r="I26" s="391"/>
      <c r="J26" s="392"/>
      <c r="K26" s="391"/>
      <c r="L26" s="392"/>
      <c r="M26" s="393"/>
      <c r="N26" s="394"/>
      <c r="O26" s="391"/>
      <c r="P26" s="392"/>
      <c r="Q26" s="389"/>
      <c r="R26" s="390"/>
      <c r="S26" s="189">
        <f t="shared" si="1"/>
        <v>0</v>
      </c>
      <c r="T26" s="189"/>
      <c r="U26" s="195"/>
      <c r="V26" s="193"/>
    </row>
    <row r="27" spans="1:22" x14ac:dyDescent="0.25">
      <c r="A27" s="186" t="s">
        <v>38</v>
      </c>
      <c r="B27" s="186"/>
      <c r="C27" s="186"/>
      <c r="D27" s="186"/>
      <c r="E27" s="391"/>
      <c r="F27" s="392"/>
      <c r="G27" s="391"/>
      <c r="H27" s="392"/>
      <c r="I27" s="391"/>
      <c r="J27" s="392"/>
      <c r="K27" s="391"/>
      <c r="L27" s="392"/>
      <c r="M27" s="391"/>
      <c r="N27" s="392"/>
      <c r="O27" s="389"/>
      <c r="P27" s="390"/>
      <c r="Q27" s="389"/>
      <c r="R27" s="390"/>
      <c r="S27" s="189">
        <f t="shared" si="1"/>
        <v>0</v>
      </c>
      <c r="T27" s="189"/>
      <c r="U27" s="195"/>
      <c r="V27" s="193"/>
    </row>
    <row r="28" spans="1:22" x14ac:dyDescent="0.25">
      <c r="A28" s="195" t="s">
        <v>6</v>
      </c>
      <c r="B28" s="195"/>
      <c r="C28" s="195"/>
      <c r="D28" s="195"/>
      <c r="E28" s="399">
        <f>SUM(E4:E27)</f>
        <v>8</v>
      </c>
      <c r="F28" s="400"/>
      <c r="G28" s="399">
        <f>SUM(G4:G27)</f>
        <v>8</v>
      </c>
      <c r="H28" s="400"/>
      <c r="I28" s="399">
        <f>SUM(I4:I27)</f>
        <v>8</v>
      </c>
      <c r="J28" s="400"/>
      <c r="K28" s="399">
        <f>SUM(K4:K27)</f>
        <v>10.5</v>
      </c>
      <c r="L28" s="400"/>
      <c r="M28" s="399">
        <f>SUM(M4:M27)</f>
        <v>0</v>
      </c>
      <c r="N28" s="400"/>
      <c r="O28" s="399">
        <f>SUM(O4:O27)</f>
        <v>0</v>
      </c>
      <c r="P28" s="400"/>
      <c r="Q28" s="399">
        <f>SUM(Q4:Q27)</f>
        <v>0</v>
      </c>
      <c r="R28" s="400"/>
      <c r="S28" s="189">
        <f t="shared" si="1"/>
        <v>34.5</v>
      </c>
      <c r="T28" s="189"/>
      <c r="U28" s="195"/>
      <c r="V28" s="193"/>
    </row>
    <row r="29" spans="1:22" x14ac:dyDescent="0.25">
      <c r="A29" s="195" t="s">
        <v>2</v>
      </c>
      <c r="B29" s="195"/>
      <c r="C29" s="195"/>
      <c r="D29" s="195"/>
      <c r="E29" s="196"/>
      <c r="F29" s="197">
        <v>8</v>
      </c>
      <c r="G29" s="196"/>
      <c r="H29" s="197">
        <v>8</v>
      </c>
      <c r="I29" s="196"/>
      <c r="J29" s="197">
        <v>8</v>
      </c>
      <c r="K29" s="196"/>
      <c r="L29" s="197">
        <v>8</v>
      </c>
      <c r="M29" s="196"/>
      <c r="N29" s="197">
        <v>8</v>
      </c>
      <c r="O29" s="196"/>
      <c r="P29" s="197"/>
      <c r="Q29" s="196"/>
      <c r="R29" s="197"/>
      <c r="S29" s="189">
        <f>SUM(E29:R29)</f>
        <v>40</v>
      </c>
      <c r="T29" s="189">
        <f>SUM(T4:T28)</f>
        <v>34.5</v>
      </c>
      <c r="U29" s="193"/>
      <c r="V29" s="193"/>
    </row>
    <row r="30" spans="1:22" x14ac:dyDescent="0.25">
      <c r="A30" s="195" t="s">
        <v>41</v>
      </c>
      <c r="B30" s="195"/>
      <c r="C30" s="195"/>
      <c r="D30" s="195"/>
      <c r="E30" s="198"/>
      <c r="F30" s="198">
        <f>SUM(E28)-F29</f>
        <v>0</v>
      </c>
      <c r="G30" s="198"/>
      <c r="H30" s="198">
        <f>SUM(G28)-H29</f>
        <v>0</v>
      </c>
      <c r="I30" s="198"/>
      <c r="J30" s="198">
        <f>SUM(I28)-J29</f>
        <v>0</v>
      </c>
      <c r="K30" s="198"/>
      <c r="L30" s="198">
        <f>SUM(K28)-L29</f>
        <v>2.5</v>
      </c>
      <c r="M30" s="198"/>
      <c r="N30" s="198">
        <f>SUM(M28)-N29</f>
        <v>-8</v>
      </c>
      <c r="O30" s="198"/>
      <c r="P30" s="198">
        <f>SUM(O28)</f>
        <v>0</v>
      </c>
      <c r="Q30" s="198"/>
      <c r="R30" s="198">
        <f>SUM(Q28)</f>
        <v>0</v>
      </c>
      <c r="S30" s="193">
        <f>SUM(E30:R30)</f>
        <v>-5.5</v>
      </c>
      <c r="T30" s="193"/>
      <c r="U30" s="193">
        <f>SUM(U4:U29)</f>
        <v>0</v>
      </c>
      <c r="V30" s="193">
        <f>SUM(V4:V29)</f>
        <v>0</v>
      </c>
    </row>
    <row r="31" spans="1:22" x14ac:dyDescent="0.25">
      <c r="E31" s="199"/>
      <c r="F31" s="199"/>
      <c r="G31" s="199"/>
      <c r="H31" s="199"/>
    </row>
    <row r="32" spans="1:22" x14ac:dyDescent="0.25">
      <c r="A32" s="177" t="s">
        <v>25</v>
      </c>
      <c r="B32" s="178"/>
    </row>
    <row r="33" spans="1:9" x14ac:dyDescent="0.25">
      <c r="A33" s="179" t="s">
        <v>2</v>
      </c>
      <c r="C33" s="200">
        <f>SUM(T29)</f>
        <v>34.5</v>
      </c>
      <c r="I33" s="177">
        <v>3600</v>
      </c>
    </row>
    <row r="34" spans="1:9" x14ac:dyDescent="0.25">
      <c r="A34" s="179" t="s">
        <v>26</v>
      </c>
      <c r="C34" s="200">
        <f>U30</f>
        <v>0</v>
      </c>
      <c r="D34" s="201"/>
      <c r="I34" s="202">
        <v>21</v>
      </c>
    </row>
    <row r="35" spans="1:9" x14ac:dyDescent="0.25">
      <c r="A35" s="179" t="s">
        <v>27</v>
      </c>
      <c r="C35" s="201">
        <f>V30</f>
        <v>0</v>
      </c>
      <c r="I35" s="199"/>
    </row>
    <row r="36" spans="1:9" x14ac:dyDescent="0.25">
      <c r="A36" s="179" t="s">
        <v>28</v>
      </c>
      <c r="C36" s="201">
        <f>S26</f>
        <v>0</v>
      </c>
      <c r="I36" s="200"/>
    </row>
    <row r="37" spans="1:9" x14ac:dyDescent="0.25">
      <c r="A37" s="179" t="s">
        <v>4</v>
      </c>
      <c r="C37" s="201">
        <f>S27</f>
        <v>0</v>
      </c>
    </row>
    <row r="38" spans="1:9" ht="16.5" thickBot="1" x14ac:dyDescent="0.3">
      <c r="A38" s="180" t="s">
        <v>6</v>
      </c>
      <c r="C38" s="203">
        <f>SUM(C33:C37)</f>
        <v>34.5</v>
      </c>
      <c r="E38" s="180" t="s">
        <v>42</v>
      </c>
      <c r="F38" s="180"/>
      <c r="G38" s="204">
        <f>S28-C38</f>
        <v>0</v>
      </c>
    </row>
    <row r="39" spans="1:9" ht="16.5" thickTop="1" x14ac:dyDescent="0.25">
      <c r="A39" s="179" t="s">
        <v>29</v>
      </c>
      <c r="C39" s="205">
        <v>0</v>
      </c>
      <c r="D39" s="205"/>
    </row>
    <row r="40" spans="1:9" x14ac:dyDescent="0.25">
      <c r="A40" s="179" t="s">
        <v>36</v>
      </c>
      <c r="C40" s="205">
        <v>0</v>
      </c>
      <c r="D40" s="205"/>
    </row>
  </sheetData>
  <mergeCells count="182"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9:F19"/>
    <mergeCell ref="G19:H19"/>
    <mergeCell ref="I19:J19"/>
    <mergeCell ref="K19:L19"/>
    <mergeCell ref="M19:N19"/>
    <mergeCell ref="O19:P19"/>
    <mergeCell ref="Q19:R19"/>
    <mergeCell ref="E17:F17"/>
    <mergeCell ref="G17:H17"/>
    <mergeCell ref="I17:J17"/>
    <mergeCell ref="K17:L17"/>
    <mergeCell ref="M17:N17"/>
    <mergeCell ref="O17:P17"/>
    <mergeCell ref="E21:F21"/>
    <mergeCell ref="G21:H21"/>
    <mergeCell ref="I21:J21"/>
    <mergeCell ref="K21:L21"/>
    <mergeCell ref="M21:N21"/>
    <mergeCell ref="O21:P21"/>
    <mergeCell ref="Q21:R21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0:F20"/>
    <mergeCell ref="G20:H20"/>
    <mergeCell ref="I20:J20"/>
    <mergeCell ref="E28:F28"/>
    <mergeCell ref="G28:H28"/>
    <mergeCell ref="I28:J28"/>
    <mergeCell ref="K28:L28"/>
    <mergeCell ref="M28:N28"/>
    <mergeCell ref="O28:P28"/>
    <mergeCell ref="Q28:R28"/>
    <mergeCell ref="E27:F27"/>
    <mergeCell ref="G27:H27"/>
    <mergeCell ref="I27:J27"/>
    <mergeCell ref="K27:L27"/>
    <mergeCell ref="M27:N27"/>
    <mergeCell ref="O27:P27"/>
    <mergeCell ref="G26:H26"/>
    <mergeCell ref="I26:J26"/>
    <mergeCell ref="K26:L26"/>
    <mergeCell ref="M26:N26"/>
    <mergeCell ref="Q27:R27"/>
    <mergeCell ref="E23:F23"/>
    <mergeCell ref="G24:H24"/>
    <mergeCell ref="I24:J24"/>
    <mergeCell ref="K24:L24"/>
    <mergeCell ref="M24:N24"/>
    <mergeCell ref="O24:P24"/>
    <mergeCell ref="Q24:R24"/>
    <mergeCell ref="E24:F24"/>
    <mergeCell ref="O26:P26"/>
    <mergeCell ref="Q26:R26"/>
    <mergeCell ref="E25:F25"/>
    <mergeCell ref="G25:H25"/>
    <mergeCell ref="I25:J25"/>
    <mergeCell ref="K25:L25"/>
    <mergeCell ref="M25:N25"/>
    <mergeCell ref="O25:P25"/>
    <mergeCell ref="Q25:R25"/>
    <mergeCell ref="E26:F26"/>
    <mergeCell ref="G23:H23"/>
    <mergeCell ref="O22:P22"/>
    <mergeCell ref="Q22:R22"/>
    <mergeCell ref="E12:F12"/>
    <mergeCell ref="G12:H12"/>
    <mergeCell ref="I12:J12"/>
    <mergeCell ref="K12:L12"/>
    <mergeCell ref="M12:N12"/>
    <mergeCell ref="O12:P12"/>
    <mergeCell ref="I23:J23"/>
    <mergeCell ref="K23:L23"/>
    <mergeCell ref="M23:N23"/>
    <mergeCell ref="O23:P23"/>
    <mergeCell ref="Q12:R12"/>
    <mergeCell ref="E22:F22"/>
    <mergeCell ref="G22:H22"/>
    <mergeCell ref="I22:J22"/>
    <mergeCell ref="K22:L22"/>
    <mergeCell ref="M22:N22"/>
    <mergeCell ref="Q23:R23"/>
    <mergeCell ref="E13:F13"/>
    <mergeCell ref="G13:H13"/>
    <mergeCell ref="I13:J13"/>
    <mergeCell ref="K13:L13"/>
    <mergeCell ref="M13:N13"/>
    <mergeCell ref="O13:P13"/>
    <mergeCell ref="Q13:R13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17:R17"/>
    <mergeCell ref="E18:F18"/>
    <mergeCell ref="G18:H18"/>
    <mergeCell ref="I18:J18"/>
    <mergeCell ref="K18:L18"/>
    <mergeCell ref="M18:N18"/>
    <mergeCell ref="O18:P18"/>
    <mergeCell ref="Q18:R18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workbookViewId="0">
      <selection activeCell="K22" sqref="K22:L22"/>
    </sheetView>
  </sheetViews>
  <sheetFormatPr defaultColWidth="10.42578125" defaultRowHeight="15.75" x14ac:dyDescent="0.25"/>
  <cols>
    <col min="1" max="1" width="9.5703125" style="211" customWidth="1"/>
    <col min="2" max="2" width="10.7109375" style="211" customWidth="1"/>
    <col min="3" max="3" width="10.42578125" style="211" customWidth="1"/>
    <col min="4" max="4" width="32.28515625" style="211" bestFit="1" customWidth="1"/>
    <col min="5" max="5" width="7" style="211" customWidth="1"/>
    <col min="6" max="6" width="6.85546875" style="211" customWidth="1"/>
    <col min="7" max="7" width="7" style="211" customWidth="1"/>
    <col min="8" max="8" width="6.85546875" style="211" customWidth="1"/>
    <col min="9" max="9" width="7" style="211" customWidth="1"/>
    <col min="10" max="10" width="6.85546875" style="211" customWidth="1"/>
    <col min="11" max="11" width="7" style="211" customWidth="1"/>
    <col min="12" max="12" width="6.85546875" style="211" customWidth="1"/>
    <col min="13" max="13" width="7" style="211" customWidth="1"/>
    <col min="14" max="14" width="6.85546875" style="211" customWidth="1"/>
    <col min="15" max="17" width="7" style="211" customWidth="1"/>
    <col min="18" max="18" width="7" style="212" customWidth="1"/>
    <col min="19" max="22" width="7.7109375" style="211" customWidth="1"/>
    <col min="23" max="16384" width="10.42578125" style="211"/>
  </cols>
  <sheetData>
    <row r="1" spans="1:22" x14ac:dyDescent="0.25">
      <c r="A1" s="209" t="s">
        <v>57</v>
      </c>
      <c r="B1" s="210"/>
      <c r="C1" s="210"/>
    </row>
    <row r="2" spans="1:22" s="217" customFormat="1" x14ac:dyDescent="0.25">
      <c r="A2" s="213" t="str">
        <f>Analysis!A3</f>
        <v>W/E 10.12.17</v>
      </c>
      <c r="B2" s="214"/>
      <c r="C2" s="214"/>
      <c r="D2" s="214"/>
      <c r="E2" s="408" t="s">
        <v>15</v>
      </c>
      <c r="F2" s="408"/>
      <c r="G2" s="408" t="s">
        <v>16</v>
      </c>
      <c r="H2" s="408"/>
      <c r="I2" s="408" t="s">
        <v>17</v>
      </c>
      <c r="J2" s="408"/>
      <c r="K2" s="408" t="s">
        <v>18</v>
      </c>
      <c r="L2" s="408"/>
      <c r="M2" s="408" t="s">
        <v>19</v>
      </c>
      <c r="N2" s="408"/>
      <c r="O2" s="408" t="s">
        <v>20</v>
      </c>
      <c r="P2" s="408"/>
      <c r="Q2" s="408" t="s">
        <v>21</v>
      </c>
      <c r="R2" s="408"/>
      <c r="S2" s="215" t="s">
        <v>24</v>
      </c>
      <c r="T2" s="215" t="s">
        <v>39</v>
      </c>
      <c r="U2" s="216" t="s">
        <v>26</v>
      </c>
      <c r="V2" s="216" t="s">
        <v>27</v>
      </c>
    </row>
    <row r="3" spans="1:22" x14ac:dyDescent="0.25">
      <c r="A3" s="218" t="s">
        <v>22</v>
      </c>
      <c r="B3" s="218" t="s">
        <v>23</v>
      </c>
      <c r="C3" s="218" t="s">
        <v>49</v>
      </c>
      <c r="D3" s="218" t="s">
        <v>32</v>
      </c>
      <c r="E3" s="219">
        <v>8</v>
      </c>
      <c r="F3" s="219">
        <v>16.3</v>
      </c>
      <c r="G3" s="219">
        <v>8</v>
      </c>
      <c r="H3" s="219">
        <v>16.3</v>
      </c>
      <c r="I3" s="219">
        <v>8</v>
      </c>
      <c r="J3" s="219">
        <v>16.3</v>
      </c>
      <c r="K3" s="219">
        <v>8</v>
      </c>
      <c r="L3" s="219">
        <v>17</v>
      </c>
      <c r="M3" s="219">
        <v>8</v>
      </c>
      <c r="N3" s="219">
        <v>16.3</v>
      </c>
      <c r="O3" s="219"/>
      <c r="P3" s="219"/>
      <c r="Q3" s="220"/>
      <c r="R3" s="220"/>
      <c r="S3" s="221"/>
      <c r="T3" s="221"/>
      <c r="U3" s="222"/>
      <c r="V3" s="222"/>
    </row>
    <row r="4" spans="1:22" x14ac:dyDescent="0.25">
      <c r="A4" s="349">
        <v>6641</v>
      </c>
      <c r="B4" s="363" t="s">
        <v>115</v>
      </c>
      <c r="C4" s="348">
        <v>14</v>
      </c>
      <c r="D4" s="25" t="s">
        <v>88</v>
      </c>
      <c r="E4" s="407">
        <v>1</v>
      </c>
      <c r="F4" s="407"/>
      <c r="G4" s="407"/>
      <c r="H4" s="407"/>
      <c r="I4" s="407"/>
      <c r="J4" s="407"/>
      <c r="K4" s="407"/>
      <c r="L4" s="407"/>
      <c r="M4" s="407"/>
      <c r="N4" s="407"/>
      <c r="O4" s="401"/>
      <c r="P4" s="402"/>
      <c r="Q4" s="403"/>
      <c r="R4" s="404"/>
      <c r="S4" s="221">
        <f>E4+G4+I4+K4+M4+O4+Q4</f>
        <v>1</v>
      </c>
      <c r="T4" s="221">
        <f t="shared" ref="T4:T20" si="0">SUM(S4-U4-V4)</f>
        <v>1</v>
      </c>
      <c r="U4" s="225"/>
      <c r="V4" s="225"/>
    </row>
    <row r="5" spans="1:22" x14ac:dyDescent="0.25">
      <c r="A5" s="349" t="s">
        <v>96</v>
      </c>
      <c r="B5" s="363" t="s">
        <v>127</v>
      </c>
      <c r="C5" s="350">
        <v>7</v>
      </c>
      <c r="D5" s="25" t="s">
        <v>85</v>
      </c>
      <c r="E5" s="407">
        <v>6</v>
      </c>
      <c r="F5" s="407"/>
      <c r="G5" s="407">
        <v>6.5</v>
      </c>
      <c r="H5" s="407"/>
      <c r="I5" s="407">
        <v>1.5</v>
      </c>
      <c r="J5" s="407"/>
      <c r="K5" s="407"/>
      <c r="L5" s="407"/>
      <c r="M5" s="407"/>
      <c r="N5" s="407"/>
      <c r="O5" s="401"/>
      <c r="P5" s="402"/>
      <c r="Q5" s="403"/>
      <c r="R5" s="404"/>
      <c r="S5" s="221">
        <f>E5+G5+I5+K5+M5+O5+Q5</f>
        <v>14</v>
      </c>
      <c r="T5" s="221">
        <f t="shared" si="0"/>
        <v>14</v>
      </c>
      <c r="U5" s="225"/>
      <c r="V5" s="225"/>
    </row>
    <row r="6" spans="1:22" x14ac:dyDescent="0.25">
      <c r="A6" s="354">
        <v>6738</v>
      </c>
      <c r="B6" s="363" t="s">
        <v>114</v>
      </c>
      <c r="C6" s="353">
        <v>2</v>
      </c>
      <c r="D6" s="25" t="s">
        <v>75</v>
      </c>
      <c r="E6" s="407"/>
      <c r="F6" s="407"/>
      <c r="G6" s="407">
        <v>1.5</v>
      </c>
      <c r="H6" s="407"/>
      <c r="I6" s="407"/>
      <c r="J6" s="407"/>
      <c r="K6" s="407"/>
      <c r="L6" s="407"/>
      <c r="M6" s="407"/>
      <c r="N6" s="407"/>
      <c r="O6" s="401"/>
      <c r="P6" s="402"/>
      <c r="Q6" s="403"/>
      <c r="R6" s="404"/>
      <c r="S6" s="221">
        <f t="shared" ref="S6:S23" si="1">E6+G6+I6+K6+M6+O6+Q6</f>
        <v>1.5</v>
      </c>
      <c r="T6" s="221">
        <f t="shared" si="0"/>
        <v>1.5</v>
      </c>
      <c r="U6" s="225"/>
      <c r="V6" s="225"/>
    </row>
    <row r="7" spans="1:22" x14ac:dyDescent="0.25">
      <c r="A7" s="342">
        <v>6691</v>
      </c>
      <c r="B7" s="363" t="s">
        <v>123</v>
      </c>
      <c r="C7" s="343">
        <v>6</v>
      </c>
      <c r="D7" s="25" t="s">
        <v>76</v>
      </c>
      <c r="E7" s="407"/>
      <c r="F7" s="407"/>
      <c r="G7" s="407"/>
      <c r="H7" s="407"/>
      <c r="I7" s="407">
        <v>0.75</v>
      </c>
      <c r="J7" s="407"/>
      <c r="K7" s="407"/>
      <c r="L7" s="407"/>
      <c r="M7" s="407">
        <v>6.5</v>
      </c>
      <c r="N7" s="407"/>
      <c r="O7" s="401"/>
      <c r="P7" s="402"/>
      <c r="Q7" s="403"/>
      <c r="R7" s="404"/>
      <c r="S7" s="221">
        <f t="shared" si="1"/>
        <v>7.25</v>
      </c>
      <c r="T7" s="221">
        <f t="shared" si="0"/>
        <v>7.25</v>
      </c>
      <c r="U7" s="225"/>
      <c r="V7" s="225"/>
    </row>
    <row r="8" spans="1:22" x14ac:dyDescent="0.25">
      <c r="A8" s="279"/>
      <c r="B8" s="280"/>
      <c r="C8" s="280"/>
      <c r="D8" s="25"/>
      <c r="E8" s="373"/>
      <c r="F8" s="377"/>
      <c r="G8" s="401"/>
      <c r="H8" s="402"/>
      <c r="I8" s="401"/>
      <c r="J8" s="402"/>
      <c r="K8" s="407"/>
      <c r="L8" s="407"/>
      <c r="M8" s="407"/>
      <c r="N8" s="407"/>
      <c r="O8" s="401"/>
      <c r="P8" s="402"/>
      <c r="Q8" s="403"/>
      <c r="R8" s="404"/>
      <c r="S8" s="221">
        <f>E8+G8+I8+K8+M8+O8+Q8</f>
        <v>0</v>
      </c>
      <c r="T8" s="221">
        <f t="shared" si="0"/>
        <v>0</v>
      </c>
      <c r="U8" s="225"/>
      <c r="V8" s="225"/>
    </row>
    <row r="9" spans="1:22" x14ac:dyDescent="0.25">
      <c r="A9" s="347"/>
      <c r="B9" s="346"/>
      <c r="C9" s="346"/>
      <c r="D9" s="25"/>
      <c r="E9" s="407"/>
      <c r="F9" s="407"/>
      <c r="G9" s="407"/>
      <c r="H9" s="407"/>
      <c r="I9" s="407"/>
      <c r="J9" s="407"/>
      <c r="K9" s="407"/>
      <c r="L9" s="407"/>
      <c r="M9" s="407"/>
      <c r="N9" s="407"/>
      <c r="O9" s="401"/>
      <c r="P9" s="402"/>
      <c r="Q9" s="403"/>
      <c r="R9" s="404"/>
      <c r="S9" s="221">
        <f t="shared" si="1"/>
        <v>0</v>
      </c>
      <c r="T9" s="221">
        <f t="shared" si="0"/>
        <v>0</v>
      </c>
      <c r="U9" s="225"/>
      <c r="V9" s="225"/>
    </row>
    <row r="10" spans="1:22" x14ac:dyDescent="0.25">
      <c r="A10" s="333"/>
      <c r="B10" s="226"/>
      <c r="C10" s="223"/>
      <c r="D10" s="25"/>
      <c r="E10" s="405"/>
      <c r="F10" s="406"/>
      <c r="G10" s="401"/>
      <c r="H10" s="402"/>
      <c r="I10" s="401"/>
      <c r="J10" s="402"/>
      <c r="K10" s="401"/>
      <c r="L10" s="402"/>
      <c r="M10" s="401"/>
      <c r="N10" s="402"/>
      <c r="O10" s="401"/>
      <c r="P10" s="402"/>
      <c r="Q10" s="403"/>
      <c r="R10" s="404"/>
      <c r="S10" s="221">
        <f t="shared" si="1"/>
        <v>0</v>
      </c>
      <c r="T10" s="221">
        <f t="shared" si="0"/>
        <v>0</v>
      </c>
      <c r="U10" s="225"/>
      <c r="V10" s="225"/>
    </row>
    <row r="11" spans="1:22" x14ac:dyDescent="0.25">
      <c r="A11" s="333"/>
      <c r="B11" s="334"/>
      <c r="C11" s="334"/>
      <c r="D11" s="25"/>
      <c r="E11" s="405"/>
      <c r="F11" s="406"/>
      <c r="G11" s="401"/>
      <c r="H11" s="402"/>
      <c r="I11" s="401"/>
      <c r="J11" s="402"/>
      <c r="K11" s="401"/>
      <c r="L11" s="402"/>
      <c r="M11" s="401"/>
      <c r="N11" s="402"/>
      <c r="O11" s="401"/>
      <c r="P11" s="402"/>
      <c r="Q11" s="403"/>
      <c r="R11" s="404"/>
      <c r="S11" s="221">
        <f>E11+G11+I11+K11+M11+O11+Q11</f>
        <v>0</v>
      </c>
      <c r="T11" s="221">
        <f>SUM(S11-U11-V11)</f>
        <v>0</v>
      </c>
      <c r="U11" s="225"/>
      <c r="V11" s="225"/>
    </row>
    <row r="12" spans="1:22" x14ac:dyDescent="0.25">
      <c r="A12" s="314"/>
      <c r="B12" s="32"/>
      <c r="C12" s="314"/>
      <c r="D12" s="25"/>
      <c r="E12" s="405"/>
      <c r="F12" s="406"/>
      <c r="G12" s="405"/>
      <c r="H12" s="406"/>
      <c r="I12" s="405"/>
      <c r="J12" s="406"/>
      <c r="K12" s="405"/>
      <c r="L12" s="406"/>
      <c r="M12" s="405"/>
      <c r="N12" s="406"/>
      <c r="O12" s="401"/>
      <c r="P12" s="402"/>
      <c r="Q12" s="403"/>
      <c r="R12" s="404"/>
      <c r="S12" s="221">
        <f>E12+G12+I12+K12+M12+O12+Q12</f>
        <v>0</v>
      </c>
      <c r="T12" s="221">
        <f>SUM(S12-U12-V12)</f>
        <v>0</v>
      </c>
      <c r="U12" s="225"/>
      <c r="V12" s="225"/>
    </row>
    <row r="13" spans="1:22" x14ac:dyDescent="0.25">
      <c r="A13" s="309"/>
      <c r="B13" s="226"/>
      <c r="C13" s="223"/>
      <c r="D13" s="25"/>
      <c r="E13" s="405"/>
      <c r="F13" s="406"/>
      <c r="G13" s="405"/>
      <c r="H13" s="406"/>
      <c r="I13" s="405"/>
      <c r="J13" s="406"/>
      <c r="K13" s="405"/>
      <c r="L13" s="406"/>
      <c r="M13" s="405"/>
      <c r="N13" s="406"/>
      <c r="O13" s="401"/>
      <c r="P13" s="402"/>
      <c r="Q13" s="403"/>
      <c r="R13" s="404"/>
      <c r="S13" s="221">
        <f>E13+G13+I13+K13+M13+O13+Q13</f>
        <v>0</v>
      </c>
      <c r="T13" s="221">
        <f>SUM(S13-U13-V13)</f>
        <v>0</v>
      </c>
      <c r="U13" s="225"/>
      <c r="V13" s="225"/>
    </row>
    <row r="14" spans="1:22" x14ac:dyDescent="0.25">
      <c r="A14" s="223"/>
      <c r="B14" s="223"/>
      <c r="C14" s="223"/>
      <c r="D14" s="227"/>
      <c r="E14" s="405"/>
      <c r="F14" s="406"/>
      <c r="G14" s="405"/>
      <c r="H14" s="406"/>
      <c r="I14" s="405"/>
      <c r="J14" s="406"/>
      <c r="K14" s="405"/>
      <c r="L14" s="406"/>
      <c r="M14" s="405"/>
      <c r="N14" s="406"/>
      <c r="O14" s="401"/>
      <c r="P14" s="402"/>
      <c r="Q14" s="403"/>
      <c r="R14" s="404"/>
      <c r="S14" s="221">
        <f t="shared" si="1"/>
        <v>0</v>
      </c>
      <c r="T14" s="221">
        <f t="shared" si="0"/>
        <v>0</v>
      </c>
      <c r="U14" s="225"/>
      <c r="V14" s="225"/>
    </row>
    <row r="15" spans="1:22" x14ac:dyDescent="0.25">
      <c r="A15" s="223"/>
      <c r="B15" s="223"/>
      <c r="C15" s="223"/>
      <c r="D15" s="227"/>
      <c r="E15" s="409"/>
      <c r="F15" s="410"/>
      <c r="G15" s="409"/>
      <c r="H15" s="410"/>
      <c r="I15" s="409"/>
      <c r="J15" s="410"/>
      <c r="K15" s="409"/>
      <c r="L15" s="410"/>
      <c r="M15" s="409"/>
      <c r="N15" s="410"/>
      <c r="O15" s="401"/>
      <c r="P15" s="402"/>
      <c r="Q15" s="403"/>
      <c r="R15" s="404"/>
      <c r="S15" s="221">
        <f t="shared" si="1"/>
        <v>0</v>
      </c>
      <c r="T15" s="221">
        <f t="shared" si="0"/>
        <v>0</v>
      </c>
      <c r="U15" s="225"/>
      <c r="V15" s="225"/>
    </row>
    <row r="16" spans="1:22" x14ac:dyDescent="0.25">
      <c r="A16" s="214">
        <v>3600</v>
      </c>
      <c r="B16" s="362" t="s">
        <v>116</v>
      </c>
      <c r="C16" s="214"/>
      <c r="D16" s="25" t="s">
        <v>111</v>
      </c>
      <c r="E16" s="409"/>
      <c r="F16" s="410"/>
      <c r="G16" s="401"/>
      <c r="H16" s="402"/>
      <c r="I16" s="401"/>
      <c r="J16" s="402"/>
      <c r="K16" s="401">
        <v>9</v>
      </c>
      <c r="L16" s="402"/>
      <c r="M16" s="401"/>
      <c r="N16" s="402"/>
      <c r="O16" s="401"/>
      <c r="P16" s="402"/>
      <c r="Q16" s="403"/>
      <c r="R16" s="404"/>
      <c r="S16" s="221">
        <f>E16+G16+I16+K16+M16+O16+Q16</f>
        <v>9</v>
      </c>
      <c r="T16" s="221">
        <f>SUM(S16-U16-V16)</f>
        <v>8</v>
      </c>
      <c r="U16" s="225">
        <v>1</v>
      </c>
      <c r="V16" s="225"/>
    </row>
    <row r="17" spans="1:22" x14ac:dyDescent="0.25">
      <c r="A17" s="223">
        <v>3600</v>
      </c>
      <c r="B17" s="362" t="s">
        <v>116</v>
      </c>
      <c r="C17" s="223"/>
      <c r="D17" s="25" t="s">
        <v>84</v>
      </c>
      <c r="E17" s="405"/>
      <c r="F17" s="406"/>
      <c r="G17" s="405"/>
      <c r="H17" s="406"/>
      <c r="I17" s="373">
        <v>0.5</v>
      </c>
      <c r="J17" s="377"/>
      <c r="K17" s="401"/>
      <c r="L17" s="402"/>
      <c r="M17" s="401"/>
      <c r="N17" s="402"/>
      <c r="O17" s="401"/>
      <c r="P17" s="402"/>
      <c r="Q17" s="403"/>
      <c r="R17" s="404"/>
      <c r="S17" s="221">
        <f t="shared" si="1"/>
        <v>0.5</v>
      </c>
      <c r="T17" s="221">
        <f t="shared" si="0"/>
        <v>0.5</v>
      </c>
      <c r="U17" s="225"/>
      <c r="V17" s="225"/>
    </row>
    <row r="18" spans="1:22" x14ac:dyDescent="0.25">
      <c r="A18" s="329">
        <v>3600</v>
      </c>
      <c r="B18" s="362" t="s">
        <v>116</v>
      </c>
      <c r="C18" s="329"/>
      <c r="D18" s="25" t="s">
        <v>89</v>
      </c>
      <c r="E18" s="401"/>
      <c r="F18" s="402"/>
      <c r="G18" s="401"/>
      <c r="H18" s="402"/>
      <c r="I18" s="401"/>
      <c r="J18" s="402"/>
      <c r="K18" s="401"/>
      <c r="L18" s="402"/>
      <c r="M18" s="401">
        <v>1.5</v>
      </c>
      <c r="N18" s="402"/>
      <c r="O18" s="401"/>
      <c r="P18" s="402"/>
      <c r="Q18" s="403"/>
      <c r="R18" s="404"/>
      <c r="S18" s="221">
        <f t="shared" si="1"/>
        <v>1.5</v>
      </c>
      <c r="T18" s="221">
        <f t="shared" si="0"/>
        <v>1.5</v>
      </c>
      <c r="U18" s="225"/>
      <c r="V18" s="225"/>
    </row>
    <row r="19" spans="1:22" x14ac:dyDescent="0.25">
      <c r="A19" s="325">
        <v>3600</v>
      </c>
      <c r="B19" s="362" t="s">
        <v>116</v>
      </c>
      <c r="C19" s="325"/>
      <c r="D19" s="25" t="s">
        <v>108</v>
      </c>
      <c r="E19" s="401"/>
      <c r="F19" s="402"/>
      <c r="G19" s="401"/>
      <c r="H19" s="402"/>
      <c r="I19" s="401">
        <v>5.25</v>
      </c>
      <c r="J19" s="402"/>
      <c r="K19" s="401"/>
      <c r="L19" s="402"/>
      <c r="M19" s="401"/>
      <c r="N19" s="402"/>
      <c r="O19" s="401"/>
      <c r="P19" s="402"/>
      <c r="Q19" s="403"/>
      <c r="R19" s="404"/>
      <c r="S19" s="221">
        <f t="shared" si="1"/>
        <v>5.25</v>
      </c>
      <c r="T19" s="221">
        <f t="shared" si="0"/>
        <v>5.25</v>
      </c>
      <c r="U19" s="225"/>
      <c r="V19" s="225"/>
    </row>
    <row r="20" spans="1:22" x14ac:dyDescent="0.25">
      <c r="A20" s="214">
        <v>3600</v>
      </c>
      <c r="B20" s="362" t="s">
        <v>116</v>
      </c>
      <c r="C20" s="214"/>
      <c r="D20" s="25" t="s">
        <v>97</v>
      </c>
      <c r="E20" s="401">
        <v>1</v>
      </c>
      <c r="F20" s="402"/>
      <c r="G20" s="401"/>
      <c r="H20" s="402"/>
      <c r="I20" s="401"/>
      <c r="J20" s="402"/>
      <c r="K20" s="401"/>
      <c r="L20" s="402"/>
      <c r="M20" s="401"/>
      <c r="N20" s="402"/>
      <c r="O20" s="401"/>
      <c r="P20" s="402"/>
      <c r="Q20" s="403"/>
      <c r="R20" s="404"/>
      <c r="S20" s="221">
        <f t="shared" si="1"/>
        <v>1</v>
      </c>
      <c r="T20" s="221">
        <f t="shared" si="0"/>
        <v>1</v>
      </c>
      <c r="U20" s="225"/>
      <c r="V20" s="225"/>
    </row>
    <row r="21" spans="1:22" x14ac:dyDescent="0.25">
      <c r="A21" s="218" t="s">
        <v>37</v>
      </c>
      <c r="B21" s="218"/>
      <c r="C21" s="227"/>
      <c r="D21" s="227"/>
      <c r="E21" s="401"/>
      <c r="F21" s="402"/>
      <c r="G21" s="401"/>
      <c r="H21" s="402"/>
      <c r="I21" s="401"/>
      <c r="J21" s="402"/>
      <c r="K21" s="401"/>
      <c r="L21" s="402"/>
      <c r="M21" s="401"/>
      <c r="N21" s="402"/>
      <c r="O21" s="401"/>
      <c r="P21" s="402"/>
      <c r="Q21" s="403"/>
      <c r="R21" s="404"/>
      <c r="S21" s="221">
        <f t="shared" si="1"/>
        <v>0</v>
      </c>
      <c r="T21" s="221"/>
      <c r="U21" s="228"/>
      <c r="V21" s="225"/>
    </row>
    <row r="22" spans="1:22" x14ac:dyDescent="0.25">
      <c r="A22" s="218" t="s">
        <v>38</v>
      </c>
      <c r="B22" s="218"/>
      <c r="C22" s="227"/>
      <c r="D22" s="227"/>
      <c r="E22" s="401"/>
      <c r="F22" s="402"/>
      <c r="G22" s="401"/>
      <c r="H22" s="402"/>
      <c r="I22" s="401"/>
      <c r="J22" s="402"/>
      <c r="K22" s="401"/>
      <c r="L22" s="402"/>
      <c r="M22" s="401"/>
      <c r="N22" s="402"/>
      <c r="O22" s="401"/>
      <c r="P22" s="402"/>
      <c r="Q22" s="403"/>
      <c r="R22" s="404"/>
      <c r="S22" s="221">
        <f t="shared" si="1"/>
        <v>0</v>
      </c>
      <c r="T22" s="221"/>
      <c r="U22" s="228"/>
      <c r="V22" s="225"/>
    </row>
    <row r="23" spans="1:22" x14ac:dyDescent="0.25">
      <c r="A23" s="228" t="s">
        <v>6</v>
      </c>
      <c r="B23" s="228"/>
      <c r="C23" s="228"/>
      <c r="D23" s="228"/>
      <c r="E23" s="411">
        <f>SUM(E4:E22)</f>
        <v>8</v>
      </c>
      <c r="F23" s="412"/>
      <c r="G23" s="411">
        <f>SUM(G4:G22)</f>
        <v>8</v>
      </c>
      <c r="H23" s="412"/>
      <c r="I23" s="411">
        <f>SUM(I4:I22)</f>
        <v>8</v>
      </c>
      <c r="J23" s="412"/>
      <c r="K23" s="411">
        <f>SUM(K4:K22)</f>
        <v>9</v>
      </c>
      <c r="L23" s="412"/>
      <c r="M23" s="411">
        <f>SUM(M4:M22)</f>
        <v>8</v>
      </c>
      <c r="N23" s="412"/>
      <c r="O23" s="411">
        <f>SUM(O4:O22)</f>
        <v>0</v>
      </c>
      <c r="P23" s="412"/>
      <c r="Q23" s="411">
        <f>SUM(Q4:Q22)</f>
        <v>0</v>
      </c>
      <c r="R23" s="412"/>
      <c r="S23" s="221">
        <f t="shared" si="1"/>
        <v>41</v>
      </c>
      <c r="T23" s="221"/>
      <c r="U23" s="228"/>
      <c r="V23" s="225"/>
    </row>
    <row r="24" spans="1:22" x14ac:dyDescent="0.25">
      <c r="A24" s="228" t="s">
        <v>2</v>
      </c>
      <c r="B24" s="228"/>
      <c r="C24" s="228"/>
      <c r="D24" s="228"/>
      <c r="E24" s="229"/>
      <c r="F24" s="230">
        <v>8</v>
      </c>
      <c r="G24" s="229"/>
      <c r="H24" s="230">
        <v>8</v>
      </c>
      <c r="I24" s="229"/>
      <c r="J24" s="230">
        <v>8</v>
      </c>
      <c r="K24" s="229"/>
      <c r="L24" s="230">
        <v>8</v>
      </c>
      <c r="M24" s="229"/>
      <c r="N24" s="230">
        <v>8</v>
      </c>
      <c r="O24" s="229"/>
      <c r="P24" s="230"/>
      <c r="Q24" s="229"/>
      <c r="R24" s="230"/>
      <c r="S24" s="221">
        <f>SUM(E24:R24)</f>
        <v>40</v>
      </c>
      <c r="T24" s="221">
        <f>SUM(T4:T23)</f>
        <v>40</v>
      </c>
      <c r="U24" s="225"/>
      <c r="V24" s="225"/>
    </row>
    <row r="25" spans="1:22" x14ac:dyDescent="0.25">
      <c r="A25" s="228" t="s">
        <v>41</v>
      </c>
      <c r="B25" s="228"/>
      <c r="C25" s="228"/>
      <c r="D25" s="228"/>
      <c r="E25" s="231"/>
      <c r="F25" s="231">
        <f>SUM(E23)-F24</f>
        <v>0</v>
      </c>
      <c r="G25" s="231"/>
      <c r="H25" s="231">
        <f>SUM(G23)-H24</f>
        <v>0</v>
      </c>
      <c r="I25" s="231"/>
      <c r="J25" s="231">
        <f>SUM(I23)-J24</f>
        <v>0</v>
      </c>
      <c r="K25" s="231"/>
      <c r="L25" s="231">
        <f>SUM(K23)-L24</f>
        <v>1</v>
      </c>
      <c r="M25" s="231"/>
      <c r="N25" s="231">
        <f>SUM(M23)-N24</f>
        <v>0</v>
      </c>
      <c r="O25" s="231"/>
      <c r="P25" s="231">
        <f>SUM(O23)</f>
        <v>0</v>
      </c>
      <c r="Q25" s="231"/>
      <c r="R25" s="231">
        <f>SUM(Q23)</f>
        <v>0</v>
      </c>
      <c r="S25" s="225">
        <f>SUM(E25:R25)</f>
        <v>1</v>
      </c>
      <c r="T25" s="225"/>
      <c r="U25" s="225">
        <f>SUM(U4:U24)</f>
        <v>1</v>
      </c>
      <c r="V25" s="225">
        <f>SUM(V4:V24)</f>
        <v>0</v>
      </c>
    </row>
    <row r="26" spans="1:22" x14ac:dyDescent="0.25">
      <c r="G26" s="232"/>
      <c r="H26" s="232"/>
    </row>
    <row r="27" spans="1:22" x14ac:dyDescent="0.25">
      <c r="A27" s="209" t="s">
        <v>25</v>
      </c>
      <c r="B27" s="210"/>
    </row>
    <row r="28" spans="1:22" x14ac:dyDescent="0.25">
      <c r="A28" s="211" t="s">
        <v>2</v>
      </c>
      <c r="C28" s="233">
        <f>SUM(T24)</f>
        <v>40</v>
      </c>
      <c r="I28" s="209">
        <v>3600</v>
      </c>
    </row>
    <row r="29" spans="1:22" x14ac:dyDescent="0.25">
      <c r="A29" s="211" t="s">
        <v>26</v>
      </c>
      <c r="C29" s="233">
        <f>U25</f>
        <v>1</v>
      </c>
      <c r="D29" s="234"/>
      <c r="I29" s="235">
        <v>17.25</v>
      </c>
    </row>
    <row r="30" spans="1:22" x14ac:dyDescent="0.25">
      <c r="A30" s="211" t="s">
        <v>27</v>
      </c>
      <c r="C30" s="234">
        <f>V25</f>
        <v>0</v>
      </c>
      <c r="I30" s="236"/>
    </row>
    <row r="31" spans="1:22" x14ac:dyDescent="0.25">
      <c r="A31" s="211" t="s">
        <v>28</v>
      </c>
      <c r="C31" s="234">
        <f>S21</f>
        <v>0</v>
      </c>
      <c r="I31" s="233"/>
    </row>
    <row r="32" spans="1:22" x14ac:dyDescent="0.25">
      <c r="A32" s="211" t="s">
        <v>4</v>
      </c>
      <c r="C32" s="234">
        <f>S22</f>
        <v>0</v>
      </c>
    </row>
    <row r="33" spans="1:7" ht="16.5" thickBot="1" x14ac:dyDescent="0.3">
      <c r="A33" s="212" t="s">
        <v>6</v>
      </c>
      <c r="C33" s="237">
        <f>SUM(C28:C32)</f>
        <v>41</v>
      </c>
      <c r="E33" s="212" t="s">
        <v>42</v>
      </c>
      <c r="F33" s="212"/>
      <c r="G33" s="238">
        <f>S23-C33</f>
        <v>0</v>
      </c>
    </row>
    <row r="34" spans="1:7" ht="16.5" thickTop="1" x14ac:dyDescent="0.25">
      <c r="A34" s="211" t="s">
        <v>29</v>
      </c>
      <c r="C34" s="239">
        <v>0</v>
      </c>
      <c r="D34" s="239"/>
    </row>
    <row r="35" spans="1:7" x14ac:dyDescent="0.25">
      <c r="A35" s="211" t="s">
        <v>36</v>
      </c>
      <c r="C35" s="239">
        <v>0</v>
      </c>
      <c r="D35" s="239"/>
    </row>
  </sheetData>
  <mergeCells count="147">
    <mergeCell ref="Q13:R13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O19:P19"/>
    <mergeCell ref="O17:P17"/>
    <mergeCell ref="K14:L14"/>
    <mergeCell ref="G17:H17"/>
    <mergeCell ref="I17:J17"/>
    <mergeCell ref="K19:L19"/>
    <mergeCell ref="K18:L18"/>
    <mergeCell ref="Q17:R17"/>
    <mergeCell ref="Q18:R18"/>
    <mergeCell ref="Q9:R9"/>
    <mergeCell ref="M9:N9"/>
    <mergeCell ref="M16:N16"/>
    <mergeCell ref="O10:P10"/>
    <mergeCell ref="O15:P15"/>
    <mergeCell ref="O16:P16"/>
    <mergeCell ref="O14:P14"/>
    <mergeCell ref="Q10:R10"/>
    <mergeCell ref="Q15:R15"/>
    <mergeCell ref="Q14:R14"/>
    <mergeCell ref="Q16:R16"/>
    <mergeCell ref="M14:N14"/>
    <mergeCell ref="M15:N15"/>
    <mergeCell ref="M10:N10"/>
    <mergeCell ref="M11:N11"/>
    <mergeCell ref="O11:P11"/>
    <mergeCell ref="Q11:R11"/>
    <mergeCell ref="M12:N12"/>
    <mergeCell ref="O12:P12"/>
    <mergeCell ref="Q12:R12"/>
    <mergeCell ref="M13:N13"/>
    <mergeCell ref="O9:P9"/>
    <mergeCell ref="O7:P7"/>
    <mergeCell ref="O18:P18"/>
    <mergeCell ref="M19:N19"/>
    <mergeCell ref="E17:F17"/>
    <mergeCell ref="E16:F16"/>
    <mergeCell ref="G16:H16"/>
    <mergeCell ref="I16:J16"/>
    <mergeCell ref="K16:L16"/>
    <mergeCell ref="E18:F18"/>
    <mergeCell ref="G18:H18"/>
    <mergeCell ref="I18:J18"/>
    <mergeCell ref="E14:F14"/>
    <mergeCell ref="G14:H14"/>
    <mergeCell ref="E15:F15"/>
    <mergeCell ref="G15:H15"/>
    <mergeCell ref="I15:J15"/>
    <mergeCell ref="O8:P8"/>
    <mergeCell ref="K15:L15"/>
    <mergeCell ref="I14:J14"/>
    <mergeCell ref="I13:J13"/>
    <mergeCell ref="K13:L13"/>
    <mergeCell ref="O13:P13"/>
    <mergeCell ref="K17:L17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E12:F12"/>
    <mergeCell ref="G12:H12"/>
    <mergeCell ref="I12:J12"/>
    <mergeCell ref="K12:L12"/>
    <mergeCell ref="E13:F13"/>
    <mergeCell ref="G13:H13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M17:N17"/>
    <mergeCell ref="M21:N21"/>
    <mergeCell ref="O21:P21"/>
    <mergeCell ref="Q21:R21"/>
    <mergeCell ref="M18:N18"/>
    <mergeCell ref="E21:F21"/>
    <mergeCell ref="G21:H21"/>
    <mergeCell ref="I21:J21"/>
    <mergeCell ref="K21:L21"/>
    <mergeCell ref="Q20:R20"/>
    <mergeCell ref="E19:F19"/>
    <mergeCell ref="G19:H19"/>
    <mergeCell ref="E20:F20"/>
    <mergeCell ref="G20:H20"/>
    <mergeCell ref="I20:J20"/>
    <mergeCell ref="K20:L20"/>
    <mergeCell ref="I19:J19"/>
    <mergeCell ref="Q19:R19"/>
    <mergeCell ref="M20:N20"/>
    <mergeCell ref="O20:P2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workbookViewId="0">
      <selection activeCell="I12" sqref="I12:J12"/>
    </sheetView>
  </sheetViews>
  <sheetFormatPr defaultRowHeight="15.75" x14ac:dyDescent="0.25"/>
  <cols>
    <col min="1" max="1" width="10" style="3" customWidth="1"/>
    <col min="2" max="2" width="11" style="3" customWidth="1"/>
    <col min="3" max="3" width="11.42578125" style="3" customWidth="1"/>
    <col min="4" max="4" width="28.7109375" style="3" customWidth="1"/>
    <col min="5" max="5" width="6.85546875" style="3" customWidth="1"/>
    <col min="6" max="6" width="7.140625" style="3" customWidth="1"/>
    <col min="7" max="17" width="7" style="3" customWidth="1"/>
    <col min="18" max="18" width="6.85546875" style="4" customWidth="1"/>
    <col min="19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11</v>
      </c>
      <c r="B1" s="2"/>
      <c r="C1" s="2"/>
    </row>
    <row r="2" spans="1:22" s="9" customFormat="1" x14ac:dyDescent="0.25">
      <c r="A2" s="5" t="str">
        <f>Analysis!A3</f>
        <v>W/E 10.12.17</v>
      </c>
      <c r="B2" s="6"/>
      <c r="C2" s="6"/>
      <c r="D2" s="6"/>
      <c r="E2" s="376" t="s">
        <v>15</v>
      </c>
      <c r="F2" s="376"/>
      <c r="G2" s="376" t="s">
        <v>16</v>
      </c>
      <c r="H2" s="376"/>
      <c r="I2" s="376" t="s">
        <v>17</v>
      </c>
      <c r="J2" s="376"/>
      <c r="K2" s="376" t="s">
        <v>18</v>
      </c>
      <c r="L2" s="376"/>
      <c r="M2" s="376" t="s">
        <v>19</v>
      </c>
      <c r="N2" s="376"/>
      <c r="O2" s="376" t="s">
        <v>20</v>
      </c>
      <c r="P2" s="376"/>
      <c r="Q2" s="376" t="s">
        <v>21</v>
      </c>
      <c r="R2" s="376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16.3</v>
      </c>
      <c r="O3" s="41"/>
      <c r="P3" s="41"/>
      <c r="Q3" s="35"/>
      <c r="R3" s="35"/>
      <c r="S3" s="12"/>
      <c r="T3" s="12"/>
      <c r="U3" s="13"/>
      <c r="V3" s="13"/>
    </row>
    <row r="4" spans="1:22" x14ac:dyDescent="0.25">
      <c r="A4" s="326" t="s">
        <v>72</v>
      </c>
      <c r="B4" s="363" t="s">
        <v>117</v>
      </c>
      <c r="C4" s="223">
        <v>3</v>
      </c>
      <c r="D4" s="25" t="s">
        <v>73</v>
      </c>
      <c r="E4" s="380">
        <v>7.5</v>
      </c>
      <c r="F4" s="380"/>
      <c r="G4" s="380">
        <v>8</v>
      </c>
      <c r="H4" s="380"/>
      <c r="I4" s="380">
        <v>8</v>
      </c>
      <c r="J4" s="380"/>
      <c r="K4" s="380">
        <v>8</v>
      </c>
      <c r="L4" s="380"/>
      <c r="M4" s="380">
        <v>8</v>
      </c>
      <c r="N4" s="380"/>
      <c r="O4" s="373"/>
      <c r="P4" s="377"/>
      <c r="Q4" s="378"/>
      <c r="R4" s="379"/>
      <c r="S4" s="12">
        <f>E4+G4+I4+K4+M4+O4+Q4</f>
        <v>39.5</v>
      </c>
      <c r="T4" s="12">
        <f t="shared" ref="T4:T22" si="0">SUM(S4-U4-V4)</f>
        <v>39.5</v>
      </c>
      <c r="U4" s="15"/>
      <c r="V4" s="15"/>
    </row>
    <row r="5" spans="1:22" x14ac:dyDescent="0.25">
      <c r="A5" s="342"/>
      <c r="B5" s="343"/>
      <c r="C5" s="343"/>
      <c r="D5" s="25"/>
      <c r="E5" s="380"/>
      <c r="F5" s="380"/>
      <c r="G5" s="373"/>
      <c r="H5" s="377"/>
      <c r="I5" s="373"/>
      <c r="J5" s="377"/>
      <c r="K5" s="373"/>
      <c r="L5" s="377"/>
      <c r="M5" s="373"/>
      <c r="N5" s="377"/>
      <c r="O5" s="373"/>
      <c r="P5" s="377"/>
      <c r="Q5" s="378"/>
      <c r="R5" s="379"/>
      <c r="S5" s="12">
        <f>E5+G5+I5+K5+M5+O5+Q5</f>
        <v>0</v>
      </c>
      <c r="T5" s="12">
        <f t="shared" si="0"/>
        <v>0</v>
      </c>
      <c r="U5" s="15"/>
      <c r="V5" s="15"/>
    </row>
    <row r="6" spans="1:22" x14ac:dyDescent="0.25">
      <c r="A6" s="322"/>
      <c r="B6" s="323"/>
      <c r="C6" s="323"/>
      <c r="D6" s="25"/>
      <c r="E6" s="380"/>
      <c r="F6" s="380"/>
      <c r="G6" s="373"/>
      <c r="H6" s="377"/>
      <c r="I6" s="373"/>
      <c r="J6" s="377"/>
      <c r="K6" s="373"/>
      <c r="L6" s="377"/>
      <c r="M6" s="373"/>
      <c r="N6" s="377"/>
      <c r="O6" s="373"/>
      <c r="P6" s="377"/>
      <c r="Q6" s="378"/>
      <c r="R6" s="379"/>
      <c r="S6" s="12">
        <f t="shared" ref="S6:S24" si="1">E6+G6+I6+K6+M6+O6+Q6</f>
        <v>0</v>
      </c>
      <c r="T6" s="12">
        <f t="shared" si="0"/>
        <v>0</v>
      </c>
      <c r="U6" s="15"/>
      <c r="V6" s="15"/>
    </row>
    <row r="7" spans="1:22" x14ac:dyDescent="0.25">
      <c r="A7" s="322"/>
      <c r="B7" s="226"/>
      <c r="C7" s="223"/>
      <c r="D7" s="25"/>
      <c r="E7" s="380"/>
      <c r="F7" s="380"/>
      <c r="G7" s="373"/>
      <c r="H7" s="377"/>
      <c r="I7" s="373"/>
      <c r="J7" s="377"/>
      <c r="K7" s="373"/>
      <c r="L7" s="377"/>
      <c r="M7" s="373"/>
      <c r="N7" s="377"/>
      <c r="O7" s="373"/>
      <c r="P7" s="377"/>
      <c r="Q7" s="378"/>
      <c r="R7" s="379"/>
      <c r="S7" s="12">
        <f t="shared" si="1"/>
        <v>0</v>
      </c>
      <c r="T7" s="12">
        <f t="shared" si="0"/>
        <v>0</v>
      </c>
      <c r="U7" s="15"/>
      <c r="V7" s="15"/>
    </row>
    <row r="8" spans="1:22" ht="16.5" customHeight="1" x14ac:dyDescent="0.25">
      <c r="A8" s="304"/>
      <c r="B8" s="32"/>
      <c r="C8" s="304"/>
      <c r="D8" s="25"/>
      <c r="E8" s="380"/>
      <c r="F8" s="380"/>
      <c r="G8" s="373"/>
      <c r="H8" s="377"/>
      <c r="I8" s="373"/>
      <c r="J8" s="377"/>
      <c r="K8" s="373"/>
      <c r="L8" s="377"/>
      <c r="M8" s="373"/>
      <c r="N8" s="377"/>
      <c r="O8" s="373"/>
      <c r="P8" s="377"/>
      <c r="Q8" s="378"/>
      <c r="R8" s="379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304"/>
      <c r="B9" s="194"/>
      <c r="C9" s="281"/>
      <c r="D9" s="25"/>
      <c r="E9" s="380"/>
      <c r="F9" s="380"/>
      <c r="G9" s="373"/>
      <c r="H9" s="377"/>
      <c r="I9" s="373"/>
      <c r="J9" s="377"/>
      <c r="K9" s="373"/>
      <c r="L9" s="377"/>
      <c r="M9" s="373"/>
      <c r="N9" s="377"/>
      <c r="O9" s="373"/>
      <c r="P9" s="377"/>
      <c r="Q9" s="378"/>
      <c r="R9" s="379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92"/>
      <c r="B10" s="32"/>
      <c r="C10" s="281"/>
      <c r="D10" s="25"/>
      <c r="E10" s="380"/>
      <c r="F10" s="380"/>
      <c r="G10" s="373"/>
      <c r="H10" s="377"/>
      <c r="I10" s="373"/>
      <c r="J10" s="377"/>
      <c r="K10" s="373"/>
      <c r="L10" s="377"/>
      <c r="M10" s="373"/>
      <c r="N10" s="377"/>
      <c r="O10" s="373"/>
      <c r="P10" s="377"/>
      <c r="Q10" s="378"/>
      <c r="R10" s="379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94"/>
      <c r="B11" s="32"/>
      <c r="C11" s="94"/>
      <c r="D11" s="25"/>
      <c r="E11" s="380"/>
      <c r="F11" s="380"/>
      <c r="G11" s="373"/>
      <c r="H11" s="377"/>
      <c r="I11" s="380"/>
      <c r="J11" s="380"/>
      <c r="K11" s="380"/>
      <c r="L11" s="380"/>
      <c r="M11" s="380"/>
      <c r="N11" s="380"/>
      <c r="O11" s="373"/>
      <c r="P11" s="377"/>
      <c r="Q11" s="378"/>
      <c r="R11" s="379"/>
      <c r="S11" s="12">
        <f t="shared" si="1"/>
        <v>0</v>
      </c>
      <c r="T11" s="12">
        <f t="shared" si="0"/>
        <v>0</v>
      </c>
      <c r="U11" s="15"/>
      <c r="V11" s="15"/>
    </row>
    <row r="12" spans="1:22" ht="15" customHeight="1" x14ac:dyDescent="0.25">
      <c r="A12" s="322"/>
      <c r="B12" s="226"/>
      <c r="C12" s="223"/>
      <c r="D12" s="25"/>
      <c r="E12" s="380"/>
      <c r="F12" s="380"/>
      <c r="G12" s="373"/>
      <c r="H12" s="377"/>
      <c r="I12" s="380"/>
      <c r="J12" s="380"/>
      <c r="K12" s="380"/>
      <c r="L12" s="380"/>
      <c r="M12" s="380"/>
      <c r="N12" s="380"/>
      <c r="O12" s="373"/>
      <c r="P12" s="377"/>
      <c r="Q12" s="378"/>
      <c r="R12" s="379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322"/>
      <c r="B13" s="323"/>
      <c r="C13" s="323"/>
      <c r="D13" s="25"/>
      <c r="E13" s="380"/>
      <c r="F13" s="380"/>
      <c r="G13" s="373"/>
      <c r="H13" s="377"/>
      <c r="I13" s="380"/>
      <c r="J13" s="380"/>
      <c r="K13" s="380"/>
      <c r="L13" s="380"/>
      <c r="M13" s="380"/>
      <c r="N13" s="380"/>
      <c r="O13" s="373"/>
      <c r="P13" s="377"/>
      <c r="Q13" s="378"/>
      <c r="R13" s="379"/>
      <c r="S13" s="12">
        <f t="shared" si="1"/>
        <v>0</v>
      </c>
      <c r="T13" s="12">
        <f t="shared" si="0"/>
        <v>0</v>
      </c>
      <c r="U13" s="15"/>
      <c r="V13" s="15"/>
    </row>
    <row r="14" spans="1:22" ht="15" customHeight="1" x14ac:dyDescent="0.25">
      <c r="A14" s="58"/>
      <c r="B14" s="32"/>
      <c r="C14" s="58"/>
      <c r="D14" s="25"/>
      <c r="E14" s="373"/>
      <c r="F14" s="377"/>
      <c r="G14" s="373"/>
      <c r="H14" s="377"/>
      <c r="I14" s="373"/>
      <c r="J14" s="377"/>
      <c r="K14" s="373"/>
      <c r="L14" s="377"/>
      <c r="M14" s="373"/>
      <c r="N14" s="377"/>
      <c r="O14" s="373"/>
      <c r="P14" s="377"/>
      <c r="Q14" s="378"/>
      <c r="R14" s="379"/>
      <c r="S14" s="12">
        <f t="shared" ref="S14:S20" si="2">E14+G14+I14+K14+M14+O14+Q14</f>
        <v>0</v>
      </c>
      <c r="T14" s="12">
        <f t="shared" ref="T14:T20" si="3">SUM(S14-U14-V14)</f>
        <v>0</v>
      </c>
      <c r="U14" s="15"/>
      <c r="V14" s="15"/>
    </row>
    <row r="15" spans="1:22" ht="15" customHeight="1" x14ac:dyDescent="0.25">
      <c r="A15" s="57"/>
      <c r="B15" s="32"/>
      <c r="C15" s="57"/>
      <c r="D15" s="25"/>
      <c r="E15" s="373"/>
      <c r="F15" s="377"/>
      <c r="G15" s="373"/>
      <c r="H15" s="377"/>
      <c r="I15" s="373"/>
      <c r="J15" s="377"/>
      <c r="K15" s="373"/>
      <c r="L15" s="377"/>
      <c r="M15" s="373"/>
      <c r="N15" s="377"/>
      <c r="O15" s="373"/>
      <c r="P15" s="377"/>
      <c r="Q15" s="378"/>
      <c r="R15" s="379"/>
      <c r="S15" s="12">
        <f t="shared" si="2"/>
        <v>0</v>
      </c>
      <c r="T15" s="12">
        <f t="shared" si="3"/>
        <v>0</v>
      </c>
      <c r="U15" s="15"/>
      <c r="V15" s="15"/>
    </row>
    <row r="16" spans="1:22" ht="15" customHeight="1" x14ac:dyDescent="0.25">
      <c r="A16" s="53"/>
      <c r="B16" s="53"/>
      <c r="C16" s="31"/>
      <c r="D16" s="25"/>
      <c r="E16" s="373"/>
      <c r="F16" s="377"/>
      <c r="G16" s="373"/>
      <c r="H16" s="377"/>
      <c r="I16" s="373"/>
      <c r="J16" s="377"/>
      <c r="K16" s="373"/>
      <c r="L16" s="377"/>
      <c r="M16" s="373"/>
      <c r="N16" s="377"/>
      <c r="O16" s="373"/>
      <c r="P16" s="377"/>
      <c r="Q16" s="378"/>
      <c r="R16" s="379"/>
      <c r="S16" s="12">
        <f t="shared" si="2"/>
        <v>0</v>
      </c>
      <c r="T16" s="12">
        <f t="shared" si="3"/>
        <v>0</v>
      </c>
      <c r="U16" s="15"/>
      <c r="V16" s="15"/>
    </row>
    <row r="17" spans="1:22" x14ac:dyDescent="0.25">
      <c r="A17" s="64"/>
      <c r="B17" s="64"/>
      <c r="C17" s="64"/>
      <c r="D17" s="14"/>
      <c r="E17" s="373"/>
      <c r="F17" s="377"/>
      <c r="G17" s="373"/>
      <c r="H17" s="377"/>
      <c r="I17" s="373"/>
      <c r="J17" s="377"/>
      <c r="K17" s="373"/>
      <c r="L17" s="377"/>
      <c r="M17" s="373"/>
      <c r="N17" s="377"/>
      <c r="O17" s="373"/>
      <c r="P17" s="377"/>
      <c r="Q17" s="378"/>
      <c r="R17" s="379"/>
      <c r="S17" s="12">
        <f t="shared" si="2"/>
        <v>0</v>
      </c>
      <c r="T17" s="12">
        <f t="shared" si="3"/>
        <v>0</v>
      </c>
      <c r="U17" s="15"/>
      <c r="V17" s="15"/>
    </row>
    <row r="18" spans="1:22" x14ac:dyDescent="0.25">
      <c r="A18" s="70"/>
      <c r="B18" s="70"/>
      <c r="C18" s="70"/>
      <c r="D18" s="14"/>
      <c r="E18" s="373"/>
      <c r="F18" s="377"/>
      <c r="G18" s="373"/>
      <c r="H18" s="377"/>
      <c r="I18" s="373"/>
      <c r="J18" s="377"/>
      <c r="K18" s="373"/>
      <c r="L18" s="377"/>
      <c r="M18" s="373"/>
      <c r="N18" s="377"/>
      <c r="O18" s="373"/>
      <c r="P18" s="377"/>
      <c r="Q18" s="378"/>
      <c r="R18" s="379"/>
      <c r="S18" s="12">
        <f t="shared" si="2"/>
        <v>0</v>
      </c>
      <c r="T18" s="12">
        <f t="shared" si="3"/>
        <v>0</v>
      </c>
      <c r="U18" s="15"/>
      <c r="V18" s="15"/>
    </row>
    <row r="19" spans="1:22" x14ac:dyDescent="0.25">
      <c r="A19" s="68"/>
      <c r="B19" s="68"/>
      <c r="C19" s="68"/>
      <c r="D19" s="25"/>
      <c r="E19" s="373"/>
      <c r="F19" s="377"/>
      <c r="G19" s="373"/>
      <c r="H19" s="377"/>
      <c r="I19" s="373"/>
      <c r="J19" s="377"/>
      <c r="K19" s="373"/>
      <c r="L19" s="377"/>
      <c r="M19" s="373"/>
      <c r="N19" s="377"/>
      <c r="O19" s="373"/>
      <c r="P19" s="377"/>
      <c r="Q19" s="378"/>
      <c r="R19" s="379"/>
      <c r="S19" s="12">
        <f t="shared" si="2"/>
        <v>0</v>
      </c>
      <c r="T19" s="12">
        <f t="shared" si="3"/>
        <v>0</v>
      </c>
      <c r="U19" s="15"/>
      <c r="V19" s="15"/>
    </row>
    <row r="20" spans="1:22" x14ac:dyDescent="0.25">
      <c r="A20" s="69"/>
      <c r="B20" s="69"/>
      <c r="C20" s="69"/>
      <c r="D20" s="14"/>
      <c r="E20" s="373"/>
      <c r="F20" s="377"/>
      <c r="G20" s="373"/>
      <c r="H20" s="377"/>
      <c r="I20" s="373"/>
      <c r="J20" s="377"/>
      <c r="K20" s="373"/>
      <c r="L20" s="377"/>
      <c r="M20" s="373"/>
      <c r="N20" s="377"/>
      <c r="O20" s="373"/>
      <c r="P20" s="377"/>
      <c r="Q20" s="378"/>
      <c r="R20" s="379"/>
      <c r="S20" s="12">
        <f t="shared" si="2"/>
        <v>0</v>
      </c>
      <c r="T20" s="12">
        <f t="shared" si="3"/>
        <v>0</v>
      </c>
      <c r="U20" s="15"/>
      <c r="V20" s="15"/>
    </row>
    <row r="21" spans="1:22" x14ac:dyDescent="0.25">
      <c r="A21" s="171"/>
      <c r="B21" s="171"/>
      <c r="C21" s="171"/>
      <c r="D21" s="25"/>
      <c r="E21" s="373"/>
      <c r="F21" s="377"/>
      <c r="G21" s="373"/>
      <c r="H21" s="377"/>
      <c r="I21" s="373"/>
      <c r="J21" s="377"/>
      <c r="K21" s="373"/>
      <c r="L21" s="377"/>
      <c r="M21" s="373"/>
      <c r="N21" s="377"/>
      <c r="O21" s="373"/>
      <c r="P21" s="377"/>
      <c r="Q21" s="378"/>
      <c r="R21" s="379"/>
      <c r="S21" s="12">
        <f>E21+G21+I21+K21+M21+O21+Q21</f>
        <v>0</v>
      </c>
      <c r="T21" s="12">
        <f t="shared" si="0"/>
        <v>0</v>
      </c>
      <c r="U21" s="15"/>
      <c r="V21" s="15"/>
    </row>
    <row r="22" spans="1:22" x14ac:dyDescent="0.25">
      <c r="A22" s="67">
        <v>3600</v>
      </c>
      <c r="B22" s="67" t="s">
        <v>116</v>
      </c>
      <c r="C22" s="67"/>
      <c r="D22" s="25" t="s">
        <v>98</v>
      </c>
      <c r="E22" s="373">
        <v>0.5</v>
      </c>
      <c r="F22" s="377"/>
      <c r="G22" s="373"/>
      <c r="H22" s="377"/>
      <c r="I22" s="373"/>
      <c r="J22" s="377"/>
      <c r="K22" s="373">
        <f>SUM(K6:K21)</f>
        <v>0</v>
      </c>
      <c r="L22" s="377"/>
      <c r="M22" s="373"/>
      <c r="N22" s="377"/>
      <c r="O22" s="373"/>
      <c r="P22" s="377"/>
      <c r="Q22" s="378"/>
      <c r="R22" s="379"/>
      <c r="S22" s="12">
        <f t="shared" si="1"/>
        <v>0.5</v>
      </c>
      <c r="T22" s="12">
        <f t="shared" si="0"/>
        <v>0.5</v>
      </c>
      <c r="U22" s="15"/>
      <c r="V22" s="15"/>
    </row>
    <row r="23" spans="1:22" x14ac:dyDescent="0.25">
      <c r="A23" s="10" t="s">
        <v>37</v>
      </c>
      <c r="B23" s="10"/>
      <c r="C23" s="10"/>
      <c r="D23" s="10"/>
      <c r="E23" s="373"/>
      <c r="F23" s="377"/>
      <c r="G23" s="373"/>
      <c r="H23" s="377"/>
      <c r="I23" s="373"/>
      <c r="J23" s="377"/>
      <c r="K23" s="373"/>
      <c r="L23" s="377"/>
      <c r="M23" s="373"/>
      <c r="N23" s="377"/>
      <c r="O23" s="378"/>
      <c r="P23" s="379"/>
      <c r="Q23" s="378"/>
      <c r="R23" s="379"/>
      <c r="S23" s="12">
        <f t="shared" si="1"/>
        <v>0</v>
      </c>
      <c r="T23" s="12"/>
      <c r="U23" s="16"/>
      <c r="V23" s="15"/>
    </row>
    <row r="24" spans="1:22" x14ac:dyDescent="0.25">
      <c r="A24" s="10" t="s">
        <v>38</v>
      </c>
      <c r="B24" s="10"/>
      <c r="C24" s="10"/>
      <c r="D24" s="10"/>
      <c r="E24" s="373"/>
      <c r="F24" s="377"/>
      <c r="G24" s="373"/>
      <c r="H24" s="377"/>
      <c r="I24" s="373"/>
      <c r="J24" s="377"/>
      <c r="K24" s="373"/>
      <c r="L24" s="377"/>
      <c r="M24" s="373"/>
      <c r="N24" s="377"/>
      <c r="O24" s="378"/>
      <c r="P24" s="379"/>
      <c r="Q24" s="378"/>
      <c r="R24" s="379"/>
      <c r="S24" s="12">
        <f t="shared" si="1"/>
        <v>0</v>
      </c>
      <c r="T24" s="12"/>
      <c r="U24" s="16"/>
      <c r="V24" s="15"/>
    </row>
    <row r="25" spans="1:22" x14ac:dyDescent="0.25">
      <c r="A25" s="16" t="s">
        <v>6</v>
      </c>
      <c r="B25" s="16"/>
      <c r="C25" s="16"/>
      <c r="D25" s="16"/>
      <c r="E25" s="382">
        <f>SUM(E4:E24)</f>
        <v>8</v>
      </c>
      <c r="F25" s="383"/>
      <c r="G25" s="382">
        <f>SUM(G4:G24)</f>
        <v>8</v>
      </c>
      <c r="H25" s="383"/>
      <c r="I25" s="382">
        <f>SUM(I4:I24)</f>
        <v>8</v>
      </c>
      <c r="J25" s="383"/>
      <c r="K25" s="382">
        <f>SUM(K4:K24)</f>
        <v>8</v>
      </c>
      <c r="L25" s="383"/>
      <c r="M25" s="382">
        <f>SUM(M4:M24)</f>
        <v>8</v>
      </c>
      <c r="N25" s="383"/>
      <c r="O25" s="382">
        <f>SUM(O4:O24)</f>
        <v>0</v>
      </c>
      <c r="P25" s="383"/>
      <c r="Q25" s="382">
        <f>SUM(Q4:Q24)</f>
        <v>0</v>
      </c>
      <c r="R25" s="383"/>
      <c r="S25" s="12">
        <f>SUM(S2:S24)</f>
        <v>40</v>
      </c>
      <c r="T25" s="12"/>
      <c r="U25" s="16"/>
      <c r="V25" s="15"/>
    </row>
    <row r="26" spans="1:22" x14ac:dyDescent="0.25">
      <c r="A26" s="16" t="s">
        <v>2</v>
      </c>
      <c r="B26" s="16"/>
      <c r="C26" s="16"/>
      <c r="D26" s="16"/>
      <c r="E26" s="17"/>
      <c r="F26" s="18">
        <v>8</v>
      </c>
      <c r="G26" s="17"/>
      <c r="H26" s="18">
        <v>8</v>
      </c>
      <c r="I26" s="17"/>
      <c r="J26" s="18">
        <v>8</v>
      </c>
      <c r="K26" s="17"/>
      <c r="L26" s="18">
        <v>8</v>
      </c>
      <c r="M26" s="17"/>
      <c r="N26" s="18">
        <v>8</v>
      </c>
      <c r="O26" s="17"/>
      <c r="P26" s="18"/>
      <c r="Q26" s="17"/>
      <c r="R26" s="18"/>
      <c r="S26" s="12">
        <f>SUM(E26:R26)</f>
        <v>40</v>
      </c>
      <c r="T26" s="12">
        <f>SUM(T2:T23)</f>
        <v>40</v>
      </c>
      <c r="U26" s="15"/>
      <c r="V26" s="15"/>
    </row>
    <row r="27" spans="1:22" x14ac:dyDescent="0.25">
      <c r="A27" s="16" t="s">
        <v>41</v>
      </c>
      <c r="B27" s="16"/>
      <c r="C27" s="16"/>
      <c r="D27" s="16"/>
      <c r="E27" s="19"/>
      <c r="F27" s="19">
        <f>SUM(E25)-F26</f>
        <v>0</v>
      </c>
      <c r="G27" s="19"/>
      <c r="H27" s="19">
        <f>SUM(G25)-H26</f>
        <v>0</v>
      </c>
      <c r="I27" s="19"/>
      <c r="J27" s="19">
        <f>SUM(I25)-J26</f>
        <v>0</v>
      </c>
      <c r="K27" s="19"/>
      <c r="L27" s="19">
        <f>SUM(K25)-L26</f>
        <v>0</v>
      </c>
      <c r="M27" s="19"/>
      <c r="N27" s="19">
        <f>SUM(M25)-N26</f>
        <v>0</v>
      </c>
      <c r="O27" s="19"/>
      <c r="P27" s="19">
        <f>SUM(O25)</f>
        <v>0</v>
      </c>
      <c r="Q27" s="19"/>
      <c r="R27" s="19">
        <f>SUM(Q25)</f>
        <v>0</v>
      </c>
      <c r="S27" s="15">
        <f>SUM(E27:R27)</f>
        <v>0</v>
      </c>
      <c r="T27" s="15"/>
      <c r="U27" s="15">
        <f>SUM(U2:U26)</f>
        <v>0</v>
      </c>
      <c r="V27" s="15">
        <f>SUM(V2:V26)</f>
        <v>0</v>
      </c>
    </row>
    <row r="29" spans="1:22" x14ac:dyDescent="0.25">
      <c r="A29" s="1" t="s">
        <v>25</v>
      </c>
      <c r="B29" s="2"/>
    </row>
    <row r="30" spans="1:22" x14ac:dyDescent="0.25">
      <c r="A30" s="3" t="s">
        <v>2</v>
      </c>
      <c r="C30" s="27">
        <f>SUM(T26)</f>
        <v>40</v>
      </c>
      <c r="I30" s="1">
        <v>3600</v>
      </c>
    </row>
    <row r="31" spans="1:22" x14ac:dyDescent="0.25">
      <c r="A31" s="3" t="s">
        <v>26</v>
      </c>
      <c r="C31" s="27">
        <f>U27</f>
        <v>0</v>
      </c>
      <c r="D31" s="20"/>
      <c r="I31" s="28">
        <v>0.5</v>
      </c>
    </row>
    <row r="32" spans="1:22" x14ac:dyDescent="0.25">
      <c r="A32" s="3" t="s">
        <v>27</v>
      </c>
      <c r="C32" s="20">
        <f>V27</f>
        <v>0</v>
      </c>
      <c r="I32" s="29"/>
    </row>
    <row r="33" spans="1:9" x14ac:dyDescent="0.25">
      <c r="A33" s="3" t="s">
        <v>28</v>
      </c>
      <c r="C33" s="20">
        <f>S23</f>
        <v>0</v>
      </c>
      <c r="I33" s="27"/>
    </row>
    <row r="34" spans="1:9" x14ac:dyDescent="0.25">
      <c r="A34" s="3" t="s">
        <v>4</v>
      </c>
      <c r="C34" s="20">
        <f>S24</f>
        <v>0</v>
      </c>
    </row>
    <row r="35" spans="1:9" ht="16.5" thickBot="1" x14ac:dyDescent="0.3">
      <c r="A35" s="4" t="s">
        <v>6</v>
      </c>
      <c r="C35" s="26">
        <f>SUM(C30:C34)</f>
        <v>40</v>
      </c>
      <c r="E35" s="4" t="s">
        <v>42</v>
      </c>
      <c r="F35" s="4"/>
      <c r="G35" s="22">
        <f>S25-C35</f>
        <v>0</v>
      </c>
    </row>
    <row r="36" spans="1:9" ht="16.5" thickTop="1" x14ac:dyDescent="0.25">
      <c r="A36" s="3" t="s">
        <v>29</v>
      </c>
      <c r="C36" s="23">
        <v>0</v>
      </c>
      <c r="D36" s="23"/>
    </row>
    <row r="37" spans="1:9" x14ac:dyDescent="0.25">
      <c r="A37" s="3" t="s">
        <v>36</v>
      </c>
      <c r="C37" s="23">
        <v>0</v>
      </c>
      <c r="D37" s="23"/>
    </row>
  </sheetData>
  <mergeCells count="161">
    <mergeCell ref="E2:F2"/>
    <mergeCell ref="G2:H2"/>
    <mergeCell ref="I2:J2"/>
    <mergeCell ref="K2:L2"/>
    <mergeCell ref="E4:F4"/>
    <mergeCell ref="G5:H5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Q2:R2"/>
    <mergeCell ref="M4:N4"/>
    <mergeCell ref="M2:N2"/>
    <mergeCell ref="O2:P2"/>
    <mergeCell ref="O4:P4"/>
    <mergeCell ref="Q4:R4"/>
    <mergeCell ref="I24:J24"/>
    <mergeCell ref="K24:L24"/>
    <mergeCell ref="M24:N24"/>
    <mergeCell ref="O24:P24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0:P20"/>
    <mergeCell ref="O21:P21"/>
    <mergeCell ref="K20:L20"/>
    <mergeCell ref="G23:H23"/>
    <mergeCell ref="E11:F11"/>
    <mergeCell ref="G11:H11"/>
    <mergeCell ref="E20:F20"/>
    <mergeCell ref="E18:F18"/>
    <mergeCell ref="I11:J11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E13:F13"/>
    <mergeCell ref="G13:H13"/>
    <mergeCell ref="K13:L13"/>
    <mergeCell ref="K11:L11"/>
    <mergeCell ref="I13:J13"/>
    <mergeCell ref="Q23:R23"/>
    <mergeCell ref="E23:F23"/>
    <mergeCell ref="K21:L21"/>
    <mergeCell ref="M22:N22"/>
    <mergeCell ref="O22:P22"/>
    <mergeCell ref="G20:H20"/>
    <mergeCell ref="K23:L23"/>
    <mergeCell ref="I23:J23"/>
    <mergeCell ref="O23:P23"/>
    <mergeCell ref="M23:N23"/>
    <mergeCell ref="K22:L22"/>
    <mergeCell ref="I22:J22"/>
    <mergeCell ref="E21:F21"/>
    <mergeCell ref="G21:H21"/>
    <mergeCell ref="E22:F22"/>
    <mergeCell ref="G22:H22"/>
    <mergeCell ref="Q20:R20"/>
    <mergeCell ref="M21:N21"/>
    <mergeCell ref="Q22:R22"/>
    <mergeCell ref="Q21:R21"/>
    <mergeCell ref="M20:N20"/>
    <mergeCell ref="I20:J20"/>
    <mergeCell ref="I21:J21"/>
    <mergeCell ref="O12:P12"/>
    <mergeCell ref="Q12:R12"/>
    <mergeCell ref="Q13:R13"/>
    <mergeCell ref="O13:P13"/>
    <mergeCell ref="M13:N13"/>
    <mergeCell ref="M19:N19"/>
    <mergeCell ref="O19:P19"/>
    <mergeCell ref="Q19:R19"/>
    <mergeCell ref="O16:P16"/>
    <mergeCell ref="Q16:R16"/>
    <mergeCell ref="O14:P14"/>
    <mergeCell ref="Q14:R14"/>
    <mergeCell ref="M15:N15"/>
    <mergeCell ref="O15:P15"/>
    <mergeCell ref="Q15:R15"/>
    <mergeCell ref="G18:H18"/>
    <mergeCell ref="I18:J18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E12:F12"/>
    <mergeCell ref="G12:H12"/>
    <mergeCell ref="I12:J12"/>
    <mergeCell ref="K12:L12"/>
    <mergeCell ref="M12:N12"/>
    <mergeCell ref="E17:F17"/>
    <mergeCell ref="E16:F16"/>
    <mergeCell ref="G16:H16"/>
    <mergeCell ref="I16:J16"/>
    <mergeCell ref="K16:L16"/>
    <mergeCell ref="M16:N16"/>
    <mergeCell ref="E14:F14"/>
    <mergeCell ref="G14:H14"/>
    <mergeCell ref="I14:J14"/>
    <mergeCell ref="K14:L14"/>
    <mergeCell ref="M14:N14"/>
    <mergeCell ref="E15:F15"/>
    <mergeCell ref="G15:H15"/>
    <mergeCell ref="I15:J15"/>
    <mergeCell ref="K15:L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3"/>
  <sheetViews>
    <sheetView zoomScale="90" zoomScaleNormal="90" zoomScalePageLayoutView="89" workbookViewId="0">
      <selection activeCell="I12" sqref="I12:J12"/>
    </sheetView>
  </sheetViews>
  <sheetFormatPr defaultRowHeight="15.75" x14ac:dyDescent="0.25"/>
  <cols>
    <col min="1" max="1" width="9.7109375" style="112" customWidth="1"/>
    <col min="2" max="2" width="10.7109375" style="112" customWidth="1"/>
    <col min="3" max="3" width="10" style="112" customWidth="1"/>
    <col min="4" max="4" width="28.7109375" style="112" customWidth="1"/>
    <col min="5" max="5" width="6.85546875" style="112" customWidth="1"/>
    <col min="6" max="13" width="7" style="112" customWidth="1"/>
    <col min="14" max="14" width="6.85546875" style="112" customWidth="1"/>
    <col min="15" max="17" width="7" style="112" customWidth="1"/>
    <col min="18" max="18" width="7" style="113" customWidth="1"/>
    <col min="19" max="19" width="7.7109375" style="112" customWidth="1"/>
    <col min="20" max="21" width="7.85546875" style="112" customWidth="1"/>
    <col min="22" max="22" width="7.7109375" style="112" customWidth="1"/>
    <col min="23" max="16384" width="9.140625" style="112"/>
  </cols>
  <sheetData>
    <row r="1" spans="1:22" x14ac:dyDescent="0.25">
      <c r="A1" s="110" t="s">
        <v>12</v>
      </c>
      <c r="B1" s="111"/>
      <c r="C1" s="111"/>
    </row>
    <row r="2" spans="1:22" s="118" customFormat="1" x14ac:dyDescent="0.25">
      <c r="A2" s="114" t="str">
        <f>Analysis!A3</f>
        <v>W/E 10.12.17</v>
      </c>
      <c r="B2" s="115"/>
      <c r="C2" s="115"/>
      <c r="D2" s="115"/>
      <c r="E2" s="416" t="s">
        <v>15</v>
      </c>
      <c r="F2" s="416"/>
      <c r="G2" s="416" t="s">
        <v>16</v>
      </c>
      <c r="H2" s="416"/>
      <c r="I2" s="416" t="s">
        <v>17</v>
      </c>
      <c r="J2" s="416"/>
      <c r="K2" s="416" t="s">
        <v>18</v>
      </c>
      <c r="L2" s="416"/>
      <c r="M2" s="416" t="s">
        <v>19</v>
      </c>
      <c r="N2" s="416"/>
      <c r="O2" s="416" t="s">
        <v>20</v>
      </c>
      <c r="P2" s="416"/>
      <c r="Q2" s="416" t="s">
        <v>21</v>
      </c>
      <c r="R2" s="416"/>
      <c r="S2" s="116" t="s">
        <v>24</v>
      </c>
      <c r="T2" s="116" t="s">
        <v>39</v>
      </c>
      <c r="U2" s="117" t="s">
        <v>26</v>
      </c>
      <c r="V2" s="117" t="s">
        <v>27</v>
      </c>
    </row>
    <row r="3" spans="1:22" x14ac:dyDescent="0.25">
      <c r="A3" s="119" t="s">
        <v>22</v>
      </c>
      <c r="B3" s="119" t="s">
        <v>23</v>
      </c>
      <c r="C3" s="119" t="s">
        <v>49</v>
      </c>
      <c r="D3" s="119" t="s">
        <v>32</v>
      </c>
      <c r="E3" s="120">
        <v>8</v>
      </c>
      <c r="F3" s="120">
        <v>16.3</v>
      </c>
      <c r="G3" s="120">
        <v>8</v>
      </c>
      <c r="H3" s="120">
        <v>16.3</v>
      </c>
      <c r="I3" s="120">
        <v>8</v>
      </c>
      <c r="J3" s="120">
        <v>16.3</v>
      </c>
      <c r="K3" s="120">
        <v>8</v>
      </c>
      <c r="L3" s="120">
        <v>16.3</v>
      </c>
      <c r="M3" s="120">
        <v>8</v>
      </c>
      <c r="N3" s="120">
        <v>16.3</v>
      </c>
      <c r="O3" s="120"/>
      <c r="P3" s="120"/>
      <c r="Q3" s="121"/>
      <c r="R3" s="121"/>
      <c r="S3" s="122"/>
      <c r="T3" s="122"/>
      <c r="U3" s="123"/>
      <c r="V3" s="123"/>
    </row>
    <row r="4" spans="1:22" x14ac:dyDescent="0.25">
      <c r="A4" s="349">
        <v>6700</v>
      </c>
      <c r="B4" s="363" t="s">
        <v>124</v>
      </c>
      <c r="C4" s="350">
        <v>1</v>
      </c>
      <c r="D4" s="25" t="s">
        <v>79</v>
      </c>
      <c r="E4" s="368">
        <v>8</v>
      </c>
      <c r="F4" s="368"/>
      <c r="G4" s="368">
        <v>6.25</v>
      </c>
      <c r="H4" s="368"/>
      <c r="I4" s="368"/>
      <c r="J4" s="368"/>
      <c r="K4" s="368">
        <v>0.25</v>
      </c>
      <c r="L4" s="368"/>
      <c r="M4" s="368"/>
      <c r="N4" s="368"/>
      <c r="O4" s="368"/>
      <c r="P4" s="368"/>
      <c r="Q4" s="413"/>
      <c r="R4" s="414"/>
      <c r="S4" s="122">
        <f>E4+G4+I4+K4+M4+O4+Q4</f>
        <v>14.5</v>
      </c>
      <c r="T4" s="122">
        <f>SUM(S4-U4-V4)</f>
        <v>14.5</v>
      </c>
      <c r="U4" s="126"/>
      <c r="V4" s="126"/>
    </row>
    <row r="5" spans="1:22" x14ac:dyDescent="0.25">
      <c r="A5" s="354">
        <v>6519</v>
      </c>
      <c r="B5" s="363" t="s">
        <v>117</v>
      </c>
      <c r="C5" s="353">
        <v>246</v>
      </c>
      <c r="D5" s="25" t="s">
        <v>81</v>
      </c>
      <c r="E5" s="368"/>
      <c r="F5" s="368"/>
      <c r="G5" s="368">
        <v>1.25</v>
      </c>
      <c r="H5" s="368"/>
      <c r="I5" s="368">
        <v>5</v>
      </c>
      <c r="J5" s="368"/>
      <c r="K5" s="368">
        <v>0.25</v>
      </c>
      <c r="L5" s="368"/>
      <c r="M5" s="368"/>
      <c r="N5" s="368"/>
      <c r="O5" s="368"/>
      <c r="P5" s="368"/>
      <c r="Q5" s="413"/>
      <c r="R5" s="414"/>
      <c r="S5" s="122">
        <f t="shared" ref="S5:S20" si="0">E5+G5+I5+K5+M5+O5+Q5</f>
        <v>6.5</v>
      </c>
      <c r="T5" s="122">
        <f t="shared" ref="T5:T18" si="1">SUM(S5-U5-V5)</f>
        <v>6.5</v>
      </c>
      <c r="U5" s="126"/>
      <c r="V5" s="126"/>
    </row>
    <row r="6" spans="1:22" x14ac:dyDescent="0.25">
      <c r="A6" s="357">
        <v>6648</v>
      </c>
      <c r="B6" s="363" t="s">
        <v>121</v>
      </c>
      <c r="C6" s="223">
        <v>56</v>
      </c>
      <c r="D6" s="25" t="s">
        <v>112</v>
      </c>
      <c r="E6" s="368"/>
      <c r="F6" s="368"/>
      <c r="G6" s="368"/>
      <c r="H6" s="368"/>
      <c r="I6" s="368">
        <v>2.5</v>
      </c>
      <c r="J6" s="368"/>
      <c r="K6" s="368">
        <v>7</v>
      </c>
      <c r="L6" s="368"/>
      <c r="M6" s="368">
        <v>8</v>
      </c>
      <c r="N6" s="368"/>
      <c r="O6" s="368"/>
      <c r="P6" s="368"/>
      <c r="Q6" s="413"/>
      <c r="R6" s="414"/>
      <c r="S6" s="122">
        <f t="shared" si="0"/>
        <v>17.5</v>
      </c>
      <c r="T6" s="122">
        <f t="shared" si="1"/>
        <v>17.5</v>
      </c>
      <c r="U6" s="126"/>
      <c r="V6" s="126"/>
    </row>
    <row r="7" spans="1:22" x14ac:dyDescent="0.25">
      <c r="A7" s="344"/>
      <c r="B7" s="345"/>
      <c r="C7" s="345"/>
      <c r="D7" s="25"/>
      <c r="E7" s="371"/>
      <c r="F7" s="372"/>
      <c r="G7" s="371"/>
      <c r="H7" s="372"/>
      <c r="I7" s="415"/>
      <c r="J7" s="372"/>
      <c r="K7" s="415"/>
      <c r="L7" s="372"/>
      <c r="M7" s="371"/>
      <c r="N7" s="372"/>
      <c r="O7" s="368"/>
      <c r="P7" s="368"/>
      <c r="Q7" s="413"/>
      <c r="R7" s="414"/>
      <c r="S7" s="122">
        <f t="shared" si="0"/>
        <v>0</v>
      </c>
      <c r="T7" s="122">
        <f t="shared" si="1"/>
        <v>0</v>
      </c>
      <c r="U7" s="126"/>
      <c r="V7" s="126"/>
    </row>
    <row r="8" spans="1:22" x14ac:dyDescent="0.25">
      <c r="A8" s="301"/>
      <c r="B8" s="206"/>
      <c r="C8" s="206"/>
      <c r="D8" s="25"/>
      <c r="E8" s="368"/>
      <c r="F8" s="368"/>
      <c r="G8" s="368"/>
      <c r="H8" s="368"/>
      <c r="I8" s="368"/>
      <c r="J8" s="368"/>
      <c r="K8" s="368"/>
      <c r="L8" s="368"/>
      <c r="M8" s="368"/>
      <c r="N8" s="368"/>
      <c r="O8" s="368"/>
      <c r="P8" s="368"/>
      <c r="Q8" s="413"/>
      <c r="R8" s="414"/>
      <c r="S8" s="122">
        <f t="shared" si="0"/>
        <v>0</v>
      </c>
      <c r="T8" s="122">
        <f t="shared" si="1"/>
        <v>0</v>
      </c>
      <c r="U8" s="126"/>
      <c r="V8" s="126"/>
    </row>
    <row r="9" spans="1:22" x14ac:dyDescent="0.25">
      <c r="A9" s="124"/>
      <c r="B9" s="127"/>
      <c r="C9" s="124"/>
      <c r="D9" s="125"/>
      <c r="E9" s="368"/>
      <c r="F9" s="368"/>
      <c r="G9" s="368"/>
      <c r="H9" s="368"/>
      <c r="I9" s="368"/>
      <c r="J9" s="368"/>
      <c r="K9" s="368"/>
      <c r="L9" s="368"/>
      <c r="M9" s="368"/>
      <c r="N9" s="368"/>
      <c r="O9" s="368"/>
      <c r="P9" s="368"/>
      <c r="Q9" s="413"/>
      <c r="R9" s="414"/>
      <c r="S9" s="122">
        <f t="shared" si="0"/>
        <v>0</v>
      </c>
      <c r="T9" s="122">
        <f t="shared" si="1"/>
        <v>0</v>
      </c>
      <c r="U9" s="126"/>
      <c r="V9" s="126"/>
    </row>
    <row r="10" spans="1:22" x14ac:dyDescent="0.25">
      <c r="A10" s="124"/>
      <c r="B10" s="127"/>
      <c r="C10" s="124"/>
      <c r="D10" s="125"/>
      <c r="E10" s="371"/>
      <c r="F10" s="372"/>
      <c r="G10" s="371"/>
      <c r="H10" s="372"/>
      <c r="I10" s="371"/>
      <c r="J10" s="372"/>
      <c r="K10" s="368"/>
      <c r="L10" s="368"/>
      <c r="M10" s="371"/>
      <c r="N10" s="372"/>
      <c r="O10" s="368"/>
      <c r="P10" s="368"/>
      <c r="Q10" s="413"/>
      <c r="R10" s="414"/>
      <c r="S10" s="122">
        <f t="shared" si="0"/>
        <v>0</v>
      </c>
      <c r="T10" s="122">
        <f t="shared" si="1"/>
        <v>0</v>
      </c>
      <c r="U10" s="126"/>
      <c r="V10" s="126"/>
    </row>
    <row r="11" spans="1:22" x14ac:dyDescent="0.25">
      <c r="A11" s="115"/>
      <c r="B11" s="115"/>
      <c r="C11" s="115"/>
      <c r="D11" s="125"/>
      <c r="E11" s="368"/>
      <c r="F11" s="368"/>
      <c r="G11" s="368"/>
      <c r="H11" s="368"/>
      <c r="I11" s="368"/>
      <c r="J11" s="368"/>
      <c r="K11" s="368"/>
      <c r="L11" s="368"/>
      <c r="M11" s="368"/>
      <c r="N11" s="368"/>
      <c r="O11" s="368"/>
      <c r="P11" s="368"/>
      <c r="Q11" s="413"/>
      <c r="R11" s="414"/>
      <c r="S11" s="122">
        <f t="shared" si="0"/>
        <v>0</v>
      </c>
      <c r="T11" s="122">
        <f t="shared" si="1"/>
        <v>0</v>
      </c>
      <c r="U11" s="126"/>
      <c r="V11" s="126"/>
    </row>
    <row r="12" spans="1:22" x14ac:dyDescent="0.25">
      <c r="A12" s="115"/>
      <c r="B12" s="115"/>
      <c r="C12" s="115"/>
      <c r="D12" s="125"/>
      <c r="E12" s="368"/>
      <c r="F12" s="368"/>
      <c r="G12" s="368"/>
      <c r="H12" s="368"/>
      <c r="I12" s="368"/>
      <c r="J12" s="368"/>
      <c r="K12" s="368"/>
      <c r="L12" s="368"/>
      <c r="M12" s="368"/>
      <c r="N12" s="368"/>
      <c r="O12" s="368"/>
      <c r="P12" s="368"/>
      <c r="Q12" s="413"/>
      <c r="R12" s="414"/>
      <c r="S12" s="122">
        <f t="shared" si="0"/>
        <v>0</v>
      </c>
      <c r="T12" s="122">
        <f t="shared" si="1"/>
        <v>0</v>
      </c>
      <c r="U12" s="126"/>
      <c r="V12" s="126"/>
    </row>
    <row r="13" spans="1:22" x14ac:dyDescent="0.25">
      <c r="A13" s="124"/>
      <c r="B13" s="124"/>
      <c r="C13" s="124"/>
      <c r="D13" s="128"/>
      <c r="E13" s="368"/>
      <c r="F13" s="368"/>
      <c r="G13" s="368"/>
      <c r="H13" s="368"/>
      <c r="I13" s="368"/>
      <c r="J13" s="368"/>
      <c r="K13" s="368"/>
      <c r="L13" s="368"/>
      <c r="M13" s="368"/>
      <c r="N13" s="368"/>
      <c r="O13" s="368"/>
      <c r="P13" s="368"/>
      <c r="Q13" s="413"/>
      <c r="R13" s="414"/>
      <c r="S13" s="122">
        <f t="shared" si="0"/>
        <v>0</v>
      </c>
      <c r="T13" s="122">
        <f t="shared" si="1"/>
        <v>0</v>
      </c>
      <c r="U13" s="126"/>
      <c r="V13" s="126"/>
    </row>
    <row r="14" spans="1:22" x14ac:dyDescent="0.25">
      <c r="A14" s="124"/>
      <c r="B14" s="124"/>
      <c r="C14" s="124"/>
      <c r="D14" s="14"/>
      <c r="E14" s="368"/>
      <c r="F14" s="368"/>
      <c r="G14" s="368"/>
      <c r="H14" s="368"/>
      <c r="I14" s="368"/>
      <c r="J14" s="368"/>
      <c r="K14" s="368"/>
      <c r="L14" s="368"/>
      <c r="M14" s="368"/>
      <c r="N14" s="368"/>
      <c r="O14" s="368"/>
      <c r="P14" s="368"/>
      <c r="Q14" s="413"/>
      <c r="R14" s="414"/>
      <c r="S14" s="122">
        <f t="shared" si="0"/>
        <v>0</v>
      </c>
      <c r="T14" s="122">
        <f t="shared" si="1"/>
        <v>0</v>
      </c>
      <c r="U14" s="126"/>
      <c r="V14" s="126"/>
    </row>
    <row r="15" spans="1:22" x14ac:dyDescent="0.25">
      <c r="A15" s="307"/>
      <c r="B15" s="307"/>
      <c r="C15" s="307"/>
      <c r="D15" s="25"/>
      <c r="E15" s="368"/>
      <c r="F15" s="368"/>
      <c r="G15" s="368"/>
      <c r="H15" s="368"/>
      <c r="I15" s="368"/>
      <c r="J15" s="368"/>
      <c r="K15" s="368"/>
      <c r="L15" s="368"/>
      <c r="M15" s="368"/>
      <c r="N15" s="368"/>
      <c r="O15" s="368"/>
      <c r="P15" s="368"/>
      <c r="Q15" s="413"/>
      <c r="R15" s="414"/>
      <c r="S15" s="122">
        <f t="shared" si="0"/>
        <v>0</v>
      </c>
      <c r="T15" s="122">
        <f t="shared" si="1"/>
        <v>0</v>
      </c>
      <c r="U15" s="126"/>
      <c r="V15" s="126"/>
    </row>
    <row r="16" spans="1:22" x14ac:dyDescent="0.25">
      <c r="A16" s="312"/>
      <c r="B16" s="312"/>
      <c r="C16" s="312"/>
      <c r="D16" s="25"/>
      <c r="E16" s="371"/>
      <c r="F16" s="372"/>
      <c r="G16" s="368"/>
      <c r="H16" s="368"/>
      <c r="I16" s="368"/>
      <c r="J16" s="368"/>
      <c r="K16" s="368"/>
      <c r="L16" s="368"/>
      <c r="M16" s="368"/>
      <c r="N16" s="368"/>
      <c r="O16" s="368"/>
      <c r="P16" s="368"/>
      <c r="Q16" s="413"/>
      <c r="R16" s="414"/>
      <c r="S16" s="122">
        <f t="shared" si="0"/>
        <v>0</v>
      </c>
      <c r="T16" s="122">
        <f t="shared" si="1"/>
        <v>0</v>
      </c>
      <c r="U16" s="126"/>
      <c r="V16" s="126"/>
    </row>
    <row r="17" spans="1:22" x14ac:dyDescent="0.25">
      <c r="A17" s="312">
        <v>3600</v>
      </c>
      <c r="B17" s="362" t="s">
        <v>116</v>
      </c>
      <c r="C17" s="312"/>
      <c r="D17" s="25" t="s">
        <v>107</v>
      </c>
      <c r="E17" s="371"/>
      <c r="F17" s="372"/>
      <c r="G17" s="368"/>
      <c r="H17" s="368"/>
      <c r="I17" s="368">
        <v>0.5</v>
      </c>
      <c r="J17" s="368"/>
      <c r="K17" s="368"/>
      <c r="L17" s="368"/>
      <c r="M17" s="368"/>
      <c r="N17" s="368"/>
      <c r="O17" s="368"/>
      <c r="P17" s="368"/>
      <c r="Q17" s="413"/>
      <c r="R17" s="414"/>
      <c r="S17" s="122">
        <f t="shared" si="0"/>
        <v>0.5</v>
      </c>
      <c r="T17" s="122">
        <f t="shared" si="1"/>
        <v>0.5</v>
      </c>
      <c r="U17" s="126"/>
      <c r="V17" s="126"/>
    </row>
    <row r="18" spans="1:22" x14ac:dyDescent="0.25">
      <c r="A18" s="336">
        <v>3600</v>
      </c>
      <c r="B18" s="362" t="s">
        <v>116</v>
      </c>
      <c r="C18" s="336"/>
      <c r="D18" s="25" t="s">
        <v>68</v>
      </c>
      <c r="E18" s="371"/>
      <c r="F18" s="372"/>
      <c r="G18" s="371">
        <v>0.5</v>
      </c>
      <c r="H18" s="372"/>
      <c r="I18" s="371"/>
      <c r="J18" s="372"/>
      <c r="K18" s="368">
        <v>0.5</v>
      </c>
      <c r="L18" s="368"/>
      <c r="M18" s="371"/>
      <c r="N18" s="372"/>
      <c r="O18" s="368"/>
      <c r="P18" s="368"/>
      <c r="Q18" s="413"/>
      <c r="R18" s="414"/>
      <c r="S18" s="122">
        <f t="shared" si="0"/>
        <v>1</v>
      </c>
      <c r="T18" s="122">
        <f t="shared" si="1"/>
        <v>1</v>
      </c>
      <c r="U18" s="126"/>
      <c r="V18" s="126"/>
    </row>
    <row r="19" spans="1:22" x14ac:dyDescent="0.25">
      <c r="A19" s="119" t="s">
        <v>37</v>
      </c>
      <c r="B19" s="119"/>
      <c r="C19" s="119"/>
      <c r="D19" s="119"/>
      <c r="E19" s="368"/>
      <c r="F19" s="368"/>
      <c r="G19" s="368"/>
      <c r="H19" s="368"/>
      <c r="I19" s="368"/>
      <c r="J19" s="368"/>
      <c r="K19" s="368"/>
      <c r="L19" s="368"/>
      <c r="M19" s="368"/>
      <c r="N19" s="368"/>
      <c r="O19" s="368"/>
      <c r="P19" s="368"/>
      <c r="Q19" s="413"/>
      <c r="R19" s="414"/>
      <c r="S19" s="122">
        <f t="shared" si="0"/>
        <v>0</v>
      </c>
      <c r="T19" s="122"/>
      <c r="U19" s="129"/>
      <c r="V19" s="126"/>
    </row>
    <row r="20" spans="1:22" x14ac:dyDescent="0.25">
      <c r="A20" s="119" t="s">
        <v>38</v>
      </c>
      <c r="B20" s="119"/>
      <c r="C20" s="119"/>
      <c r="D20" s="119"/>
      <c r="E20" s="368"/>
      <c r="F20" s="368"/>
      <c r="G20" s="368"/>
      <c r="H20" s="368"/>
      <c r="I20" s="368"/>
      <c r="J20" s="368"/>
      <c r="K20" s="368"/>
      <c r="L20" s="368"/>
      <c r="M20" s="368"/>
      <c r="N20" s="368"/>
      <c r="O20" s="368"/>
      <c r="P20" s="368"/>
      <c r="Q20" s="413"/>
      <c r="R20" s="414"/>
      <c r="S20" s="122">
        <f t="shared" si="0"/>
        <v>0</v>
      </c>
      <c r="T20" s="122"/>
      <c r="U20" s="129"/>
      <c r="V20" s="126"/>
    </row>
    <row r="21" spans="1:22" x14ac:dyDescent="0.25">
      <c r="A21" s="129" t="s">
        <v>6</v>
      </c>
      <c r="B21" s="129"/>
      <c r="C21" s="129"/>
      <c r="D21" s="129"/>
      <c r="E21" s="417">
        <f>SUM(E4:E20)</f>
        <v>8</v>
      </c>
      <c r="F21" s="418"/>
      <c r="G21" s="417">
        <f>SUM(G4:G20)</f>
        <v>8</v>
      </c>
      <c r="H21" s="418"/>
      <c r="I21" s="417">
        <f>SUM(I4:I20)</f>
        <v>8</v>
      </c>
      <c r="J21" s="418"/>
      <c r="K21" s="417">
        <f>SUM(K4:K20)</f>
        <v>8</v>
      </c>
      <c r="L21" s="418"/>
      <c r="M21" s="417">
        <f>SUM(M4:M20)</f>
        <v>8</v>
      </c>
      <c r="N21" s="418"/>
      <c r="O21" s="417">
        <f>SUM(O4:O20)</f>
        <v>0</v>
      </c>
      <c r="P21" s="418"/>
      <c r="Q21" s="417">
        <f>SUM(Q4:Q20)</f>
        <v>0</v>
      </c>
      <c r="R21" s="418"/>
      <c r="S21" s="122">
        <f>E21+G21+I21+K21+M21+O21+Q21</f>
        <v>40</v>
      </c>
      <c r="T21" s="122"/>
      <c r="U21" s="129"/>
      <c r="V21" s="126"/>
    </row>
    <row r="22" spans="1:22" x14ac:dyDescent="0.25">
      <c r="A22" s="129" t="s">
        <v>2</v>
      </c>
      <c r="B22" s="129"/>
      <c r="C22" s="129"/>
      <c r="D22" s="129"/>
      <c r="E22" s="130"/>
      <c r="F22" s="131">
        <v>8</v>
      </c>
      <c r="G22" s="130"/>
      <c r="H22" s="131">
        <v>8</v>
      </c>
      <c r="I22" s="130"/>
      <c r="J22" s="131">
        <v>8</v>
      </c>
      <c r="K22" s="130">
        <f>SUM(K6:K21)</f>
        <v>15.5</v>
      </c>
      <c r="L22" s="131">
        <v>8</v>
      </c>
      <c r="M22" s="130"/>
      <c r="N22" s="131">
        <v>8</v>
      </c>
      <c r="O22" s="130"/>
      <c r="P22" s="131"/>
      <c r="Q22" s="130"/>
      <c r="R22" s="131"/>
      <c r="S22" s="122">
        <f>SUM(E22:R22)</f>
        <v>55.5</v>
      </c>
      <c r="T22" s="122">
        <f>SUM(T4:T21)</f>
        <v>40</v>
      </c>
      <c r="U22" s="126"/>
      <c r="V22" s="126"/>
    </row>
    <row r="23" spans="1:22" x14ac:dyDescent="0.25">
      <c r="A23" s="129" t="s">
        <v>41</v>
      </c>
      <c r="B23" s="129"/>
      <c r="C23" s="129"/>
      <c r="D23" s="129"/>
      <c r="E23" s="132"/>
      <c r="F23" s="132">
        <f>SUM(E21)-F22</f>
        <v>0</v>
      </c>
      <c r="G23" s="132"/>
      <c r="H23" s="132">
        <f>SUM(G21)-H22</f>
        <v>0</v>
      </c>
      <c r="I23" s="132"/>
      <c r="J23" s="132">
        <f>SUM(I21)-J22</f>
        <v>0</v>
      </c>
      <c r="K23" s="132"/>
      <c r="L23" s="132">
        <f>SUM(K21)-L22</f>
        <v>0</v>
      </c>
      <c r="M23" s="132"/>
      <c r="N23" s="132">
        <f>SUM(M21)-N22</f>
        <v>0</v>
      </c>
      <c r="O23" s="132"/>
      <c r="P23" s="132">
        <f>SUM(O21)</f>
        <v>0</v>
      </c>
      <c r="Q23" s="132"/>
      <c r="R23" s="132">
        <f>SUM(Q21)</f>
        <v>0</v>
      </c>
      <c r="S23" s="126">
        <f>SUM(E23:R23)</f>
        <v>0</v>
      </c>
      <c r="T23" s="126"/>
      <c r="U23" s="126">
        <f>SUM(U4:U22)</f>
        <v>0</v>
      </c>
      <c r="V23" s="126">
        <f>SUM(V4:V22)</f>
        <v>0</v>
      </c>
    </row>
    <row r="25" spans="1:22" x14ac:dyDescent="0.25">
      <c r="A25" s="110" t="s">
        <v>25</v>
      </c>
      <c r="B25" s="111"/>
    </row>
    <row r="26" spans="1:22" x14ac:dyDescent="0.25">
      <c r="A26" s="112" t="s">
        <v>2</v>
      </c>
      <c r="C26" s="133">
        <f>SUM(T22)</f>
        <v>40</v>
      </c>
      <c r="I26" s="110">
        <v>3600</v>
      </c>
    </row>
    <row r="27" spans="1:22" x14ac:dyDescent="0.25">
      <c r="A27" s="112" t="s">
        <v>26</v>
      </c>
      <c r="C27" s="133">
        <f>U23</f>
        <v>0</v>
      </c>
      <c r="D27" s="134"/>
      <c r="I27" s="135">
        <v>1.5</v>
      </c>
    </row>
    <row r="28" spans="1:22" x14ac:dyDescent="0.25">
      <c r="A28" s="112" t="s">
        <v>27</v>
      </c>
      <c r="C28" s="134">
        <f>V23</f>
        <v>0</v>
      </c>
      <c r="I28" s="136"/>
    </row>
    <row r="29" spans="1:22" x14ac:dyDescent="0.25">
      <c r="A29" s="112" t="s">
        <v>28</v>
      </c>
      <c r="C29" s="134">
        <f>S19</f>
        <v>0</v>
      </c>
      <c r="I29" s="133"/>
    </row>
    <row r="30" spans="1:22" x14ac:dyDescent="0.25">
      <c r="A30" s="112" t="s">
        <v>4</v>
      </c>
      <c r="C30" s="134">
        <f>S20</f>
        <v>0</v>
      </c>
    </row>
    <row r="31" spans="1:22" ht="16.5" thickBot="1" x14ac:dyDescent="0.3">
      <c r="A31" s="113" t="s">
        <v>6</v>
      </c>
      <c r="C31" s="137">
        <f>SUM(C26:C30)</f>
        <v>40</v>
      </c>
      <c r="E31" s="113" t="s">
        <v>42</v>
      </c>
      <c r="F31" s="113"/>
      <c r="G31" s="138">
        <v>0</v>
      </c>
    </row>
    <row r="32" spans="1:22" ht="16.5" thickTop="1" x14ac:dyDescent="0.25">
      <c r="A32" s="112" t="s">
        <v>29</v>
      </c>
      <c r="C32" s="139">
        <v>0</v>
      </c>
      <c r="D32" s="139"/>
    </row>
    <row r="33" spans="1:4" x14ac:dyDescent="0.25">
      <c r="A33" s="112" t="s">
        <v>36</v>
      </c>
      <c r="C33" s="139">
        <v>0</v>
      </c>
      <c r="D33" s="139"/>
    </row>
  </sheetData>
  <mergeCells count="133"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O19:P19"/>
    <mergeCell ref="Q19:R19"/>
    <mergeCell ref="E18:F18"/>
    <mergeCell ref="G18:H18"/>
    <mergeCell ref="I18:J18"/>
    <mergeCell ref="K18:L18"/>
    <mergeCell ref="M18:N18"/>
    <mergeCell ref="O18:P18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Q20:R2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G9:H9"/>
    <mergeCell ref="M10:N10"/>
    <mergeCell ref="G8:H8"/>
    <mergeCell ref="I8:J8"/>
    <mergeCell ref="I9:J9"/>
    <mergeCell ref="K9:L9"/>
    <mergeCell ref="Q13:R13"/>
    <mergeCell ref="O13:P13"/>
    <mergeCell ref="Q8:R8"/>
    <mergeCell ref="Q11:R11"/>
    <mergeCell ref="Q10:R10"/>
    <mergeCell ref="O12:P12"/>
    <mergeCell ref="O10:P10"/>
    <mergeCell ref="Q9:R9"/>
    <mergeCell ref="Q12:R12"/>
    <mergeCell ref="O8:P8"/>
    <mergeCell ref="E9:F9"/>
    <mergeCell ref="K10:L10"/>
    <mergeCell ref="I10:J10"/>
    <mergeCell ref="G10:H10"/>
    <mergeCell ref="E11:F11"/>
    <mergeCell ref="E13:F13"/>
    <mergeCell ref="E12:F12"/>
    <mergeCell ref="E10:F10"/>
    <mergeCell ref="O16:P16"/>
    <mergeCell ref="M12:N12"/>
    <mergeCell ref="K11:L11"/>
    <mergeCell ref="G11:H11"/>
    <mergeCell ref="M11:N11"/>
    <mergeCell ref="M13:N13"/>
    <mergeCell ref="G14:H14"/>
    <mergeCell ref="K14:L14"/>
    <mergeCell ref="M14:N14"/>
    <mergeCell ref="K13:L13"/>
    <mergeCell ref="G12:H12"/>
    <mergeCell ref="G13:H13"/>
    <mergeCell ref="K12:L12"/>
    <mergeCell ref="I12:J12"/>
    <mergeCell ref="I13:J13"/>
    <mergeCell ref="I11:J11"/>
    <mergeCell ref="Q16:R16"/>
    <mergeCell ref="O17:P17"/>
    <mergeCell ref="I14:J14"/>
    <mergeCell ref="Q17:R17"/>
    <mergeCell ref="E17:F17"/>
    <mergeCell ref="G17:H17"/>
    <mergeCell ref="I17:J17"/>
    <mergeCell ref="K17:L17"/>
    <mergeCell ref="O14:P14"/>
    <mergeCell ref="Q14:R14"/>
    <mergeCell ref="E14:F14"/>
    <mergeCell ref="M17:N17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1"/>
  <sheetViews>
    <sheetView zoomScale="90" zoomScaleNormal="90" zoomScaleSheetLayoutView="100" workbookViewId="0">
      <selection activeCell="K22" sqref="K22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47</v>
      </c>
      <c r="B1" s="2"/>
      <c r="C1" s="2"/>
    </row>
    <row r="2" spans="1:22" s="9" customFormat="1" x14ac:dyDescent="0.25">
      <c r="A2" s="5" t="str">
        <f>Analysis!A3</f>
        <v>W/E 10.12.17</v>
      </c>
      <c r="B2" s="6"/>
      <c r="C2" s="6"/>
      <c r="D2" s="6"/>
      <c r="E2" s="376" t="s">
        <v>15</v>
      </c>
      <c r="F2" s="376"/>
      <c r="G2" s="376" t="s">
        <v>16</v>
      </c>
      <c r="H2" s="376"/>
      <c r="I2" s="376" t="s">
        <v>17</v>
      </c>
      <c r="J2" s="376"/>
      <c r="K2" s="376" t="s">
        <v>18</v>
      </c>
      <c r="L2" s="376"/>
      <c r="M2" s="376" t="s">
        <v>19</v>
      </c>
      <c r="N2" s="376"/>
      <c r="O2" s="376" t="s">
        <v>20</v>
      </c>
      <c r="P2" s="376"/>
      <c r="Q2" s="376" t="s">
        <v>21</v>
      </c>
      <c r="R2" s="376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16.3</v>
      </c>
      <c r="O3" s="36"/>
      <c r="P3" s="36"/>
      <c r="Q3" s="36"/>
      <c r="R3" s="36"/>
      <c r="S3" s="12"/>
      <c r="T3" s="12"/>
      <c r="U3" s="13"/>
      <c r="V3" s="13"/>
    </row>
    <row r="4" spans="1:22" x14ac:dyDescent="0.25">
      <c r="A4" s="338">
        <v>6691</v>
      </c>
      <c r="B4" s="363" t="s">
        <v>123</v>
      </c>
      <c r="C4" s="337">
        <v>1</v>
      </c>
      <c r="D4" s="25" t="s">
        <v>76</v>
      </c>
      <c r="E4" s="380">
        <v>2</v>
      </c>
      <c r="F4" s="380"/>
      <c r="G4" s="380">
        <v>3</v>
      </c>
      <c r="H4" s="380"/>
      <c r="I4" s="380"/>
      <c r="J4" s="380"/>
      <c r="K4" s="380"/>
      <c r="L4" s="380"/>
      <c r="M4" s="380"/>
      <c r="N4" s="380"/>
      <c r="O4" s="373"/>
      <c r="P4" s="377"/>
      <c r="Q4" s="378"/>
      <c r="R4" s="379"/>
      <c r="S4" s="12">
        <f>E4+G4+I4+K4+M4+O4+Q4</f>
        <v>5</v>
      </c>
      <c r="T4" s="12">
        <f t="shared" ref="T4:T16" si="0">SUM(S4-U4-V4)</f>
        <v>5</v>
      </c>
      <c r="U4" s="15"/>
      <c r="V4" s="15"/>
    </row>
    <row r="5" spans="1:22" x14ac:dyDescent="0.25">
      <c r="A5" s="349">
        <v>6538</v>
      </c>
      <c r="B5" s="363" t="s">
        <v>119</v>
      </c>
      <c r="C5" s="348">
        <v>38</v>
      </c>
      <c r="D5" s="25" t="s">
        <v>86</v>
      </c>
      <c r="E5" s="380">
        <v>6</v>
      </c>
      <c r="F5" s="380"/>
      <c r="G5" s="380">
        <v>5</v>
      </c>
      <c r="H5" s="380"/>
      <c r="I5" s="380">
        <v>8</v>
      </c>
      <c r="J5" s="380"/>
      <c r="K5" s="380">
        <v>8</v>
      </c>
      <c r="L5" s="380"/>
      <c r="M5" s="380">
        <v>8</v>
      </c>
      <c r="N5" s="380"/>
      <c r="O5" s="373"/>
      <c r="P5" s="377"/>
      <c r="Q5" s="378"/>
      <c r="R5" s="379"/>
      <c r="S5" s="12">
        <f>E5+G5+I5+K5+M5+O5+Q5</f>
        <v>35</v>
      </c>
      <c r="T5" s="12">
        <f t="shared" si="0"/>
        <v>35</v>
      </c>
      <c r="U5" s="15"/>
      <c r="V5" s="15"/>
    </row>
    <row r="6" spans="1:22" x14ac:dyDescent="0.25">
      <c r="A6" s="333"/>
      <c r="B6" s="332"/>
      <c r="C6" s="332"/>
      <c r="D6" s="25"/>
      <c r="E6" s="380"/>
      <c r="F6" s="380"/>
      <c r="G6" s="380"/>
      <c r="H6" s="380"/>
      <c r="I6" s="387"/>
      <c r="J6" s="377"/>
      <c r="K6" s="387"/>
      <c r="L6" s="377"/>
      <c r="M6" s="387"/>
      <c r="N6" s="377"/>
      <c r="O6" s="373"/>
      <c r="P6" s="377"/>
      <c r="Q6" s="378"/>
      <c r="R6" s="379"/>
      <c r="S6" s="12">
        <f>E6+G6+I6+K6+M6+O6+Q6</f>
        <v>0</v>
      </c>
      <c r="T6" s="12">
        <f>SUM(S6-U6-V6)</f>
        <v>0</v>
      </c>
      <c r="U6" s="15"/>
      <c r="V6" s="15"/>
    </row>
    <row r="7" spans="1:22" x14ac:dyDescent="0.25">
      <c r="A7" s="107"/>
      <c r="B7" s="106"/>
      <c r="C7" s="106"/>
      <c r="D7" s="25"/>
      <c r="E7" s="380"/>
      <c r="F7" s="380"/>
      <c r="G7" s="380"/>
      <c r="H7" s="380"/>
      <c r="I7" s="387"/>
      <c r="J7" s="377"/>
      <c r="K7" s="387"/>
      <c r="L7" s="377"/>
      <c r="M7" s="387"/>
      <c r="N7" s="377"/>
      <c r="O7" s="373"/>
      <c r="P7" s="377"/>
      <c r="Q7" s="378"/>
      <c r="R7" s="379"/>
      <c r="S7" s="12">
        <f t="shared" ref="S7:S19" si="1">E7+G7+I7+K7+M7+O7+Q7</f>
        <v>0</v>
      </c>
      <c r="T7" s="12">
        <f t="shared" si="0"/>
        <v>0</v>
      </c>
      <c r="U7" s="15"/>
      <c r="V7" s="15"/>
    </row>
    <row r="8" spans="1:22" x14ac:dyDescent="0.25">
      <c r="A8" s="81"/>
      <c r="B8" s="32"/>
      <c r="C8" s="81"/>
      <c r="D8" s="25"/>
      <c r="E8" s="380"/>
      <c r="F8" s="380"/>
      <c r="G8" s="380"/>
      <c r="H8" s="380"/>
      <c r="I8" s="387"/>
      <c r="J8" s="377"/>
      <c r="K8" s="373"/>
      <c r="L8" s="377"/>
      <c r="M8" s="373"/>
      <c r="N8" s="377"/>
      <c r="O8" s="373"/>
      <c r="P8" s="377"/>
      <c r="Q8" s="378"/>
      <c r="R8" s="379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09"/>
      <c r="B9" s="32"/>
      <c r="C9" s="109"/>
      <c r="D9" s="25"/>
      <c r="E9" s="373"/>
      <c r="F9" s="377"/>
      <c r="G9" s="373"/>
      <c r="H9" s="377"/>
      <c r="I9" s="373"/>
      <c r="J9" s="377"/>
      <c r="K9" s="373"/>
      <c r="L9" s="377"/>
      <c r="M9" s="373"/>
      <c r="N9" s="377"/>
      <c r="O9" s="373"/>
      <c r="P9" s="377"/>
      <c r="Q9" s="378"/>
      <c r="R9" s="379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52"/>
      <c r="B10" s="30"/>
      <c r="C10" s="30"/>
      <c r="D10" s="25"/>
      <c r="E10" s="373"/>
      <c r="F10" s="377"/>
      <c r="G10" s="373"/>
      <c r="H10" s="377"/>
      <c r="I10" s="373"/>
      <c r="J10" s="377"/>
      <c r="K10" s="373"/>
      <c r="L10" s="377"/>
      <c r="M10" s="373"/>
      <c r="N10" s="377"/>
      <c r="O10" s="373"/>
      <c r="P10" s="377"/>
      <c r="Q10" s="378"/>
      <c r="R10" s="379"/>
      <c r="S10" s="12">
        <f t="shared" si="1"/>
        <v>0</v>
      </c>
      <c r="T10" s="12">
        <f t="shared" si="0"/>
        <v>0</v>
      </c>
      <c r="U10" s="15"/>
      <c r="V10" s="15"/>
    </row>
    <row r="11" spans="1:22" ht="15" customHeight="1" x14ac:dyDescent="0.25">
      <c r="A11" s="53"/>
      <c r="B11" s="32"/>
      <c r="C11" s="53"/>
      <c r="D11" s="25"/>
      <c r="E11" s="380"/>
      <c r="F11" s="380"/>
      <c r="G11" s="380"/>
      <c r="H11" s="380"/>
      <c r="I11" s="387"/>
      <c r="J11" s="377"/>
      <c r="K11" s="373"/>
      <c r="L11" s="377"/>
      <c r="M11" s="373"/>
      <c r="N11" s="377"/>
      <c r="O11" s="373"/>
      <c r="P11" s="377"/>
      <c r="Q11" s="378"/>
      <c r="R11" s="379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318"/>
      <c r="B12" s="318"/>
      <c r="C12" s="318"/>
      <c r="D12" s="25"/>
      <c r="E12" s="373"/>
      <c r="F12" s="377"/>
      <c r="G12" s="373"/>
      <c r="H12" s="377"/>
      <c r="I12" s="387"/>
      <c r="J12" s="377"/>
      <c r="K12" s="373"/>
      <c r="L12" s="377"/>
      <c r="M12" s="373"/>
      <c r="N12" s="377"/>
      <c r="O12" s="373"/>
      <c r="P12" s="377"/>
      <c r="Q12" s="378"/>
      <c r="R12" s="379"/>
      <c r="S12" s="12">
        <f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306"/>
      <c r="B13" s="307"/>
      <c r="C13" s="307"/>
      <c r="D13" s="25"/>
      <c r="E13" s="380"/>
      <c r="F13" s="380"/>
      <c r="G13" s="380"/>
      <c r="H13" s="380"/>
      <c r="I13" s="387"/>
      <c r="J13" s="377"/>
      <c r="K13" s="373"/>
      <c r="L13" s="377"/>
      <c r="M13" s="373"/>
      <c r="N13" s="377"/>
      <c r="O13" s="373"/>
      <c r="P13" s="377"/>
      <c r="Q13" s="378"/>
      <c r="R13" s="379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316"/>
      <c r="B14" s="316"/>
      <c r="C14" s="316"/>
      <c r="D14" s="25"/>
      <c r="E14" s="380"/>
      <c r="F14" s="380"/>
      <c r="G14" s="380"/>
      <c r="H14" s="380"/>
      <c r="I14" s="387"/>
      <c r="J14" s="377"/>
      <c r="K14" s="373"/>
      <c r="L14" s="377"/>
      <c r="M14" s="373"/>
      <c r="N14" s="377"/>
      <c r="O14" s="373"/>
      <c r="P14" s="377"/>
      <c r="Q14" s="378"/>
      <c r="R14" s="379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277"/>
      <c r="B15" s="140"/>
      <c r="C15" s="140"/>
      <c r="D15" s="25"/>
      <c r="E15" s="373"/>
      <c r="F15" s="377"/>
      <c r="G15" s="373"/>
      <c r="H15" s="377"/>
      <c r="I15" s="373"/>
      <c r="J15" s="377"/>
      <c r="K15" s="373"/>
      <c r="L15" s="377"/>
      <c r="M15" s="373"/>
      <c r="N15" s="377"/>
      <c r="O15" s="373"/>
      <c r="P15" s="377"/>
      <c r="Q15" s="378"/>
      <c r="R15" s="379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277"/>
      <c r="B16" s="277"/>
      <c r="C16" s="277"/>
      <c r="D16" s="25"/>
      <c r="E16" s="366"/>
      <c r="F16" s="367"/>
      <c r="G16" s="373"/>
      <c r="H16" s="377"/>
      <c r="I16" s="387"/>
      <c r="J16" s="377"/>
      <c r="K16" s="373"/>
      <c r="L16" s="377"/>
      <c r="M16" s="373"/>
      <c r="N16" s="377"/>
      <c r="O16" s="373"/>
      <c r="P16" s="377"/>
      <c r="Q16" s="378"/>
      <c r="R16" s="379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0" t="s">
        <v>37</v>
      </c>
      <c r="B17" s="10"/>
      <c r="C17" s="10"/>
      <c r="D17" s="10"/>
      <c r="E17" s="373"/>
      <c r="F17" s="377"/>
      <c r="G17" s="373"/>
      <c r="H17" s="377"/>
      <c r="I17" s="373"/>
      <c r="J17" s="377"/>
      <c r="K17" s="373"/>
      <c r="L17" s="377"/>
      <c r="M17" s="373"/>
      <c r="N17" s="377"/>
      <c r="O17" s="378"/>
      <c r="P17" s="379"/>
      <c r="Q17" s="378"/>
      <c r="R17" s="379"/>
      <c r="S17" s="12">
        <f t="shared" si="1"/>
        <v>0</v>
      </c>
      <c r="T17" s="12"/>
      <c r="U17" s="16"/>
      <c r="V17" s="15"/>
    </row>
    <row r="18" spans="1:22" x14ac:dyDescent="0.25">
      <c r="A18" s="10" t="s">
        <v>38</v>
      </c>
      <c r="B18" s="10"/>
      <c r="C18" s="10"/>
      <c r="D18" s="10"/>
      <c r="E18" s="373"/>
      <c r="F18" s="377"/>
      <c r="G18" s="373"/>
      <c r="H18" s="377"/>
      <c r="I18" s="373"/>
      <c r="J18" s="377"/>
      <c r="K18" s="373"/>
      <c r="L18" s="377"/>
      <c r="M18" s="373"/>
      <c r="N18" s="377"/>
      <c r="O18" s="378"/>
      <c r="P18" s="379"/>
      <c r="Q18" s="378"/>
      <c r="R18" s="379"/>
      <c r="S18" s="12">
        <f t="shared" si="1"/>
        <v>0</v>
      </c>
      <c r="T18" s="12"/>
      <c r="U18" s="16"/>
      <c r="V18" s="15"/>
    </row>
    <row r="19" spans="1:22" x14ac:dyDescent="0.25">
      <c r="A19" s="16" t="s">
        <v>6</v>
      </c>
      <c r="B19" s="16"/>
      <c r="C19" s="16"/>
      <c r="D19" s="16"/>
      <c r="E19" s="382">
        <f>SUM(E4:E18)</f>
        <v>8</v>
      </c>
      <c r="F19" s="383"/>
      <c r="G19" s="382">
        <f>SUM(G4:G18)</f>
        <v>8</v>
      </c>
      <c r="H19" s="383"/>
      <c r="I19" s="382">
        <f>SUM(I4:I18)</f>
        <v>8</v>
      </c>
      <c r="J19" s="383"/>
      <c r="K19" s="382">
        <f>SUM(K4:K18)</f>
        <v>8</v>
      </c>
      <c r="L19" s="383"/>
      <c r="M19" s="382">
        <f>SUM(M4:M18)</f>
        <v>8</v>
      </c>
      <c r="N19" s="383"/>
      <c r="O19" s="382">
        <f>SUM(O4:O18)</f>
        <v>0</v>
      </c>
      <c r="P19" s="383"/>
      <c r="Q19" s="382">
        <f>SUM(Q4:Q18)</f>
        <v>0</v>
      </c>
      <c r="R19" s="383"/>
      <c r="S19" s="12">
        <f t="shared" si="1"/>
        <v>40</v>
      </c>
      <c r="T19" s="12"/>
      <c r="U19" s="16"/>
      <c r="V19" s="15"/>
    </row>
    <row r="20" spans="1:22" x14ac:dyDescent="0.25">
      <c r="A20" s="16" t="s">
        <v>2</v>
      </c>
      <c r="B20" s="16"/>
      <c r="C20" s="16"/>
      <c r="D20" s="16"/>
      <c r="E20" s="17"/>
      <c r="F20" s="18">
        <v>8</v>
      </c>
      <c r="G20" s="83"/>
      <c r="H20" s="84">
        <v>8</v>
      </c>
      <c r="I20" s="17"/>
      <c r="J20" s="18">
        <v>8</v>
      </c>
      <c r="K20" s="17"/>
      <c r="L20" s="18">
        <v>8</v>
      </c>
      <c r="M20" s="17"/>
      <c r="N20" s="18">
        <v>8</v>
      </c>
      <c r="O20" s="17"/>
      <c r="P20" s="18"/>
      <c r="Q20" s="17"/>
      <c r="R20" s="18"/>
      <c r="S20" s="12">
        <f>SUM(E20:R20)</f>
        <v>40</v>
      </c>
      <c r="T20" s="12">
        <f>SUM(T4:T19)</f>
        <v>40</v>
      </c>
      <c r="U20" s="15"/>
      <c r="V20" s="15"/>
    </row>
    <row r="21" spans="1:22" x14ac:dyDescent="0.25">
      <c r="A21" s="16" t="s">
        <v>41</v>
      </c>
      <c r="B21" s="16"/>
      <c r="C21" s="16"/>
      <c r="D21" s="16"/>
      <c r="E21" s="19"/>
      <c r="F21" s="19">
        <f>SUM(E19)-F20</f>
        <v>0</v>
      </c>
      <c r="G21" s="19"/>
      <c r="H21" s="19">
        <f>SUM(G19)-H20</f>
        <v>0</v>
      </c>
      <c r="I21" s="19"/>
      <c r="J21" s="19">
        <f>SUM(I19)-J20</f>
        <v>0</v>
      </c>
      <c r="K21" s="19"/>
      <c r="L21" s="19">
        <f>SUM(K19)-L20</f>
        <v>0</v>
      </c>
      <c r="M21" s="19"/>
      <c r="N21" s="19">
        <f>SUM(M19)-N20</f>
        <v>0</v>
      </c>
      <c r="O21" s="19"/>
      <c r="P21" s="19">
        <f>SUM(O19)</f>
        <v>0</v>
      </c>
      <c r="Q21" s="19"/>
      <c r="R21" s="19">
        <f>SUM(Q19)</f>
        <v>0</v>
      </c>
      <c r="S21" s="15">
        <f>SUM(E21:R21)</f>
        <v>0</v>
      </c>
      <c r="T21" s="15"/>
      <c r="U21" s="15">
        <f>SUM(U4:U20)</f>
        <v>0</v>
      </c>
      <c r="V21" s="15">
        <f>SUM(V4:V20)</f>
        <v>0</v>
      </c>
    </row>
    <row r="22" spans="1:22" x14ac:dyDescent="0.25">
      <c r="K22" s="20"/>
    </row>
    <row r="23" spans="1:22" x14ac:dyDescent="0.25">
      <c r="A23" s="1" t="s">
        <v>25</v>
      </c>
      <c r="B23" s="2"/>
    </row>
    <row r="24" spans="1:22" x14ac:dyDescent="0.25">
      <c r="A24" s="3" t="s">
        <v>2</v>
      </c>
      <c r="C24" s="27">
        <f>SUM(T20)</f>
        <v>40</v>
      </c>
      <c r="I24" s="1">
        <v>3600</v>
      </c>
    </row>
    <row r="25" spans="1:22" x14ac:dyDescent="0.25">
      <c r="A25" s="3" t="s">
        <v>26</v>
      </c>
      <c r="C25" s="27">
        <f>U21</f>
        <v>0</v>
      </c>
      <c r="D25" s="20"/>
      <c r="I25" s="28"/>
    </row>
    <row r="26" spans="1:22" x14ac:dyDescent="0.25">
      <c r="A26" s="3" t="s">
        <v>27</v>
      </c>
      <c r="C26" s="20">
        <f>V21</f>
        <v>0</v>
      </c>
      <c r="I26" s="29"/>
    </row>
    <row r="27" spans="1:22" x14ac:dyDescent="0.25">
      <c r="A27" s="3" t="s">
        <v>28</v>
      </c>
      <c r="C27" s="20">
        <f>S17</f>
        <v>0</v>
      </c>
      <c r="I27" s="27"/>
    </row>
    <row r="28" spans="1:22" x14ac:dyDescent="0.25">
      <c r="A28" s="3" t="s">
        <v>4</v>
      </c>
      <c r="C28" s="20">
        <f>S18</f>
        <v>0</v>
      </c>
    </row>
    <row r="29" spans="1:22" ht="16.5" thickBot="1" x14ac:dyDescent="0.3">
      <c r="A29" s="4" t="s">
        <v>6</v>
      </c>
      <c r="C29" s="26">
        <f>SUM(C24:C28)</f>
        <v>40</v>
      </c>
      <c r="E29" s="4" t="s">
        <v>42</v>
      </c>
      <c r="F29" s="4"/>
      <c r="G29" s="22">
        <f>S19-C29</f>
        <v>0</v>
      </c>
    </row>
    <row r="30" spans="1:22" ht="16.5" thickTop="1" x14ac:dyDescent="0.25">
      <c r="A30" s="3" t="s">
        <v>29</v>
      </c>
      <c r="C30" s="23">
        <v>0</v>
      </c>
      <c r="D30" s="23"/>
    </row>
    <row r="31" spans="1:22" x14ac:dyDescent="0.25">
      <c r="A31" s="3" t="s">
        <v>36</v>
      </c>
      <c r="C31" s="23">
        <v>0</v>
      </c>
      <c r="D31" s="23"/>
    </row>
  </sheetData>
  <mergeCells count="119">
    <mergeCell ref="E14:F14"/>
    <mergeCell ref="I14:J14"/>
    <mergeCell ref="Q19:R19"/>
    <mergeCell ref="E19:F19"/>
    <mergeCell ref="G19:H19"/>
    <mergeCell ref="I19:J19"/>
    <mergeCell ref="K19:L19"/>
    <mergeCell ref="M19:N19"/>
    <mergeCell ref="O19:P19"/>
    <mergeCell ref="E18:F18"/>
    <mergeCell ref="G18:H18"/>
    <mergeCell ref="I18:J18"/>
    <mergeCell ref="K18:L18"/>
    <mergeCell ref="M18:N18"/>
    <mergeCell ref="O18:P18"/>
    <mergeCell ref="Q18:R18"/>
    <mergeCell ref="Q14:R14"/>
    <mergeCell ref="G14:H14"/>
    <mergeCell ref="K14:L14"/>
    <mergeCell ref="M14:N14"/>
    <mergeCell ref="O14:P14"/>
    <mergeCell ref="K2:L2"/>
    <mergeCell ref="E17:F17"/>
    <mergeCell ref="G17:H17"/>
    <mergeCell ref="O16:P16"/>
    <mergeCell ref="Q16:R16"/>
    <mergeCell ref="E15:F15"/>
    <mergeCell ref="G15:H15"/>
    <mergeCell ref="I15:J15"/>
    <mergeCell ref="K15:L15"/>
    <mergeCell ref="M15:N15"/>
    <mergeCell ref="O15:P15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Q17:R17"/>
    <mergeCell ref="E2:F2"/>
    <mergeCell ref="I12:J12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K13:L13"/>
    <mergeCell ref="Q13:R13"/>
    <mergeCell ref="O13:P13"/>
    <mergeCell ref="Q12:R12"/>
    <mergeCell ref="O12:P12"/>
    <mergeCell ref="M11:N11"/>
    <mergeCell ref="O11:P11"/>
    <mergeCell ref="Q11:R11"/>
    <mergeCell ref="K12:L12"/>
    <mergeCell ref="M13:N13"/>
    <mergeCell ref="M12:N12"/>
    <mergeCell ref="K11:L11"/>
    <mergeCell ref="E5:F5"/>
    <mergeCell ref="G12:H12"/>
    <mergeCell ref="G13:H13"/>
    <mergeCell ref="I13:J13"/>
    <mergeCell ref="E11:F11"/>
    <mergeCell ref="G11:H11"/>
    <mergeCell ref="I11:J11"/>
    <mergeCell ref="E12:F12"/>
    <mergeCell ref="E8:F8"/>
    <mergeCell ref="G8:H8"/>
    <mergeCell ref="E13:F13"/>
    <mergeCell ref="E9:F9"/>
    <mergeCell ref="G9:H9"/>
    <mergeCell ref="E10:F10"/>
    <mergeCell ref="G10:H10"/>
    <mergeCell ref="I10:J10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8"/>
  <sheetViews>
    <sheetView zoomScale="90" zoomScaleNormal="90" workbookViewId="0">
      <selection activeCell="E20" sqref="E20:N20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51</v>
      </c>
      <c r="B1" s="2"/>
      <c r="C1" s="2"/>
      <c r="S1" s="3"/>
    </row>
    <row r="2" spans="1:22" s="9" customFormat="1" x14ac:dyDescent="0.25">
      <c r="A2" s="5" t="str">
        <f>Analysis!A3</f>
        <v>W/E 10.12.17</v>
      </c>
      <c r="B2" s="6"/>
      <c r="C2" s="6"/>
      <c r="D2" s="6"/>
      <c r="E2" s="376" t="s">
        <v>15</v>
      </c>
      <c r="F2" s="376"/>
      <c r="G2" s="376" t="s">
        <v>16</v>
      </c>
      <c r="H2" s="376"/>
      <c r="I2" s="376" t="s">
        <v>17</v>
      </c>
      <c r="J2" s="376"/>
      <c r="K2" s="376" t="s">
        <v>18</v>
      </c>
      <c r="L2" s="376"/>
      <c r="M2" s="376" t="s">
        <v>19</v>
      </c>
      <c r="N2" s="376"/>
      <c r="O2" s="376" t="s">
        <v>20</v>
      </c>
      <c r="P2" s="376"/>
      <c r="Q2" s="376" t="s">
        <v>21</v>
      </c>
      <c r="R2" s="376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16.3</v>
      </c>
      <c r="O3" s="41"/>
      <c r="P3" s="41"/>
      <c r="Q3" s="11"/>
      <c r="R3" s="11"/>
      <c r="S3" s="12"/>
      <c r="T3" s="12"/>
      <c r="U3" s="13"/>
      <c r="V3" s="13"/>
    </row>
    <row r="4" spans="1:22" x14ac:dyDescent="0.25">
      <c r="A4" s="349">
        <v>6641</v>
      </c>
      <c r="B4" s="363" t="s">
        <v>115</v>
      </c>
      <c r="C4" s="348">
        <v>14</v>
      </c>
      <c r="D4" s="25" t="s">
        <v>93</v>
      </c>
      <c r="E4" s="373">
        <v>7</v>
      </c>
      <c r="F4" s="377"/>
      <c r="G4" s="373">
        <v>1</v>
      </c>
      <c r="H4" s="377"/>
      <c r="I4" s="373"/>
      <c r="J4" s="377"/>
      <c r="K4" s="373"/>
      <c r="L4" s="377"/>
      <c r="M4" s="373"/>
      <c r="N4" s="377"/>
      <c r="O4" s="373"/>
      <c r="P4" s="377"/>
      <c r="Q4" s="378"/>
      <c r="R4" s="379"/>
      <c r="S4" s="12">
        <f>E4+G4+I4+K4+M4+O4+Q4</f>
        <v>8</v>
      </c>
      <c r="T4" s="12">
        <f>SUM(S4-U4-V4)</f>
        <v>8</v>
      </c>
      <c r="U4" s="15"/>
      <c r="V4" s="15"/>
    </row>
    <row r="5" spans="1:22" ht="15.75" customHeight="1" x14ac:dyDescent="0.25">
      <c r="A5" s="354">
        <v>6738</v>
      </c>
      <c r="B5" s="363" t="s">
        <v>114</v>
      </c>
      <c r="C5" s="353">
        <v>2</v>
      </c>
      <c r="D5" s="25" t="s">
        <v>75</v>
      </c>
      <c r="E5" s="373"/>
      <c r="F5" s="377"/>
      <c r="G5" s="373">
        <v>5</v>
      </c>
      <c r="H5" s="377"/>
      <c r="I5" s="373">
        <v>2</v>
      </c>
      <c r="J5" s="377"/>
      <c r="K5" s="373"/>
      <c r="L5" s="377"/>
      <c r="M5" s="373"/>
      <c r="N5" s="377"/>
      <c r="O5" s="373"/>
      <c r="P5" s="377"/>
      <c r="Q5" s="378"/>
      <c r="R5" s="379"/>
      <c r="S5" s="12">
        <f>E5+G5+I5+K5+M5+O5+Q5</f>
        <v>7</v>
      </c>
      <c r="T5" s="12">
        <f>SUM(S5-U5-V5)</f>
        <v>7</v>
      </c>
      <c r="U5" s="15"/>
      <c r="V5" s="15"/>
    </row>
    <row r="6" spans="1:22" x14ac:dyDescent="0.25">
      <c r="A6" s="322">
        <v>6633</v>
      </c>
      <c r="B6" s="363" t="s">
        <v>126</v>
      </c>
      <c r="C6" s="322">
        <v>1</v>
      </c>
      <c r="D6" s="25" t="s">
        <v>80</v>
      </c>
      <c r="E6" s="373"/>
      <c r="F6" s="377"/>
      <c r="G6" s="373"/>
      <c r="H6" s="377"/>
      <c r="I6" s="380">
        <v>2</v>
      </c>
      <c r="J6" s="380"/>
      <c r="K6" s="373"/>
      <c r="L6" s="377"/>
      <c r="M6" s="373"/>
      <c r="N6" s="377"/>
      <c r="O6" s="373"/>
      <c r="P6" s="377"/>
      <c r="Q6" s="378"/>
      <c r="R6" s="379"/>
      <c r="S6" s="12">
        <f t="shared" ref="S6:S23" si="0">E6+G6+I6+K6+M6+O6+Q6</f>
        <v>2</v>
      </c>
      <c r="T6" s="12">
        <f t="shared" ref="T6:T20" si="1">SUM(S6-U6-V6)</f>
        <v>2</v>
      </c>
      <c r="U6" s="15"/>
      <c r="V6" s="15"/>
    </row>
    <row r="7" spans="1:22" x14ac:dyDescent="0.25">
      <c r="A7" s="357" t="s">
        <v>100</v>
      </c>
      <c r="B7" s="363" t="s">
        <v>120</v>
      </c>
      <c r="C7" s="357">
        <v>2</v>
      </c>
      <c r="D7" s="25" t="s">
        <v>83</v>
      </c>
      <c r="E7" s="373"/>
      <c r="F7" s="377"/>
      <c r="G7" s="373"/>
      <c r="H7" s="377"/>
      <c r="I7" s="373">
        <v>2</v>
      </c>
      <c r="J7" s="377"/>
      <c r="K7" s="373"/>
      <c r="L7" s="377"/>
      <c r="M7" s="373"/>
      <c r="N7" s="377"/>
      <c r="O7" s="373"/>
      <c r="P7" s="377"/>
      <c r="Q7" s="378"/>
      <c r="R7" s="379"/>
      <c r="S7" s="12">
        <f>E7+G7+I7+K7+M7+O7+Q7</f>
        <v>2</v>
      </c>
      <c r="T7" s="12">
        <f t="shared" si="1"/>
        <v>2</v>
      </c>
      <c r="U7" s="15"/>
      <c r="V7" s="15"/>
    </row>
    <row r="8" spans="1:22" x14ac:dyDescent="0.25">
      <c r="A8" s="357">
        <v>6691</v>
      </c>
      <c r="B8" s="363" t="s">
        <v>123</v>
      </c>
      <c r="C8" s="356">
        <v>1</v>
      </c>
      <c r="D8" s="25" t="s">
        <v>76</v>
      </c>
      <c r="E8" s="373"/>
      <c r="F8" s="377"/>
      <c r="G8" s="373"/>
      <c r="H8" s="377"/>
      <c r="I8" s="373"/>
      <c r="J8" s="377"/>
      <c r="K8" s="380">
        <v>7</v>
      </c>
      <c r="L8" s="380"/>
      <c r="M8" s="380">
        <v>7</v>
      </c>
      <c r="N8" s="380"/>
      <c r="O8" s="373"/>
      <c r="P8" s="377"/>
      <c r="Q8" s="378"/>
      <c r="R8" s="379"/>
      <c r="S8" s="12">
        <f>E8+G8+I8+K8+M8+O8+Q8</f>
        <v>14</v>
      </c>
      <c r="T8" s="12">
        <f t="shared" si="1"/>
        <v>14</v>
      </c>
      <c r="U8" s="15"/>
      <c r="V8" s="15"/>
    </row>
    <row r="9" spans="1:22" x14ac:dyDescent="0.25">
      <c r="A9" s="304"/>
      <c r="B9" s="305"/>
      <c r="C9" s="305"/>
      <c r="D9" s="25"/>
      <c r="E9" s="373"/>
      <c r="F9" s="377"/>
      <c r="G9" s="373"/>
      <c r="H9" s="377"/>
      <c r="I9" s="373"/>
      <c r="J9" s="377"/>
      <c r="K9" s="380"/>
      <c r="L9" s="380"/>
      <c r="M9" s="380"/>
      <c r="N9" s="380"/>
      <c r="O9" s="373"/>
      <c r="P9" s="377"/>
      <c r="Q9" s="378"/>
      <c r="R9" s="379"/>
      <c r="S9" s="12">
        <f>E9+G9+I9+K9+M9+O9+Q9</f>
        <v>0</v>
      </c>
      <c r="T9" s="12">
        <f t="shared" si="1"/>
        <v>0</v>
      </c>
      <c r="U9" s="15"/>
      <c r="V9" s="15"/>
    </row>
    <row r="10" spans="1:22" x14ac:dyDescent="0.25">
      <c r="A10" s="304"/>
      <c r="B10" s="303"/>
      <c r="C10" s="303"/>
      <c r="D10" s="25"/>
      <c r="E10" s="373"/>
      <c r="F10" s="377"/>
      <c r="G10" s="373"/>
      <c r="H10" s="377"/>
      <c r="I10" s="373"/>
      <c r="J10" s="377"/>
      <c r="K10" s="373"/>
      <c r="L10" s="377"/>
      <c r="M10" s="373"/>
      <c r="N10" s="377"/>
      <c r="O10" s="373"/>
      <c r="P10" s="377"/>
      <c r="Q10" s="378"/>
      <c r="R10" s="379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311"/>
      <c r="B11" s="32"/>
      <c r="C11" s="311"/>
      <c r="D11" s="25"/>
      <c r="E11" s="373"/>
      <c r="F11" s="377"/>
      <c r="G11" s="373"/>
      <c r="H11" s="377"/>
      <c r="I11" s="373"/>
      <c r="J11" s="377"/>
      <c r="K11" s="373"/>
      <c r="L11" s="377"/>
      <c r="M11" s="373"/>
      <c r="N11" s="377"/>
      <c r="O11" s="373"/>
      <c r="P11" s="377"/>
      <c r="Q11" s="378"/>
      <c r="R11" s="379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86"/>
      <c r="B12" s="32"/>
      <c r="C12" s="86"/>
      <c r="D12" s="25"/>
      <c r="E12" s="373"/>
      <c r="F12" s="377"/>
      <c r="G12" s="373"/>
      <c r="H12" s="377"/>
      <c r="I12" s="373"/>
      <c r="J12" s="377"/>
      <c r="K12" s="373"/>
      <c r="L12" s="377"/>
      <c r="M12" s="373"/>
      <c r="N12" s="377"/>
      <c r="O12" s="373"/>
      <c r="P12" s="377"/>
      <c r="Q12" s="378"/>
      <c r="R12" s="379"/>
      <c r="S12" s="12">
        <f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75"/>
      <c r="B13" s="75"/>
      <c r="C13" s="75"/>
      <c r="D13" s="25"/>
      <c r="E13" s="373"/>
      <c r="F13" s="377"/>
      <c r="G13" s="373"/>
      <c r="H13" s="377"/>
      <c r="I13" s="373"/>
      <c r="J13" s="377"/>
      <c r="K13" s="373"/>
      <c r="L13" s="377"/>
      <c r="M13" s="373"/>
      <c r="N13" s="377"/>
      <c r="O13" s="373"/>
      <c r="P13" s="377"/>
      <c r="Q13" s="378"/>
      <c r="R13" s="379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76"/>
      <c r="B14" s="32"/>
      <c r="C14" s="76"/>
      <c r="E14" s="373"/>
      <c r="F14" s="377"/>
      <c r="G14" s="373"/>
      <c r="H14" s="377"/>
      <c r="I14" s="373"/>
      <c r="J14" s="377"/>
      <c r="K14" s="373"/>
      <c r="L14" s="377"/>
      <c r="M14" s="373"/>
      <c r="N14" s="377"/>
      <c r="O14" s="373"/>
      <c r="P14" s="377"/>
      <c r="Q14" s="378"/>
      <c r="R14" s="379"/>
      <c r="S14" s="12">
        <f>E14+G14+I14+K14+M14+O14+Q14</f>
        <v>0</v>
      </c>
      <c r="T14" s="12">
        <f>SUM(S14-U14-V14)</f>
        <v>0</v>
      </c>
      <c r="U14" s="15"/>
      <c r="V14" s="15"/>
    </row>
    <row r="15" spans="1:22" x14ac:dyDescent="0.25">
      <c r="A15" s="30"/>
      <c r="B15" s="30"/>
      <c r="C15" s="30"/>
      <c r="D15" s="25"/>
      <c r="E15" s="373"/>
      <c r="F15" s="377"/>
      <c r="G15" s="373"/>
      <c r="H15" s="377"/>
      <c r="I15" s="373"/>
      <c r="J15" s="377"/>
      <c r="K15" s="373"/>
      <c r="L15" s="377"/>
      <c r="M15" s="373"/>
      <c r="N15" s="377"/>
      <c r="O15" s="373"/>
      <c r="P15" s="377"/>
      <c r="Q15" s="378"/>
      <c r="R15" s="379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30"/>
      <c r="B16" s="30"/>
      <c r="C16" s="30"/>
      <c r="D16" s="25"/>
      <c r="E16" s="373"/>
      <c r="F16" s="377"/>
      <c r="G16" s="373"/>
      <c r="H16" s="377"/>
      <c r="I16" s="373"/>
      <c r="J16" s="377"/>
      <c r="K16" s="373"/>
      <c r="L16" s="377"/>
      <c r="M16" s="373"/>
      <c r="N16" s="377"/>
      <c r="O16" s="373"/>
      <c r="P16" s="377"/>
      <c r="Q16" s="378"/>
      <c r="R16" s="379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310"/>
      <c r="B17" s="310"/>
      <c r="C17" s="310"/>
      <c r="D17" s="224"/>
      <c r="E17" s="373"/>
      <c r="F17" s="377"/>
      <c r="G17" s="373"/>
      <c r="H17" s="377"/>
      <c r="I17" s="373"/>
      <c r="J17" s="377"/>
      <c r="K17" s="373"/>
      <c r="L17" s="377"/>
      <c r="M17" s="373"/>
      <c r="N17" s="377"/>
      <c r="O17" s="373"/>
      <c r="P17" s="377"/>
      <c r="Q17" s="378"/>
      <c r="R17" s="379"/>
      <c r="S17" s="12">
        <f t="shared" si="0"/>
        <v>0</v>
      </c>
      <c r="T17" s="12">
        <f t="shared" si="1"/>
        <v>0</v>
      </c>
      <c r="U17" s="15"/>
      <c r="V17" s="15"/>
    </row>
    <row r="18" spans="1:22" s="4" customFormat="1" x14ac:dyDescent="0.25">
      <c r="A18" s="105"/>
      <c r="B18" s="105"/>
      <c r="C18" s="105"/>
      <c r="D18" s="25"/>
      <c r="E18" s="373"/>
      <c r="F18" s="377"/>
      <c r="G18" s="373"/>
      <c r="H18" s="377"/>
      <c r="I18" s="373"/>
      <c r="J18" s="377"/>
      <c r="K18" s="373"/>
      <c r="L18" s="377"/>
      <c r="M18" s="373"/>
      <c r="N18" s="377"/>
      <c r="O18" s="373"/>
      <c r="P18" s="377"/>
      <c r="Q18" s="378"/>
      <c r="R18" s="379"/>
      <c r="S18" s="12">
        <f t="shared" si="0"/>
        <v>0</v>
      </c>
      <c r="T18" s="12">
        <f t="shared" si="1"/>
        <v>0</v>
      </c>
      <c r="U18" s="15"/>
      <c r="V18" s="15"/>
    </row>
    <row r="19" spans="1:22" s="4" customFormat="1" x14ac:dyDescent="0.25">
      <c r="A19" s="105"/>
      <c r="B19" s="105"/>
      <c r="C19" s="105"/>
      <c r="D19" s="25"/>
      <c r="E19" s="373"/>
      <c r="F19" s="377"/>
      <c r="G19" s="373"/>
      <c r="H19" s="377"/>
      <c r="I19" s="373"/>
      <c r="J19" s="377"/>
      <c r="K19" s="373"/>
      <c r="L19" s="377"/>
      <c r="M19" s="373"/>
      <c r="N19" s="377"/>
      <c r="O19" s="373"/>
      <c r="P19" s="377"/>
      <c r="Q19" s="378"/>
      <c r="R19" s="379"/>
      <c r="S19" s="12">
        <f t="shared" si="0"/>
        <v>0</v>
      </c>
      <c r="T19" s="12">
        <f t="shared" si="1"/>
        <v>0</v>
      </c>
      <c r="U19" s="15"/>
      <c r="V19" s="15"/>
    </row>
    <row r="20" spans="1:22" s="4" customFormat="1" x14ac:dyDescent="0.25">
      <c r="A20" s="50">
        <v>3600</v>
      </c>
      <c r="B20" s="50" t="s">
        <v>116</v>
      </c>
      <c r="C20" s="50"/>
      <c r="D20" s="14" t="s">
        <v>63</v>
      </c>
      <c r="E20" s="373">
        <v>1</v>
      </c>
      <c r="F20" s="377"/>
      <c r="G20" s="373">
        <v>2</v>
      </c>
      <c r="H20" s="377"/>
      <c r="I20" s="373">
        <v>2</v>
      </c>
      <c r="J20" s="377"/>
      <c r="K20" s="373">
        <v>1</v>
      </c>
      <c r="L20" s="377"/>
      <c r="M20" s="373">
        <v>1</v>
      </c>
      <c r="N20" s="377"/>
      <c r="O20" s="373"/>
      <c r="P20" s="377"/>
      <c r="Q20" s="378"/>
      <c r="R20" s="379"/>
      <c r="S20" s="12">
        <f t="shared" si="0"/>
        <v>7</v>
      </c>
      <c r="T20" s="12">
        <f t="shared" si="1"/>
        <v>7</v>
      </c>
      <c r="U20" s="15"/>
      <c r="V20" s="15"/>
    </row>
    <row r="21" spans="1:22" s="4" customFormat="1" x14ac:dyDescent="0.25">
      <c r="A21" s="10" t="s">
        <v>37</v>
      </c>
      <c r="B21" s="34"/>
      <c r="C21" s="6"/>
      <c r="D21" s="6"/>
      <c r="E21" s="373"/>
      <c r="F21" s="377"/>
      <c r="G21" s="373"/>
      <c r="H21" s="377"/>
      <c r="I21" s="373"/>
      <c r="J21" s="377"/>
      <c r="K21" s="373"/>
      <c r="L21" s="377"/>
      <c r="M21" s="373"/>
      <c r="N21" s="377"/>
      <c r="O21" s="373"/>
      <c r="P21" s="377"/>
      <c r="Q21" s="378"/>
      <c r="R21" s="379"/>
      <c r="S21" s="12">
        <f t="shared" si="0"/>
        <v>0</v>
      </c>
      <c r="T21" s="12"/>
      <c r="U21" s="16"/>
      <c r="V21" s="15"/>
    </row>
    <row r="22" spans="1:22" x14ac:dyDescent="0.25">
      <c r="A22" s="34" t="s">
        <v>38</v>
      </c>
      <c r="B22" s="34"/>
      <c r="C22" s="6"/>
      <c r="D22" s="6"/>
      <c r="E22" s="373"/>
      <c r="F22" s="377"/>
      <c r="G22" s="373"/>
      <c r="H22" s="377"/>
      <c r="I22" s="373"/>
      <c r="J22" s="377"/>
      <c r="K22" s="373"/>
      <c r="L22" s="377"/>
      <c r="M22" s="373"/>
      <c r="N22" s="377"/>
      <c r="O22" s="378"/>
      <c r="P22" s="379"/>
      <c r="Q22" s="378"/>
      <c r="R22" s="379"/>
      <c r="S22" s="12">
        <f t="shared" si="0"/>
        <v>0</v>
      </c>
      <c r="T22" s="12"/>
      <c r="U22" s="16"/>
      <c r="V22" s="15"/>
    </row>
    <row r="23" spans="1:22" x14ac:dyDescent="0.25">
      <c r="A23" s="16" t="s">
        <v>6</v>
      </c>
      <c r="B23" s="16"/>
      <c r="C23" s="16"/>
      <c r="D23" s="16"/>
      <c r="E23" s="382">
        <f>SUM(E4:E22)</f>
        <v>8</v>
      </c>
      <c r="F23" s="383"/>
      <c r="G23" s="382">
        <f>SUM(G4:G22)</f>
        <v>8</v>
      </c>
      <c r="H23" s="383"/>
      <c r="I23" s="382">
        <f>SUM(I4:I22)</f>
        <v>8</v>
      </c>
      <c r="J23" s="383"/>
      <c r="K23" s="382">
        <f>SUM(K4:K22)</f>
        <v>8</v>
      </c>
      <c r="L23" s="383"/>
      <c r="M23" s="382">
        <f>SUM(M4:M22)</f>
        <v>8</v>
      </c>
      <c r="N23" s="383"/>
      <c r="O23" s="382">
        <f>SUM(O4:O22)</f>
        <v>0</v>
      </c>
      <c r="P23" s="383"/>
      <c r="Q23" s="382">
        <f>SUM(Q4:Q22)</f>
        <v>0</v>
      </c>
      <c r="R23" s="383"/>
      <c r="S23" s="12">
        <f t="shared" si="0"/>
        <v>40</v>
      </c>
      <c r="T23" s="12"/>
      <c r="U23" s="16"/>
      <c r="V23" s="15"/>
    </row>
    <row r="24" spans="1:22" x14ac:dyDescent="0.25">
      <c r="A24" s="16" t="s">
        <v>2</v>
      </c>
      <c r="B24" s="16"/>
      <c r="C24" s="16"/>
      <c r="D24" s="16"/>
      <c r="E24" s="17"/>
      <c r="F24" s="18">
        <v>8</v>
      </c>
      <c r="G24" s="17"/>
      <c r="H24" s="18">
        <v>8</v>
      </c>
      <c r="I24" s="48"/>
      <c r="J24" s="49">
        <v>8</v>
      </c>
      <c r="K24" s="17"/>
      <c r="L24" s="18">
        <v>8</v>
      </c>
      <c r="M24" s="17"/>
      <c r="N24" s="18">
        <v>8</v>
      </c>
      <c r="O24" s="17"/>
      <c r="P24" s="18"/>
      <c r="Q24" s="17"/>
      <c r="R24" s="18"/>
      <c r="S24" s="12">
        <f>SUM(E24:R24)</f>
        <v>40</v>
      </c>
      <c r="T24" s="12">
        <f>SUM(T4:T23)</f>
        <v>40</v>
      </c>
      <c r="U24" s="15"/>
      <c r="V24" s="15"/>
    </row>
    <row r="25" spans="1:22" x14ac:dyDescent="0.25">
      <c r="A25" s="16" t="s">
        <v>41</v>
      </c>
      <c r="B25" s="16"/>
      <c r="C25" s="16"/>
      <c r="D25" s="16"/>
      <c r="E25" s="19"/>
      <c r="F25" s="19">
        <f>SUM(E23)-F24</f>
        <v>0</v>
      </c>
      <c r="G25" s="19"/>
      <c r="H25" s="19">
        <f>SUM(G23)-H24</f>
        <v>0</v>
      </c>
      <c r="I25" s="19"/>
      <c r="J25" s="19">
        <f>SUM(I23)-J24</f>
        <v>0</v>
      </c>
      <c r="K25" s="19"/>
      <c r="L25" s="19">
        <f>SUM(K23)-L24</f>
        <v>0</v>
      </c>
      <c r="M25" s="19"/>
      <c r="N25" s="19">
        <f>SUM(M23)-N24</f>
        <v>0</v>
      </c>
      <c r="O25" s="19"/>
      <c r="P25" s="19">
        <f>SUM(O23)</f>
        <v>0</v>
      </c>
      <c r="Q25" s="19"/>
      <c r="R25" s="19">
        <f>SUM(Q23)</f>
        <v>0</v>
      </c>
      <c r="S25" s="15">
        <f>SUM(E25:R25)</f>
        <v>0</v>
      </c>
      <c r="T25" s="15"/>
      <c r="U25" s="15">
        <f>SUM(U4:U24)</f>
        <v>0</v>
      </c>
      <c r="V25" s="15">
        <f>SUM(V4:V24)</f>
        <v>0</v>
      </c>
    </row>
    <row r="26" spans="1:22" x14ac:dyDescent="0.25">
      <c r="E26" s="29"/>
      <c r="F26" s="29"/>
      <c r="M26" s="29"/>
      <c r="N26" s="29"/>
      <c r="S26" s="3"/>
    </row>
    <row r="27" spans="1:22" x14ac:dyDescent="0.25">
      <c r="A27" s="1" t="s">
        <v>25</v>
      </c>
      <c r="B27" s="2"/>
      <c r="S27" s="3"/>
    </row>
    <row r="28" spans="1:22" x14ac:dyDescent="0.25">
      <c r="A28" s="3" t="s">
        <v>2</v>
      </c>
      <c r="C28" s="27">
        <f>SUM(T24)</f>
        <v>40</v>
      </c>
      <c r="I28" s="1">
        <v>3600</v>
      </c>
      <c r="S28" s="3"/>
    </row>
    <row r="29" spans="1:22" x14ac:dyDescent="0.25">
      <c r="A29" s="3" t="s">
        <v>26</v>
      </c>
      <c r="C29" s="27">
        <f>U25</f>
        <v>0</v>
      </c>
      <c r="D29" s="20"/>
      <c r="I29" s="28">
        <v>7</v>
      </c>
      <c r="S29" s="3"/>
    </row>
    <row r="30" spans="1:22" x14ac:dyDescent="0.25">
      <c r="A30" s="3" t="s">
        <v>27</v>
      </c>
      <c r="C30" s="20">
        <f>V25</f>
        <v>0</v>
      </c>
      <c r="I30" s="29"/>
      <c r="S30" s="3"/>
    </row>
    <row r="31" spans="1:22" x14ac:dyDescent="0.25">
      <c r="A31" s="3" t="s">
        <v>28</v>
      </c>
      <c r="C31" s="20">
        <f>S21</f>
        <v>0</v>
      </c>
      <c r="I31" s="27"/>
      <c r="S31" s="3"/>
    </row>
    <row r="32" spans="1:22" x14ac:dyDescent="0.25">
      <c r="A32" s="3" t="s">
        <v>4</v>
      </c>
      <c r="C32" s="20">
        <f>S22</f>
        <v>0</v>
      </c>
      <c r="S32" s="3"/>
    </row>
    <row r="33" spans="1:19" ht="16.5" thickBot="1" x14ac:dyDescent="0.3">
      <c r="A33" s="4" t="s">
        <v>6</v>
      </c>
      <c r="C33" s="26">
        <f>SUM(C28:C32)</f>
        <v>40</v>
      </c>
      <c r="E33" s="4" t="s">
        <v>42</v>
      </c>
      <c r="F33" s="4"/>
      <c r="G33" s="22">
        <f>S23-C33</f>
        <v>0</v>
      </c>
      <c r="S33" s="3"/>
    </row>
    <row r="34" spans="1:19" ht="16.5" thickTop="1" x14ac:dyDescent="0.25">
      <c r="A34" s="3" t="s">
        <v>29</v>
      </c>
      <c r="C34" s="23">
        <v>0</v>
      </c>
      <c r="D34" s="23"/>
      <c r="S34" s="3"/>
    </row>
    <row r="35" spans="1:19" x14ac:dyDescent="0.25">
      <c r="A35" s="3" t="s">
        <v>36</v>
      </c>
      <c r="C35" s="23">
        <v>0</v>
      </c>
      <c r="D35" s="23"/>
      <c r="S35" s="3"/>
    </row>
    <row r="36" spans="1:19" x14ac:dyDescent="0.25">
      <c r="S36" s="3"/>
    </row>
    <row r="37" spans="1:19" x14ac:dyDescent="0.25">
      <c r="S37" s="3"/>
    </row>
    <row r="38" spans="1:19" x14ac:dyDescent="0.25">
      <c r="S38" s="3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O21:P21"/>
    <mergeCell ref="Q21:R21"/>
    <mergeCell ref="E20:F20"/>
    <mergeCell ref="G20:H20"/>
    <mergeCell ref="I20:J20"/>
    <mergeCell ref="K20:L20"/>
    <mergeCell ref="M20:N20"/>
    <mergeCell ref="O20:P20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Q22:R22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2:F12"/>
    <mergeCell ref="G12:H12"/>
    <mergeCell ref="I12:J12"/>
    <mergeCell ref="K12:L12"/>
    <mergeCell ref="M12:N12"/>
    <mergeCell ref="O12:P12"/>
    <mergeCell ref="I18:J18"/>
    <mergeCell ref="K18:L18"/>
    <mergeCell ref="M18:N18"/>
    <mergeCell ref="O18:P18"/>
    <mergeCell ref="Q12:R12"/>
    <mergeCell ref="E17:F17"/>
    <mergeCell ref="G17:H17"/>
    <mergeCell ref="I17:J17"/>
    <mergeCell ref="K17:L17"/>
    <mergeCell ref="M17:N17"/>
    <mergeCell ref="Q18:R18"/>
    <mergeCell ref="E13:F13"/>
    <mergeCell ref="G13:H13"/>
    <mergeCell ref="I13:J13"/>
    <mergeCell ref="K13:L13"/>
    <mergeCell ref="M13:N13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36"/>
  <sheetViews>
    <sheetView zoomScale="90" zoomScaleNormal="90" workbookViewId="0">
      <selection activeCell="I12" sqref="I12:J12"/>
    </sheetView>
  </sheetViews>
  <sheetFormatPr defaultRowHeight="15.75" x14ac:dyDescent="0.25"/>
  <cols>
    <col min="1" max="1" width="9.710937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13</v>
      </c>
      <c r="B1" s="2"/>
      <c r="C1" s="2"/>
    </row>
    <row r="2" spans="1:22" s="9" customFormat="1" x14ac:dyDescent="0.25">
      <c r="A2" s="5" t="str">
        <f>Analysis!A3</f>
        <v>W/E 10.12.17</v>
      </c>
      <c r="B2" s="6"/>
      <c r="C2" s="6"/>
      <c r="D2" s="6"/>
      <c r="E2" s="376" t="s">
        <v>15</v>
      </c>
      <c r="F2" s="376"/>
      <c r="G2" s="376" t="s">
        <v>16</v>
      </c>
      <c r="H2" s="376"/>
      <c r="I2" s="376" t="s">
        <v>17</v>
      </c>
      <c r="J2" s="376"/>
      <c r="K2" s="376" t="s">
        <v>18</v>
      </c>
      <c r="L2" s="376"/>
      <c r="M2" s="376" t="s">
        <v>19</v>
      </c>
      <c r="N2" s="376"/>
      <c r="O2" s="376" t="s">
        <v>20</v>
      </c>
      <c r="P2" s="376"/>
      <c r="Q2" s="376" t="s">
        <v>21</v>
      </c>
      <c r="R2" s="376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276"/>
      <c r="J3" s="276"/>
      <c r="K3" s="41">
        <v>8</v>
      </c>
      <c r="L3" s="41">
        <v>16.3</v>
      </c>
      <c r="M3" s="41">
        <v>8</v>
      </c>
      <c r="N3" s="41">
        <v>16.3</v>
      </c>
      <c r="O3" s="41"/>
      <c r="P3" s="41"/>
      <c r="Q3" s="36"/>
      <c r="R3" s="36"/>
      <c r="S3" s="12"/>
      <c r="T3" s="12"/>
      <c r="U3" s="13"/>
      <c r="V3" s="13"/>
    </row>
    <row r="4" spans="1:22" x14ac:dyDescent="0.25">
      <c r="A4" s="349">
        <v>6641</v>
      </c>
      <c r="B4" s="348" t="s">
        <v>115</v>
      </c>
      <c r="C4" s="348">
        <v>14</v>
      </c>
      <c r="D4" s="25" t="s">
        <v>93</v>
      </c>
      <c r="E4" s="373">
        <v>7</v>
      </c>
      <c r="F4" s="377"/>
      <c r="G4" s="373"/>
      <c r="H4" s="377"/>
      <c r="I4" s="384"/>
      <c r="J4" s="385"/>
      <c r="K4" s="373"/>
      <c r="L4" s="377"/>
      <c r="M4" s="373"/>
      <c r="N4" s="377"/>
      <c r="O4" s="380"/>
      <c r="P4" s="380"/>
      <c r="Q4" s="419"/>
      <c r="R4" s="419"/>
      <c r="S4" s="12">
        <f t="shared" ref="S4:S11" si="0">E4+G4+I4+K4+M4+O4+Q4</f>
        <v>7</v>
      </c>
      <c r="T4" s="12">
        <f t="shared" ref="T4:T11" si="1">SUM(S4-U4-V4)</f>
        <v>7</v>
      </c>
      <c r="U4" s="15"/>
      <c r="V4" s="15"/>
    </row>
    <row r="5" spans="1:22" x14ac:dyDescent="0.25">
      <c r="A5" s="347">
        <v>6686</v>
      </c>
      <c r="B5" s="363" t="s">
        <v>118</v>
      </c>
      <c r="C5" s="347">
        <v>10</v>
      </c>
      <c r="D5" s="25" t="s">
        <v>99</v>
      </c>
      <c r="E5" s="373"/>
      <c r="F5" s="377"/>
      <c r="G5" s="373">
        <v>0.5</v>
      </c>
      <c r="H5" s="377"/>
      <c r="I5" s="384"/>
      <c r="J5" s="385"/>
      <c r="K5" s="373"/>
      <c r="L5" s="377"/>
      <c r="M5" s="373"/>
      <c r="N5" s="377"/>
      <c r="O5" s="380"/>
      <c r="P5" s="380"/>
      <c r="Q5" s="419"/>
      <c r="R5" s="419"/>
      <c r="S5" s="12">
        <f t="shared" si="0"/>
        <v>0.5</v>
      </c>
      <c r="T5" s="12">
        <f t="shared" si="1"/>
        <v>0.5</v>
      </c>
      <c r="U5" s="15"/>
      <c r="V5" s="15"/>
    </row>
    <row r="6" spans="1:22" x14ac:dyDescent="0.25">
      <c r="A6" s="354">
        <v>6538</v>
      </c>
      <c r="B6" s="363" t="s">
        <v>119</v>
      </c>
      <c r="C6" s="353">
        <v>29</v>
      </c>
      <c r="D6" s="25" t="s">
        <v>102</v>
      </c>
      <c r="E6" s="373"/>
      <c r="F6" s="377"/>
      <c r="G6" s="373">
        <v>0.75</v>
      </c>
      <c r="H6" s="377"/>
      <c r="I6" s="386"/>
      <c r="J6" s="386"/>
      <c r="K6" s="373"/>
      <c r="L6" s="377"/>
      <c r="M6" s="373"/>
      <c r="N6" s="377"/>
      <c r="O6" s="380"/>
      <c r="P6" s="380"/>
      <c r="Q6" s="419"/>
      <c r="R6" s="419"/>
      <c r="S6" s="12">
        <f t="shared" si="0"/>
        <v>0.75</v>
      </c>
      <c r="T6" s="12">
        <f t="shared" si="1"/>
        <v>0.75</v>
      </c>
      <c r="U6" s="15"/>
      <c r="V6" s="15"/>
    </row>
    <row r="7" spans="1:22" x14ac:dyDescent="0.25">
      <c r="A7" s="354">
        <v>6538</v>
      </c>
      <c r="B7" s="363" t="s">
        <v>119</v>
      </c>
      <c r="C7" s="353">
        <v>30</v>
      </c>
      <c r="D7" s="25" t="s">
        <v>102</v>
      </c>
      <c r="E7" s="373"/>
      <c r="F7" s="377"/>
      <c r="G7" s="373">
        <v>0.75</v>
      </c>
      <c r="H7" s="377"/>
      <c r="I7" s="384"/>
      <c r="J7" s="385"/>
      <c r="K7" s="373"/>
      <c r="L7" s="377"/>
      <c r="M7" s="373"/>
      <c r="N7" s="377"/>
      <c r="O7" s="380"/>
      <c r="P7" s="380"/>
      <c r="Q7" s="419"/>
      <c r="R7" s="419"/>
      <c r="S7" s="12">
        <f t="shared" si="0"/>
        <v>0.75</v>
      </c>
      <c r="T7" s="12">
        <f t="shared" si="1"/>
        <v>0.75</v>
      </c>
      <c r="U7" s="15"/>
      <c r="V7" s="15"/>
    </row>
    <row r="8" spans="1:22" x14ac:dyDescent="0.25">
      <c r="A8" s="354">
        <v>6738</v>
      </c>
      <c r="B8" s="363" t="s">
        <v>114</v>
      </c>
      <c r="C8" s="353">
        <v>2</v>
      </c>
      <c r="D8" s="25" t="s">
        <v>75</v>
      </c>
      <c r="E8" s="373"/>
      <c r="F8" s="377"/>
      <c r="G8" s="373">
        <v>5</v>
      </c>
      <c r="H8" s="377"/>
      <c r="I8" s="384"/>
      <c r="J8" s="385"/>
      <c r="K8" s="380"/>
      <c r="L8" s="380"/>
      <c r="M8" s="380"/>
      <c r="N8" s="380"/>
      <c r="O8" s="380"/>
      <c r="P8" s="380"/>
      <c r="Q8" s="419"/>
      <c r="R8" s="419"/>
      <c r="S8" s="12">
        <f t="shared" si="0"/>
        <v>5</v>
      </c>
      <c r="T8" s="12">
        <f t="shared" si="1"/>
        <v>5</v>
      </c>
      <c r="U8" s="15"/>
      <c r="V8" s="15"/>
    </row>
    <row r="9" spans="1:22" x14ac:dyDescent="0.25">
      <c r="A9" s="359">
        <v>6691</v>
      </c>
      <c r="B9" s="363" t="s">
        <v>123</v>
      </c>
      <c r="C9" s="358">
        <v>1</v>
      </c>
      <c r="D9" s="25" t="s">
        <v>76</v>
      </c>
      <c r="E9" s="373"/>
      <c r="F9" s="377"/>
      <c r="G9" s="373"/>
      <c r="H9" s="377"/>
      <c r="I9" s="384"/>
      <c r="J9" s="385"/>
      <c r="K9" s="380">
        <v>7</v>
      </c>
      <c r="L9" s="380"/>
      <c r="M9" s="380">
        <v>7</v>
      </c>
      <c r="N9" s="380"/>
      <c r="O9" s="373"/>
      <c r="P9" s="377"/>
      <c r="Q9" s="378"/>
      <c r="R9" s="379"/>
      <c r="S9" s="12">
        <f t="shared" si="0"/>
        <v>14</v>
      </c>
      <c r="T9" s="12">
        <f t="shared" si="1"/>
        <v>14</v>
      </c>
      <c r="U9" s="15"/>
      <c r="V9" s="15"/>
    </row>
    <row r="10" spans="1:22" x14ac:dyDescent="0.25">
      <c r="A10" s="279"/>
      <c r="B10" s="278"/>
      <c r="C10" s="278"/>
      <c r="D10" s="25"/>
      <c r="E10" s="373"/>
      <c r="F10" s="377"/>
      <c r="G10" s="373"/>
      <c r="H10" s="377"/>
      <c r="I10" s="384"/>
      <c r="J10" s="385"/>
      <c r="K10" s="373"/>
      <c r="L10" s="377"/>
      <c r="M10" s="373"/>
      <c r="N10" s="377"/>
      <c r="O10" s="373"/>
      <c r="P10" s="377"/>
      <c r="Q10" s="378"/>
      <c r="R10" s="379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279"/>
      <c r="B11" s="278"/>
      <c r="C11" s="278"/>
      <c r="D11" s="25"/>
      <c r="E11" s="373"/>
      <c r="F11" s="377"/>
      <c r="G11" s="373"/>
      <c r="H11" s="377"/>
      <c r="I11" s="384"/>
      <c r="J11" s="385"/>
      <c r="K11" s="373"/>
      <c r="L11" s="377"/>
      <c r="M11" s="373"/>
      <c r="N11" s="377"/>
      <c r="O11" s="373"/>
      <c r="P11" s="377"/>
      <c r="Q11" s="378"/>
      <c r="R11" s="379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279"/>
      <c r="B12" s="32"/>
      <c r="C12" s="279"/>
      <c r="D12" s="25"/>
      <c r="E12" s="373"/>
      <c r="F12" s="377"/>
      <c r="G12" s="373"/>
      <c r="H12" s="377"/>
      <c r="I12" s="384"/>
      <c r="J12" s="385"/>
      <c r="K12" s="373"/>
      <c r="L12" s="377"/>
      <c r="M12" s="373"/>
      <c r="N12" s="377"/>
      <c r="O12" s="373"/>
      <c r="P12" s="377"/>
      <c r="Q12" s="378"/>
      <c r="R12" s="379"/>
      <c r="S12" s="12">
        <f t="shared" ref="S12:S23" si="2"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278"/>
      <c r="B13" s="278"/>
      <c r="C13" s="278"/>
      <c r="D13" s="25"/>
      <c r="E13" s="373"/>
      <c r="F13" s="377"/>
      <c r="G13" s="373"/>
      <c r="H13" s="377"/>
      <c r="I13" s="384"/>
      <c r="J13" s="385"/>
      <c r="K13" s="373"/>
      <c r="L13" s="377"/>
      <c r="M13" s="373"/>
      <c r="N13" s="377"/>
      <c r="O13" s="373"/>
      <c r="P13" s="377"/>
      <c r="Q13" s="378"/>
      <c r="R13" s="379"/>
      <c r="S13" s="12">
        <f t="shared" si="2"/>
        <v>0</v>
      </c>
      <c r="T13" s="12">
        <f>SUM(S13-U13-V13)</f>
        <v>0</v>
      </c>
      <c r="U13" s="15"/>
      <c r="V13" s="15"/>
    </row>
    <row r="14" spans="1:22" x14ac:dyDescent="0.25">
      <c r="A14" s="279"/>
      <c r="B14" s="32"/>
      <c r="C14" s="279"/>
      <c r="E14" s="373"/>
      <c r="F14" s="377"/>
      <c r="G14" s="373"/>
      <c r="H14" s="377"/>
      <c r="I14" s="384"/>
      <c r="J14" s="385"/>
      <c r="K14" s="373"/>
      <c r="L14" s="377"/>
      <c r="M14" s="373"/>
      <c r="N14" s="377"/>
      <c r="O14" s="373"/>
      <c r="P14" s="377"/>
      <c r="Q14" s="378"/>
      <c r="R14" s="379"/>
      <c r="S14" s="12">
        <f t="shared" si="2"/>
        <v>0</v>
      </c>
      <c r="T14" s="12">
        <f>SUM(S14-U14-V14)</f>
        <v>0</v>
      </c>
      <c r="U14" s="15"/>
      <c r="V14" s="15"/>
    </row>
    <row r="15" spans="1:22" x14ac:dyDescent="0.25">
      <c r="A15" s="279"/>
      <c r="B15" s="279"/>
      <c r="C15" s="279"/>
      <c r="D15" s="25"/>
      <c r="E15" s="373"/>
      <c r="F15" s="377"/>
      <c r="G15" s="373"/>
      <c r="H15" s="377"/>
      <c r="I15" s="384"/>
      <c r="J15" s="385"/>
      <c r="K15" s="373"/>
      <c r="L15" s="377"/>
      <c r="M15" s="373"/>
      <c r="N15" s="377"/>
      <c r="O15" s="373"/>
      <c r="P15" s="377"/>
      <c r="Q15" s="378"/>
      <c r="R15" s="379"/>
      <c r="S15" s="12">
        <f t="shared" si="2"/>
        <v>0</v>
      </c>
      <c r="T15" s="12">
        <f t="shared" ref="T15:T21" si="3">SUM(S15-U15-V15)</f>
        <v>0</v>
      </c>
      <c r="U15" s="15"/>
      <c r="V15" s="15"/>
    </row>
    <row r="16" spans="1:22" x14ac:dyDescent="0.25">
      <c r="A16" s="279"/>
      <c r="B16" s="279"/>
      <c r="C16" s="279"/>
      <c r="D16" s="25"/>
      <c r="E16" s="373"/>
      <c r="F16" s="377"/>
      <c r="G16" s="373"/>
      <c r="H16" s="377"/>
      <c r="I16" s="384"/>
      <c r="J16" s="385"/>
      <c r="K16" s="373"/>
      <c r="L16" s="377"/>
      <c r="M16" s="373"/>
      <c r="N16" s="377"/>
      <c r="O16" s="373"/>
      <c r="P16" s="377"/>
      <c r="Q16" s="378"/>
      <c r="R16" s="379"/>
      <c r="S16" s="12">
        <f t="shared" si="2"/>
        <v>0</v>
      </c>
      <c r="T16" s="12">
        <f t="shared" si="3"/>
        <v>0</v>
      </c>
      <c r="U16" s="15"/>
      <c r="V16" s="15"/>
    </row>
    <row r="17" spans="1:22" x14ac:dyDescent="0.25">
      <c r="A17" s="51"/>
      <c r="B17" s="279"/>
      <c r="C17" s="279"/>
      <c r="D17" s="14"/>
      <c r="E17" s="373"/>
      <c r="F17" s="377"/>
      <c r="G17" s="373"/>
      <c r="H17" s="377"/>
      <c r="I17" s="384"/>
      <c r="J17" s="385"/>
      <c r="K17" s="373"/>
      <c r="L17" s="377"/>
      <c r="M17" s="373"/>
      <c r="N17" s="377"/>
      <c r="O17" s="373"/>
      <c r="P17" s="377"/>
      <c r="Q17" s="378"/>
      <c r="R17" s="379"/>
      <c r="S17" s="12">
        <f t="shared" si="2"/>
        <v>0</v>
      </c>
      <c r="T17" s="12">
        <f t="shared" si="3"/>
        <v>0</v>
      </c>
      <c r="U17" s="15"/>
      <c r="V17" s="15"/>
    </row>
    <row r="18" spans="1:22" x14ac:dyDescent="0.25">
      <c r="A18" s="278"/>
      <c r="B18" s="278"/>
      <c r="C18" s="278"/>
      <c r="D18" s="324"/>
      <c r="E18" s="373"/>
      <c r="F18" s="377"/>
      <c r="G18" s="373"/>
      <c r="H18" s="377"/>
      <c r="I18" s="384"/>
      <c r="J18" s="385"/>
      <c r="K18" s="373"/>
      <c r="L18" s="377"/>
      <c r="M18" s="373"/>
      <c r="N18" s="377"/>
      <c r="O18" s="373"/>
      <c r="P18" s="377"/>
      <c r="Q18" s="378"/>
      <c r="R18" s="379"/>
      <c r="S18" s="12">
        <f t="shared" si="2"/>
        <v>0</v>
      </c>
      <c r="T18" s="12">
        <f t="shared" si="3"/>
        <v>0</v>
      </c>
      <c r="U18" s="15"/>
      <c r="V18" s="15"/>
    </row>
    <row r="19" spans="1:22" x14ac:dyDescent="0.25">
      <c r="A19" s="347"/>
      <c r="B19" s="347"/>
      <c r="C19" s="347"/>
      <c r="D19" s="14"/>
      <c r="E19" s="373"/>
      <c r="F19" s="377"/>
      <c r="G19" s="373"/>
      <c r="H19" s="377"/>
      <c r="I19" s="384"/>
      <c r="J19" s="385"/>
      <c r="K19" s="373"/>
      <c r="L19" s="377"/>
      <c r="M19" s="373"/>
      <c r="N19" s="377"/>
      <c r="O19" s="373"/>
      <c r="P19" s="377"/>
      <c r="Q19" s="378"/>
      <c r="R19" s="379"/>
      <c r="S19" s="12">
        <f t="shared" si="2"/>
        <v>0</v>
      </c>
      <c r="T19" s="12">
        <f t="shared" si="3"/>
        <v>0</v>
      </c>
      <c r="U19" s="15"/>
      <c r="V19" s="15"/>
    </row>
    <row r="20" spans="1:22" x14ac:dyDescent="0.25">
      <c r="A20" s="278">
        <v>3600</v>
      </c>
      <c r="B20" s="278" t="s">
        <v>116</v>
      </c>
      <c r="C20" s="278"/>
      <c r="D20" s="14" t="s">
        <v>63</v>
      </c>
      <c r="E20" s="373">
        <v>1</v>
      </c>
      <c r="F20" s="377"/>
      <c r="G20" s="373">
        <v>1</v>
      </c>
      <c r="H20" s="377"/>
      <c r="I20" s="384"/>
      <c r="J20" s="385"/>
      <c r="K20" s="373">
        <v>1</v>
      </c>
      <c r="L20" s="377"/>
      <c r="M20" s="373">
        <v>1</v>
      </c>
      <c r="N20" s="377"/>
      <c r="O20" s="373"/>
      <c r="P20" s="377"/>
      <c r="Q20" s="378"/>
      <c r="R20" s="379"/>
      <c r="S20" s="12">
        <f t="shared" si="2"/>
        <v>4</v>
      </c>
      <c r="T20" s="12">
        <f t="shared" si="3"/>
        <v>4</v>
      </c>
      <c r="U20" s="15"/>
      <c r="V20" s="15"/>
    </row>
    <row r="21" spans="1:22" x14ac:dyDescent="0.25">
      <c r="A21" s="101"/>
      <c r="B21" s="101"/>
      <c r="C21" s="101"/>
      <c r="D21" s="14"/>
      <c r="E21" s="373"/>
      <c r="F21" s="377"/>
      <c r="G21" s="373"/>
      <c r="H21" s="377"/>
      <c r="I21" s="384"/>
      <c r="J21" s="385"/>
      <c r="K21" s="373"/>
      <c r="L21" s="377"/>
      <c r="M21" s="373"/>
      <c r="N21" s="377"/>
      <c r="O21" s="373"/>
      <c r="P21" s="377"/>
      <c r="Q21" s="378"/>
      <c r="R21" s="379"/>
      <c r="S21" s="12">
        <f t="shared" si="2"/>
        <v>0</v>
      </c>
      <c r="T21" s="12">
        <f t="shared" si="3"/>
        <v>0</v>
      </c>
      <c r="U21" s="15"/>
      <c r="V21" s="15"/>
    </row>
    <row r="22" spans="1:22" x14ac:dyDescent="0.25">
      <c r="A22" s="10" t="s">
        <v>37</v>
      </c>
      <c r="B22" s="10"/>
      <c r="C22" s="10"/>
      <c r="D22" s="10"/>
      <c r="E22" s="373"/>
      <c r="F22" s="377"/>
      <c r="G22" s="373"/>
      <c r="H22" s="377"/>
      <c r="I22" s="384">
        <v>8</v>
      </c>
      <c r="J22" s="385"/>
      <c r="K22" s="373">
        <f>SUM(K6:K21)</f>
        <v>8</v>
      </c>
      <c r="L22" s="377"/>
      <c r="M22" s="373"/>
      <c r="N22" s="377"/>
      <c r="O22" s="373"/>
      <c r="P22" s="377"/>
      <c r="Q22" s="378"/>
      <c r="R22" s="379"/>
      <c r="S22" s="12">
        <f t="shared" si="2"/>
        <v>16</v>
      </c>
      <c r="T22" s="12"/>
      <c r="U22" s="15"/>
      <c r="V22" s="15"/>
    </row>
    <row r="23" spans="1:22" x14ac:dyDescent="0.25">
      <c r="A23" s="10" t="s">
        <v>38</v>
      </c>
      <c r="B23" s="10"/>
      <c r="C23" s="10"/>
      <c r="D23" s="10"/>
      <c r="E23" s="373"/>
      <c r="F23" s="377"/>
      <c r="G23" s="373"/>
      <c r="H23" s="377"/>
      <c r="I23" s="373"/>
      <c r="J23" s="377"/>
      <c r="K23" s="373"/>
      <c r="L23" s="377"/>
      <c r="M23" s="373"/>
      <c r="N23" s="377"/>
      <c r="O23" s="373"/>
      <c r="P23" s="377"/>
      <c r="Q23" s="378"/>
      <c r="R23" s="379"/>
      <c r="S23" s="12">
        <f t="shared" si="2"/>
        <v>0</v>
      </c>
      <c r="T23" s="12"/>
      <c r="U23" s="15"/>
      <c r="V23" s="15"/>
    </row>
    <row r="24" spans="1:22" x14ac:dyDescent="0.25">
      <c r="A24" s="16" t="s">
        <v>6</v>
      </c>
      <c r="B24" s="16"/>
      <c r="C24" s="16"/>
      <c r="D24" s="16"/>
      <c r="E24" s="382">
        <f>SUM(E4:E23)</f>
        <v>8</v>
      </c>
      <c r="F24" s="383"/>
      <c r="G24" s="382">
        <f>SUM(G4:G23)</f>
        <v>8</v>
      </c>
      <c r="H24" s="383"/>
      <c r="I24" s="382">
        <f>SUM(I4:I23)</f>
        <v>8</v>
      </c>
      <c r="J24" s="383"/>
      <c r="K24" s="382">
        <f>SUM(K4:K23)</f>
        <v>16</v>
      </c>
      <c r="L24" s="383"/>
      <c r="M24" s="382">
        <f>SUM(M4:M23)</f>
        <v>8</v>
      </c>
      <c r="N24" s="383"/>
      <c r="O24" s="382">
        <f>SUM(O4:O23)</f>
        <v>0</v>
      </c>
      <c r="P24" s="383"/>
      <c r="Q24" s="382">
        <f>SUM(Q4:Q23)</f>
        <v>0</v>
      </c>
      <c r="R24" s="383"/>
      <c r="S24" s="12">
        <f>SUM(S4:S23)</f>
        <v>48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17"/>
      <c r="F25" s="18">
        <v>8</v>
      </c>
      <c r="G25" s="17"/>
      <c r="H25" s="18">
        <v>8</v>
      </c>
      <c r="I25" s="17"/>
      <c r="J25" s="18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SUM(T4:T22)</f>
        <v>32</v>
      </c>
      <c r="U25" s="15"/>
      <c r="V25" s="15"/>
    </row>
    <row r="26" spans="1:22" x14ac:dyDescent="0.25">
      <c r="A26" s="16" t="s">
        <v>41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8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8</v>
      </c>
      <c r="T26" s="15"/>
      <c r="U26" s="15">
        <f>SUM(U4:U25)</f>
        <v>0</v>
      </c>
      <c r="V26" s="15">
        <f>SUM(V4:V25)</f>
        <v>0</v>
      </c>
    </row>
    <row r="28" spans="1:22" x14ac:dyDescent="0.25">
      <c r="A28" s="1" t="s">
        <v>25</v>
      </c>
      <c r="B28" s="2"/>
      <c r="C28" s="29"/>
    </row>
    <row r="29" spans="1:22" x14ac:dyDescent="0.25">
      <c r="A29" s="3" t="s">
        <v>2</v>
      </c>
      <c r="C29" s="27">
        <f>SUM(T25)</f>
        <v>32</v>
      </c>
      <c r="I29" s="1">
        <v>3600</v>
      </c>
    </row>
    <row r="30" spans="1:22" x14ac:dyDescent="0.25">
      <c r="A30" s="3" t="s">
        <v>26</v>
      </c>
      <c r="C30" s="27">
        <f>U26</f>
        <v>0</v>
      </c>
      <c r="D30" s="20"/>
      <c r="I30" s="28">
        <v>4</v>
      </c>
    </row>
    <row r="31" spans="1:22" x14ac:dyDescent="0.25">
      <c r="A31" s="3" t="s">
        <v>27</v>
      </c>
      <c r="C31" s="20">
        <f>V26</f>
        <v>0</v>
      </c>
      <c r="I31" s="20"/>
    </row>
    <row r="32" spans="1:22" x14ac:dyDescent="0.25">
      <c r="A32" s="21" t="s">
        <v>28</v>
      </c>
      <c r="B32" s="21"/>
      <c r="C32" s="24">
        <f>S22</f>
        <v>16</v>
      </c>
      <c r="D32" s="21"/>
      <c r="I32" s="29"/>
      <c r="J32" s="29"/>
      <c r="K32" s="29"/>
      <c r="L32" s="29"/>
      <c r="M32" s="29"/>
      <c r="N32" s="29"/>
    </row>
    <row r="33" spans="1:14" x14ac:dyDescent="0.25">
      <c r="A33" s="3" t="s">
        <v>4</v>
      </c>
      <c r="C33" s="20">
        <f>S23</f>
        <v>0</v>
      </c>
      <c r="I33" s="29"/>
      <c r="J33" s="29"/>
      <c r="K33" s="29"/>
      <c r="L33" s="29"/>
      <c r="M33" s="29"/>
      <c r="N33" s="29"/>
    </row>
    <row r="34" spans="1:14" ht="16.5" thickBot="1" x14ac:dyDescent="0.3">
      <c r="A34" s="4" t="s">
        <v>6</v>
      </c>
      <c r="B34" s="4"/>
      <c r="C34" s="26">
        <f>SUM(C29:C33)</f>
        <v>48</v>
      </c>
      <c r="E34" s="4" t="s">
        <v>40</v>
      </c>
      <c r="F34" s="4"/>
      <c r="G34" s="22">
        <f>S24-C34</f>
        <v>0</v>
      </c>
    </row>
    <row r="35" spans="1:14" ht="16.5" thickTop="1" x14ac:dyDescent="0.25">
      <c r="A35" s="3" t="s">
        <v>29</v>
      </c>
      <c r="C35" s="23">
        <v>0</v>
      </c>
      <c r="D35" s="23"/>
    </row>
    <row r="36" spans="1:14" x14ac:dyDescent="0.25">
      <c r="A36" s="3" t="s">
        <v>36</v>
      </c>
      <c r="C36" s="23">
        <v>0</v>
      </c>
      <c r="D36" s="23"/>
    </row>
  </sheetData>
  <mergeCells count="154">
    <mergeCell ref="Q8:R8"/>
    <mergeCell ref="Q9:R9"/>
    <mergeCell ref="O9:P9"/>
    <mergeCell ref="O6:P6"/>
    <mergeCell ref="O8:P8"/>
    <mergeCell ref="M12:N12"/>
    <mergeCell ref="Q12:R12"/>
    <mergeCell ref="O12:P12"/>
    <mergeCell ref="I9:J9"/>
    <mergeCell ref="Q7:R7"/>
    <mergeCell ref="O7:P7"/>
    <mergeCell ref="M7:N7"/>
    <mergeCell ref="M8:N8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O15:P15"/>
    <mergeCell ref="M16:N16"/>
    <mergeCell ref="G16:H16"/>
    <mergeCell ref="E16:F16"/>
    <mergeCell ref="E15:F15"/>
    <mergeCell ref="G15:H15"/>
    <mergeCell ref="E8:F8"/>
    <mergeCell ref="G8:H8"/>
    <mergeCell ref="E13:F13"/>
    <mergeCell ref="G13:H13"/>
    <mergeCell ref="O13:P13"/>
    <mergeCell ref="I15:J15"/>
    <mergeCell ref="K15:L15"/>
    <mergeCell ref="I8:J8"/>
    <mergeCell ref="K9:L9"/>
    <mergeCell ref="I12:J12"/>
    <mergeCell ref="K12:L12"/>
    <mergeCell ref="K8:L8"/>
    <mergeCell ref="I13:J13"/>
    <mergeCell ref="K13:L13"/>
    <mergeCell ref="M13:N13"/>
    <mergeCell ref="E12:F12"/>
    <mergeCell ref="G12:H12"/>
    <mergeCell ref="G9:H9"/>
    <mergeCell ref="M18:N18"/>
    <mergeCell ref="M17:N17"/>
    <mergeCell ref="M20:N20"/>
    <mergeCell ref="E17:F17"/>
    <mergeCell ref="G17:H17"/>
    <mergeCell ref="E18:F18"/>
    <mergeCell ref="G18:H18"/>
    <mergeCell ref="K18:L18"/>
    <mergeCell ref="Q13:R13"/>
    <mergeCell ref="O20:P20"/>
    <mergeCell ref="Q17:R17"/>
    <mergeCell ref="O17:P17"/>
    <mergeCell ref="O16:P16"/>
    <mergeCell ref="O18:P18"/>
    <mergeCell ref="Q18:R18"/>
    <mergeCell ref="Q19:R19"/>
    <mergeCell ref="I16:J16"/>
    <mergeCell ref="K16:L16"/>
    <mergeCell ref="K17:L17"/>
    <mergeCell ref="I17:J17"/>
    <mergeCell ref="I18:J18"/>
    <mergeCell ref="Q15:R15"/>
    <mergeCell ref="Q16:R16"/>
    <mergeCell ref="M15:N15"/>
    <mergeCell ref="K19:L19"/>
    <mergeCell ref="M21:N21"/>
    <mergeCell ref="M19:N19"/>
    <mergeCell ref="K24:L24"/>
    <mergeCell ref="K23:L23"/>
    <mergeCell ref="K22:L22"/>
    <mergeCell ref="K20:L20"/>
    <mergeCell ref="K21:L21"/>
    <mergeCell ref="Q20:R20"/>
    <mergeCell ref="O19:P19"/>
    <mergeCell ref="Q21:R21"/>
    <mergeCell ref="O21:P21"/>
    <mergeCell ref="E24:F24"/>
    <mergeCell ref="G24:H24"/>
    <mergeCell ref="E23:F23"/>
    <mergeCell ref="E22:F22"/>
    <mergeCell ref="I22:J22"/>
    <mergeCell ref="I24:J24"/>
    <mergeCell ref="Q24:R24"/>
    <mergeCell ref="M22:N22"/>
    <mergeCell ref="Q22:R22"/>
    <mergeCell ref="O23:P23"/>
    <mergeCell ref="Q23:R23"/>
    <mergeCell ref="O22:P22"/>
    <mergeCell ref="M24:N24"/>
    <mergeCell ref="O24:P24"/>
    <mergeCell ref="M23:N23"/>
    <mergeCell ref="G20:H20"/>
    <mergeCell ref="G21:H21"/>
    <mergeCell ref="G19:H19"/>
    <mergeCell ref="I23:J23"/>
    <mergeCell ref="E20:F20"/>
    <mergeCell ref="E21:F21"/>
    <mergeCell ref="G23:H23"/>
    <mergeCell ref="G22:H22"/>
    <mergeCell ref="I20:J20"/>
    <mergeCell ref="I21:J21"/>
    <mergeCell ref="I19:J19"/>
    <mergeCell ref="E19:F19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E14:F14"/>
    <mergeCell ref="G14:H14"/>
    <mergeCell ref="I14:J14"/>
    <mergeCell ref="K14:L14"/>
    <mergeCell ref="M14:N14"/>
    <mergeCell ref="O14:P14"/>
    <mergeCell ref="Q14:R1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39"/>
  <sheetViews>
    <sheetView zoomScale="90" zoomScaleNormal="90" workbookViewId="0">
      <selection activeCell="I33" sqref="I33"/>
    </sheetView>
  </sheetViews>
  <sheetFormatPr defaultRowHeight="15.75" x14ac:dyDescent="0.25"/>
  <cols>
    <col min="1" max="1" width="10.5703125" style="246" customWidth="1"/>
    <col min="2" max="2" width="10.7109375" style="246" customWidth="1"/>
    <col min="3" max="3" width="10.42578125" style="246" customWidth="1"/>
    <col min="4" max="4" width="28.7109375" style="246" customWidth="1"/>
    <col min="5" max="13" width="7" style="246" customWidth="1"/>
    <col min="14" max="14" width="6.85546875" style="246" customWidth="1"/>
    <col min="15" max="17" width="7" style="246" customWidth="1"/>
    <col min="18" max="18" width="6.85546875" style="247" customWidth="1"/>
    <col min="19" max="19" width="7.7109375" style="246" customWidth="1"/>
    <col min="20" max="21" width="7.85546875" style="246" customWidth="1"/>
    <col min="22" max="22" width="7.7109375" style="246" customWidth="1"/>
    <col min="23" max="16384" width="9.140625" style="246"/>
  </cols>
  <sheetData>
    <row r="1" spans="1:22" x14ac:dyDescent="0.25">
      <c r="A1" s="244" t="s">
        <v>14</v>
      </c>
      <c r="B1" s="245"/>
      <c r="C1" s="245"/>
    </row>
    <row r="2" spans="1:22" s="252" customFormat="1" x14ac:dyDescent="0.25">
      <c r="A2" s="248" t="str">
        <f>Analysis!A3</f>
        <v>W/E 10.12.17</v>
      </c>
      <c r="B2" s="249"/>
      <c r="C2" s="249"/>
      <c r="D2" s="249"/>
      <c r="E2" s="430" t="s">
        <v>15</v>
      </c>
      <c r="F2" s="430"/>
      <c r="G2" s="430" t="s">
        <v>16</v>
      </c>
      <c r="H2" s="430"/>
      <c r="I2" s="430" t="s">
        <v>17</v>
      </c>
      <c r="J2" s="430"/>
      <c r="K2" s="430" t="s">
        <v>18</v>
      </c>
      <c r="L2" s="430"/>
      <c r="M2" s="430" t="s">
        <v>19</v>
      </c>
      <c r="N2" s="430"/>
      <c r="O2" s="430" t="s">
        <v>20</v>
      </c>
      <c r="P2" s="430"/>
      <c r="Q2" s="430" t="s">
        <v>21</v>
      </c>
      <c r="R2" s="430"/>
      <c r="S2" s="250" t="s">
        <v>24</v>
      </c>
      <c r="T2" s="250" t="s">
        <v>39</v>
      </c>
      <c r="U2" s="251" t="s">
        <v>26</v>
      </c>
      <c r="V2" s="251" t="s">
        <v>27</v>
      </c>
    </row>
    <row r="3" spans="1:22" x14ac:dyDescent="0.25">
      <c r="A3" s="253" t="s">
        <v>22</v>
      </c>
      <c r="B3" s="253" t="s">
        <v>23</v>
      </c>
      <c r="C3" s="253" t="s">
        <v>49</v>
      </c>
      <c r="D3" s="253" t="s">
        <v>32</v>
      </c>
      <c r="E3" s="351"/>
      <c r="F3" s="351"/>
      <c r="G3" s="254">
        <v>8</v>
      </c>
      <c r="H3" s="254">
        <v>16.3</v>
      </c>
      <c r="I3" s="254">
        <v>8</v>
      </c>
      <c r="J3" s="254">
        <v>16.3</v>
      </c>
      <c r="K3" s="254">
        <v>8</v>
      </c>
      <c r="L3" s="254">
        <v>16.3</v>
      </c>
      <c r="M3" s="254"/>
      <c r="N3" s="254"/>
      <c r="O3" s="254"/>
      <c r="P3" s="254"/>
      <c r="Q3" s="255"/>
      <c r="R3" s="255"/>
      <c r="S3" s="256"/>
      <c r="T3" s="256"/>
      <c r="U3" s="257"/>
      <c r="V3" s="257"/>
    </row>
    <row r="4" spans="1:22" x14ac:dyDescent="0.25">
      <c r="A4" s="333">
        <v>6641</v>
      </c>
      <c r="B4" s="363" t="s">
        <v>115</v>
      </c>
      <c r="C4" s="332">
        <v>14</v>
      </c>
      <c r="D4" s="25" t="s">
        <v>69</v>
      </c>
      <c r="E4" s="384"/>
      <c r="F4" s="427"/>
      <c r="G4" s="422"/>
      <c r="H4" s="423"/>
      <c r="I4" s="429">
        <v>0.5</v>
      </c>
      <c r="J4" s="423"/>
      <c r="K4" s="422"/>
      <c r="L4" s="423"/>
      <c r="M4" s="422"/>
      <c r="N4" s="423"/>
      <c r="O4" s="422"/>
      <c r="P4" s="423"/>
      <c r="Q4" s="420"/>
      <c r="R4" s="421"/>
      <c r="S4" s="256">
        <f t="shared" ref="S4:S23" si="0">E4+G4+I4+K4+M4+O4+Q4</f>
        <v>0.5</v>
      </c>
      <c r="T4" s="256">
        <f t="shared" ref="T4:T23" si="1">SUM(S4-U4-V4)</f>
        <v>0.5</v>
      </c>
      <c r="U4" s="260"/>
      <c r="V4" s="260"/>
    </row>
    <row r="5" spans="1:22" x14ac:dyDescent="0.25">
      <c r="A5" s="359">
        <v>6700</v>
      </c>
      <c r="B5" s="363" t="s">
        <v>124</v>
      </c>
      <c r="C5" s="360">
        <v>1</v>
      </c>
      <c r="D5" s="25" t="s">
        <v>69</v>
      </c>
      <c r="E5" s="426"/>
      <c r="F5" s="427"/>
      <c r="G5" s="422"/>
      <c r="H5" s="423"/>
      <c r="I5" s="422"/>
      <c r="J5" s="423"/>
      <c r="K5" s="422">
        <v>0.5</v>
      </c>
      <c r="L5" s="423"/>
      <c r="M5" s="422"/>
      <c r="N5" s="423"/>
      <c r="O5" s="422"/>
      <c r="P5" s="423"/>
      <c r="Q5" s="420"/>
      <c r="R5" s="421"/>
      <c r="S5" s="256">
        <f t="shared" si="0"/>
        <v>0.5</v>
      </c>
      <c r="T5" s="256">
        <f t="shared" si="1"/>
        <v>0.5</v>
      </c>
      <c r="U5" s="260"/>
      <c r="V5" s="260"/>
    </row>
    <row r="6" spans="1:22" x14ac:dyDescent="0.25">
      <c r="A6" s="258"/>
      <c r="B6" s="249"/>
      <c r="C6" s="249"/>
      <c r="D6" s="25"/>
      <c r="E6" s="426"/>
      <c r="F6" s="427"/>
      <c r="G6" s="422"/>
      <c r="H6" s="423"/>
      <c r="I6" s="422"/>
      <c r="J6" s="423"/>
      <c r="K6" s="422"/>
      <c r="L6" s="423"/>
      <c r="M6" s="422"/>
      <c r="N6" s="423"/>
      <c r="O6" s="422"/>
      <c r="P6" s="423"/>
      <c r="Q6" s="420"/>
      <c r="R6" s="421"/>
      <c r="S6" s="256">
        <f t="shared" si="0"/>
        <v>0</v>
      </c>
      <c r="T6" s="256">
        <f t="shared" si="1"/>
        <v>0</v>
      </c>
      <c r="U6" s="260"/>
      <c r="V6" s="260"/>
    </row>
    <row r="7" spans="1:22" x14ac:dyDescent="0.25">
      <c r="A7" s="258"/>
      <c r="B7" s="249"/>
      <c r="C7" s="249"/>
      <c r="D7" s="25"/>
      <c r="E7" s="426"/>
      <c r="F7" s="427"/>
      <c r="G7" s="422"/>
      <c r="H7" s="423"/>
      <c r="I7" s="422"/>
      <c r="J7" s="423"/>
      <c r="K7" s="422"/>
      <c r="L7" s="423"/>
      <c r="M7" s="422"/>
      <c r="N7" s="423"/>
      <c r="O7" s="422"/>
      <c r="P7" s="423"/>
      <c r="Q7" s="420"/>
      <c r="R7" s="421"/>
      <c r="S7" s="256">
        <f t="shared" si="0"/>
        <v>0</v>
      </c>
      <c r="T7" s="256">
        <f t="shared" si="1"/>
        <v>0</v>
      </c>
      <c r="U7" s="260"/>
      <c r="V7" s="260"/>
    </row>
    <row r="8" spans="1:22" x14ac:dyDescent="0.25">
      <c r="A8" s="317"/>
      <c r="B8" s="249"/>
      <c r="C8" s="249"/>
      <c r="D8" s="25"/>
      <c r="E8" s="426"/>
      <c r="F8" s="427"/>
      <c r="G8" s="422"/>
      <c r="H8" s="423"/>
      <c r="I8" s="422"/>
      <c r="J8" s="423"/>
      <c r="K8" s="422"/>
      <c r="L8" s="423"/>
      <c r="M8" s="422"/>
      <c r="N8" s="423"/>
      <c r="O8" s="422"/>
      <c r="P8" s="423"/>
      <c r="Q8" s="420"/>
      <c r="R8" s="421"/>
      <c r="S8" s="256">
        <f t="shared" si="0"/>
        <v>0</v>
      </c>
      <c r="T8" s="256">
        <f t="shared" si="1"/>
        <v>0</v>
      </c>
      <c r="U8" s="260"/>
      <c r="V8" s="260"/>
    </row>
    <row r="9" spans="1:22" x14ac:dyDescent="0.25">
      <c r="A9" s="317"/>
      <c r="B9" s="261"/>
      <c r="C9" s="258"/>
      <c r="D9" s="25"/>
      <c r="E9" s="426"/>
      <c r="F9" s="427"/>
      <c r="G9" s="422"/>
      <c r="H9" s="423"/>
      <c r="I9" s="422"/>
      <c r="J9" s="423"/>
      <c r="K9" s="422"/>
      <c r="L9" s="423"/>
      <c r="M9" s="422"/>
      <c r="N9" s="423"/>
      <c r="O9" s="422"/>
      <c r="P9" s="423"/>
      <c r="Q9" s="420"/>
      <c r="R9" s="421"/>
      <c r="S9" s="256">
        <f t="shared" si="0"/>
        <v>0</v>
      </c>
      <c r="T9" s="256">
        <f t="shared" si="1"/>
        <v>0</v>
      </c>
      <c r="U9" s="260"/>
      <c r="V9" s="260"/>
    </row>
    <row r="10" spans="1:22" x14ac:dyDescent="0.25">
      <c r="A10" s="258"/>
      <c r="B10" s="261"/>
      <c r="C10" s="258"/>
      <c r="D10" s="25"/>
      <c r="E10" s="426"/>
      <c r="F10" s="427"/>
      <c r="G10" s="422"/>
      <c r="H10" s="423"/>
      <c r="I10" s="422"/>
      <c r="J10" s="423"/>
      <c r="K10" s="422"/>
      <c r="L10" s="423"/>
      <c r="M10" s="422"/>
      <c r="N10" s="423"/>
      <c r="O10" s="422"/>
      <c r="P10" s="423"/>
      <c r="Q10" s="420"/>
      <c r="R10" s="421"/>
      <c r="S10" s="256">
        <f t="shared" si="0"/>
        <v>0</v>
      </c>
      <c r="T10" s="256">
        <f t="shared" si="1"/>
        <v>0</v>
      </c>
      <c r="U10" s="260"/>
      <c r="V10" s="260"/>
    </row>
    <row r="11" spans="1:22" x14ac:dyDescent="0.25">
      <c r="A11" s="258"/>
      <c r="B11" s="261"/>
      <c r="C11" s="258"/>
      <c r="D11" s="25"/>
      <c r="E11" s="426"/>
      <c r="F11" s="427"/>
      <c r="G11" s="422"/>
      <c r="H11" s="423"/>
      <c r="I11" s="422"/>
      <c r="J11" s="423"/>
      <c r="K11" s="422"/>
      <c r="L11" s="423"/>
      <c r="M11" s="422"/>
      <c r="N11" s="423"/>
      <c r="O11" s="422"/>
      <c r="P11" s="423"/>
      <c r="Q11" s="420"/>
      <c r="R11" s="421"/>
      <c r="S11" s="256">
        <f t="shared" si="0"/>
        <v>0</v>
      </c>
      <c r="T11" s="256">
        <f t="shared" si="1"/>
        <v>0</v>
      </c>
      <c r="U11" s="260"/>
      <c r="V11" s="260"/>
    </row>
    <row r="12" spans="1:22" x14ac:dyDescent="0.25">
      <c r="A12" s="249"/>
      <c r="B12" s="249"/>
      <c r="C12" s="249"/>
      <c r="D12" s="259"/>
      <c r="E12" s="426"/>
      <c r="F12" s="427"/>
      <c r="G12" s="422"/>
      <c r="H12" s="423"/>
      <c r="I12" s="422"/>
      <c r="J12" s="423"/>
      <c r="K12" s="422"/>
      <c r="L12" s="423"/>
      <c r="M12" s="422"/>
      <c r="N12" s="423"/>
      <c r="O12" s="422"/>
      <c r="P12" s="423"/>
      <c r="Q12" s="420"/>
      <c r="R12" s="421"/>
      <c r="S12" s="256">
        <f t="shared" si="0"/>
        <v>0</v>
      </c>
      <c r="T12" s="256">
        <f t="shared" si="1"/>
        <v>0</v>
      </c>
      <c r="U12" s="260"/>
      <c r="V12" s="260"/>
    </row>
    <row r="13" spans="1:22" x14ac:dyDescent="0.25">
      <c r="A13" s="258"/>
      <c r="B13" s="261"/>
      <c r="C13" s="258"/>
      <c r="E13" s="426"/>
      <c r="F13" s="427"/>
      <c r="G13" s="422"/>
      <c r="H13" s="423"/>
      <c r="I13" s="422"/>
      <c r="J13" s="423"/>
      <c r="K13" s="422"/>
      <c r="L13" s="423"/>
      <c r="M13" s="422"/>
      <c r="N13" s="423"/>
      <c r="O13" s="422"/>
      <c r="P13" s="423"/>
      <c r="Q13" s="420"/>
      <c r="R13" s="421"/>
      <c r="S13" s="256">
        <f t="shared" ref="S13:S14" si="2">E13+G13+I13+K13+M13+O13+Q13</f>
        <v>0</v>
      </c>
      <c r="T13" s="256">
        <f t="shared" ref="T13:T14" si="3">SUM(S13-U13-V13)</f>
        <v>0</v>
      </c>
      <c r="U13" s="260"/>
      <c r="V13" s="260"/>
    </row>
    <row r="14" spans="1:22" x14ac:dyDescent="0.25">
      <c r="A14" s="249"/>
      <c r="B14" s="249"/>
      <c r="C14" s="249"/>
      <c r="D14" s="259"/>
      <c r="E14" s="426"/>
      <c r="F14" s="427"/>
      <c r="G14" s="422"/>
      <c r="H14" s="423"/>
      <c r="I14" s="422"/>
      <c r="J14" s="423"/>
      <c r="K14" s="422"/>
      <c r="L14" s="423"/>
      <c r="M14" s="422"/>
      <c r="N14" s="423"/>
      <c r="O14" s="422"/>
      <c r="P14" s="423"/>
      <c r="Q14" s="420"/>
      <c r="R14" s="421"/>
      <c r="S14" s="256">
        <f t="shared" si="2"/>
        <v>0</v>
      </c>
      <c r="T14" s="256">
        <f t="shared" si="3"/>
        <v>0</v>
      </c>
      <c r="U14" s="260"/>
      <c r="V14" s="260"/>
    </row>
    <row r="15" spans="1:22" x14ac:dyDescent="0.25">
      <c r="A15" s="249"/>
      <c r="B15" s="249"/>
      <c r="C15" s="249"/>
      <c r="D15" s="259"/>
      <c r="E15" s="426"/>
      <c r="F15" s="427"/>
      <c r="G15" s="422"/>
      <c r="H15" s="423"/>
      <c r="I15" s="422"/>
      <c r="J15" s="423"/>
      <c r="K15" s="422"/>
      <c r="L15" s="423"/>
      <c r="M15" s="422"/>
      <c r="N15" s="423"/>
      <c r="O15" s="422"/>
      <c r="P15" s="423"/>
      <c r="Q15" s="420"/>
      <c r="R15" s="421"/>
      <c r="S15" s="256">
        <f t="shared" si="0"/>
        <v>0</v>
      </c>
      <c r="T15" s="256">
        <f t="shared" si="1"/>
        <v>0</v>
      </c>
      <c r="U15" s="260"/>
      <c r="V15" s="260"/>
    </row>
    <row r="16" spans="1:22" ht="15.75" customHeight="1" x14ac:dyDescent="0.25">
      <c r="A16" s="249"/>
      <c r="B16" s="362" t="s">
        <v>116</v>
      </c>
      <c r="C16" s="249"/>
      <c r="D16" s="25" t="s">
        <v>110</v>
      </c>
      <c r="E16" s="426"/>
      <c r="F16" s="427"/>
      <c r="G16" s="422"/>
      <c r="H16" s="423"/>
      <c r="I16" s="422"/>
      <c r="J16" s="423"/>
      <c r="K16" s="422"/>
      <c r="L16" s="423"/>
      <c r="M16" s="422">
        <v>8</v>
      </c>
      <c r="N16" s="423"/>
      <c r="O16" s="422"/>
      <c r="P16" s="423"/>
      <c r="Q16" s="420"/>
      <c r="R16" s="421"/>
      <c r="S16" s="256">
        <f t="shared" si="0"/>
        <v>8</v>
      </c>
      <c r="T16" s="256">
        <f t="shared" si="1"/>
        <v>8</v>
      </c>
      <c r="U16" s="260"/>
      <c r="V16" s="260"/>
    </row>
    <row r="17" spans="1:22" x14ac:dyDescent="0.25">
      <c r="A17" s="320"/>
      <c r="B17" s="320"/>
      <c r="C17" s="320"/>
      <c r="D17" s="25"/>
      <c r="E17" s="426"/>
      <c r="F17" s="427"/>
      <c r="G17" s="422"/>
      <c r="H17" s="423"/>
      <c r="I17" s="422"/>
      <c r="J17" s="423"/>
      <c r="K17" s="422"/>
      <c r="L17" s="423"/>
      <c r="M17" s="422"/>
      <c r="N17" s="423"/>
      <c r="O17" s="422"/>
      <c r="P17" s="423"/>
      <c r="Q17" s="420"/>
      <c r="R17" s="421"/>
      <c r="S17" s="256">
        <f t="shared" si="0"/>
        <v>0</v>
      </c>
      <c r="T17" s="256">
        <f t="shared" si="1"/>
        <v>0</v>
      </c>
      <c r="U17" s="260"/>
      <c r="V17" s="260"/>
    </row>
    <row r="18" spans="1:22" x14ac:dyDescent="0.25">
      <c r="A18" s="155"/>
      <c r="B18" s="158"/>
      <c r="C18" s="155"/>
      <c r="D18" s="25"/>
      <c r="E18" s="426"/>
      <c r="F18" s="427"/>
      <c r="G18" s="422"/>
      <c r="H18" s="423"/>
      <c r="I18" s="422"/>
      <c r="J18" s="423"/>
      <c r="K18" s="422"/>
      <c r="L18" s="423"/>
      <c r="M18" s="422"/>
      <c r="N18" s="423"/>
      <c r="O18" s="422"/>
      <c r="P18" s="423"/>
      <c r="Q18" s="420"/>
      <c r="R18" s="421"/>
      <c r="S18" s="256">
        <f t="shared" si="0"/>
        <v>0</v>
      </c>
      <c r="T18" s="256">
        <f t="shared" si="1"/>
        <v>0</v>
      </c>
      <c r="U18" s="260"/>
      <c r="V18" s="260"/>
    </row>
    <row r="19" spans="1:22" x14ac:dyDescent="0.25">
      <c r="A19" s="155">
        <v>3600</v>
      </c>
      <c r="B19" s="362" t="s">
        <v>116</v>
      </c>
      <c r="C19" s="155"/>
      <c r="D19" s="25" t="s">
        <v>77</v>
      </c>
      <c r="E19" s="426"/>
      <c r="F19" s="427"/>
      <c r="G19" s="422"/>
      <c r="H19" s="423"/>
      <c r="I19" s="422">
        <v>3</v>
      </c>
      <c r="J19" s="423"/>
      <c r="K19" s="428">
        <v>6</v>
      </c>
      <c r="L19" s="428"/>
      <c r="M19" s="422"/>
      <c r="N19" s="423"/>
      <c r="O19" s="422"/>
      <c r="P19" s="423"/>
      <c r="Q19" s="420"/>
      <c r="R19" s="421"/>
      <c r="S19" s="256">
        <f t="shared" si="0"/>
        <v>9</v>
      </c>
      <c r="T19" s="256">
        <f t="shared" si="1"/>
        <v>9</v>
      </c>
      <c r="U19" s="260"/>
      <c r="V19" s="260"/>
    </row>
    <row r="20" spans="1:22" x14ac:dyDescent="0.25">
      <c r="A20" s="249">
        <v>3600</v>
      </c>
      <c r="B20" s="362" t="s">
        <v>116</v>
      </c>
      <c r="C20" s="249"/>
      <c r="D20" s="253" t="s">
        <v>64</v>
      </c>
      <c r="E20" s="426"/>
      <c r="F20" s="427"/>
      <c r="G20" s="422">
        <v>0.5</v>
      </c>
      <c r="H20" s="423"/>
      <c r="I20" s="422">
        <v>0.5</v>
      </c>
      <c r="J20" s="423"/>
      <c r="K20" s="422"/>
      <c r="L20" s="423"/>
      <c r="M20" s="422"/>
      <c r="N20" s="423"/>
      <c r="O20" s="422"/>
      <c r="P20" s="423"/>
      <c r="Q20" s="420"/>
      <c r="R20" s="421"/>
      <c r="S20" s="256">
        <f t="shared" si="0"/>
        <v>1</v>
      </c>
      <c r="T20" s="256">
        <f t="shared" si="1"/>
        <v>1</v>
      </c>
      <c r="U20" s="260"/>
      <c r="V20" s="260"/>
    </row>
    <row r="21" spans="1:22" x14ac:dyDescent="0.25">
      <c r="A21" s="249">
        <v>3600</v>
      </c>
      <c r="B21" s="362" t="s">
        <v>116</v>
      </c>
      <c r="C21" s="249"/>
      <c r="D21" s="253" t="s">
        <v>65</v>
      </c>
      <c r="E21" s="426"/>
      <c r="F21" s="427"/>
      <c r="G21" s="422">
        <v>1.5</v>
      </c>
      <c r="H21" s="423"/>
      <c r="I21" s="422"/>
      <c r="J21" s="423"/>
      <c r="K21" s="422"/>
      <c r="L21" s="423"/>
      <c r="M21" s="422"/>
      <c r="N21" s="423"/>
      <c r="O21" s="422"/>
      <c r="P21" s="423"/>
      <c r="Q21" s="420"/>
      <c r="R21" s="421"/>
      <c r="S21" s="256">
        <f t="shared" si="0"/>
        <v>1.5</v>
      </c>
      <c r="T21" s="256">
        <f t="shared" si="1"/>
        <v>1.5</v>
      </c>
      <c r="U21" s="260"/>
      <c r="V21" s="260"/>
    </row>
    <row r="22" spans="1:22" ht="15.75" customHeight="1" x14ac:dyDescent="0.25">
      <c r="A22" s="258">
        <v>3600</v>
      </c>
      <c r="B22" s="362" t="s">
        <v>116</v>
      </c>
      <c r="C22" s="258"/>
      <c r="D22" s="262" t="s">
        <v>66</v>
      </c>
      <c r="E22" s="426"/>
      <c r="F22" s="427"/>
      <c r="G22" s="422">
        <v>6</v>
      </c>
      <c r="H22" s="423"/>
      <c r="I22" s="422">
        <v>4.25</v>
      </c>
      <c r="J22" s="423"/>
      <c r="K22" s="422">
        <f>SUM(K6:K21)</f>
        <v>6</v>
      </c>
      <c r="L22" s="423"/>
      <c r="M22" s="422"/>
      <c r="N22" s="423"/>
      <c r="O22" s="422"/>
      <c r="P22" s="423"/>
      <c r="Q22" s="420"/>
      <c r="R22" s="421"/>
      <c r="S22" s="256">
        <f t="shared" si="0"/>
        <v>16.25</v>
      </c>
      <c r="T22" s="256">
        <f t="shared" si="1"/>
        <v>14.75</v>
      </c>
      <c r="U22" s="260">
        <v>1.5</v>
      </c>
      <c r="V22" s="260"/>
    </row>
    <row r="23" spans="1:22" x14ac:dyDescent="0.25">
      <c r="A23" s="258">
        <v>3600</v>
      </c>
      <c r="B23" s="362" t="s">
        <v>116</v>
      </c>
      <c r="C23" s="258"/>
      <c r="D23" s="262" t="s">
        <v>67</v>
      </c>
      <c r="E23" s="426"/>
      <c r="F23" s="427"/>
      <c r="G23" s="422">
        <v>0.5</v>
      </c>
      <c r="H23" s="423"/>
      <c r="I23" s="422">
        <v>0.25</v>
      </c>
      <c r="J23" s="423"/>
      <c r="K23" s="422">
        <v>0.25</v>
      </c>
      <c r="L23" s="423"/>
      <c r="M23" s="422"/>
      <c r="N23" s="423"/>
      <c r="O23" s="422"/>
      <c r="P23" s="423"/>
      <c r="Q23" s="420"/>
      <c r="R23" s="421"/>
      <c r="S23" s="256">
        <f t="shared" si="0"/>
        <v>1</v>
      </c>
      <c r="T23" s="256">
        <f t="shared" si="1"/>
        <v>1</v>
      </c>
      <c r="U23" s="260"/>
      <c r="V23" s="260"/>
    </row>
    <row r="24" spans="1:22" x14ac:dyDescent="0.25">
      <c r="A24" s="253" t="s">
        <v>37</v>
      </c>
      <c r="B24" s="253"/>
      <c r="C24" s="253"/>
      <c r="D24" s="253"/>
      <c r="E24" s="426">
        <v>8</v>
      </c>
      <c r="F24" s="427"/>
      <c r="G24" s="422"/>
      <c r="H24" s="423"/>
      <c r="I24" s="422"/>
      <c r="J24" s="423"/>
      <c r="K24" s="422"/>
      <c r="L24" s="423"/>
      <c r="M24" s="422"/>
      <c r="N24" s="423"/>
      <c r="O24" s="420"/>
      <c r="P24" s="421"/>
      <c r="Q24" s="420"/>
      <c r="R24" s="421"/>
      <c r="S24" s="256">
        <f>E24+G24+I24+K24+M24+O24+Q24</f>
        <v>8</v>
      </c>
      <c r="T24" s="256"/>
      <c r="U24" s="263"/>
      <c r="V24" s="260"/>
    </row>
    <row r="25" spans="1:22" x14ac:dyDescent="0.25">
      <c r="A25" s="253" t="s">
        <v>38</v>
      </c>
      <c r="B25" s="253"/>
      <c r="C25" s="253"/>
      <c r="D25" s="253"/>
      <c r="E25" s="422"/>
      <c r="F25" s="423"/>
      <c r="G25" s="422"/>
      <c r="H25" s="423"/>
      <c r="I25" s="422"/>
      <c r="J25" s="423"/>
      <c r="K25" s="422"/>
      <c r="L25" s="423"/>
      <c r="M25" s="422"/>
      <c r="N25" s="423"/>
      <c r="O25" s="420"/>
      <c r="P25" s="421"/>
      <c r="Q25" s="420"/>
      <c r="R25" s="421"/>
      <c r="S25" s="256">
        <f>E25+G25+I25+K25+M25+O25+Q25</f>
        <v>0</v>
      </c>
      <c r="T25" s="256"/>
      <c r="U25" s="263"/>
      <c r="V25" s="260"/>
    </row>
    <row r="26" spans="1:22" x14ac:dyDescent="0.25">
      <c r="A26" s="263" t="s">
        <v>6</v>
      </c>
      <c r="B26" s="263"/>
      <c r="C26" s="263"/>
      <c r="D26" s="263"/>
      <c r="E26" s="424">
        <f>SUM(E4:E25)</f>
        <v>8</v>
      </c>
      <c r="F26" s="425"/>
      <c r="G26" s="424">
        <f>SUM(G4:G25)</f>
        <v>8.5</v>
      </c>
      <c r="H26" s="425"/>
      <c r="I26" s="424">
        <f>SUM(I4:I25)</f>
        <v>8.5</v>
      </c>
      <c r="J26" s="425"/>
      <c r="K26" s="424">
        <f>SUM(K4:K25)</f>
        <v>12.75</v>
      </c>
      <c r="L26" s="425"/>
      <c r="M26" s="424">
        <f t="shared" ref="M26" si="4">SUM(M4:M25)</f>
        <v>8</v>
      </c>
      <c r="N26" s="425"/>
      <c r="O26" s="424">
        <f>SUM(O4:O25)</f>
        <v>0</v>
      </c>
      <c r="P26" s="425"/>
      <c r="Q26" s="424">
        <f>SUM(Q4:Q25)</f>
        <v>0</v>
      </c>
      <c r="R26" s="425"/>
      <c r="S26" s="256">
        <f>SUM(S4:S25)</f>
        <v>45.75</v>
      </c>
      <c r="T26" s="256"/>
      <c r="U26" s="263"/>
      <c r="V26" s="260"/>
    </row>
    <row r="27" spans="1:22" x14ac:dyDescent="0.25">
      <c r="A27" s="263" t="s">
        <v>2</v>
      </c>
      <c r="B27" s="263"/>
      <c r="C27" s="263"/>
      <c r="D27" s="263"/>
      <c r="E27" s="264"/>
      <c r="F27" s="265">
        <v>8</v>
      </c>
      <c r="G27" s="264"/>
      <c r="H27" s="265">
        <v>8</v>
      </c>
      <c r="I27" s="264"/>
      <c r="J27" s="265">
        <v>8</v>
      </c>
      <c r="K27" s="264"/>
      <c r="L27" s="265">
        <v>8</v>
      </c>
      <c r="M27" s="264"/>
      <c r="N27" s="265">
        <v>8</v>
      </c>
      <c r="O27" s="264"/>
      <c r="P27" s="265"/>
      <c r="Q27" s="264"/>
      <c r="R27" s="265"/>
      <c r="S27" s="256">
        <f>SUM(E27:R27)</f>
        <v>40</v>
      </c>
      <c r="T27" s="256">
        <f>SUM(T4:T24)</f>
        <v>36.25</v>
      </c>
      <c r="U27" s="260"/>
      <c r="V27" s="260"/>
    </row>
    <row r="28" spans="1:22" x14ac:dyDescent="0.25">
      <c r="A28" s="263" t="s">
        <v>41</v>
      </c>
      <c r="B28" s="263"/>
      <c r="C28" s="263"/>
      <c r="D28" s="263"/>
      <c r="E28" s="266"/>
      <c r="F28" s="266">
        <f>SUM(E26)-F27</f>
        <v>0</v>
      </c>
      <c r="G28" s="266"/>
      <c r="H28" s="266">
        <f>SUM(G26)-H27</f>
        <v>0.5</v>
      </c>
      <c r="I28" s="266"/>
      <c r="J28" s="266">
        <f>SUM(I26)-J27</f>
        <v>0.5</v>
      </c>
      <c r="K28" s="266"/>
      <c r="L28" s="266">
        <f>SUM(K26)-L27</f>
        <v>4.75</v>
      </c>
      <c r="M28" s="266"/>
      <c r="N28" s="266">
        <f>SUM(M26)-N27</f>
        <v>0</v>
      </c>
      <c r="O28" s="266"/>
      <c r="P28" s="266">
        <f>SUM(O26)</f>
        <v>0</v>
      </c>
      <c r="Q28" s="266"/>
      <c r="R28" s="266">
        <f>SUM(Q26)</f>
        <v>0</v>
      </c>
      <c r="S28" s="260">
        <v>2.5</v>
      </c>
      <c r="T28" s="260"/>
      <c r="U28" s="260">
        <f>SUM(U4:U27)</f>
        <v>1.5</v>
      </c>
      <c r="V28" s="260">
        <f>SUM(V4:V27)</f>
        <v>0</v>
      </c>
    </row>
    <row r="30" spans="1:22" x14ac:dyDescent="0.25">
      <c r="A30" s="244" t="s">
        <v>25</v>
      </c>
      <c r="B30" s="245"/>
    </row>
    <row r="31" spans="1:22" x14ac:dyDescent="0.25">
      <c r="A31" s="246" t="s">
        <v>2</v>
      </c>
      <c r="C31" s="267">
        <f>SUM(T27)</f>
        <v>36.25</v>
      </c>
      <c r="I31" s="244">
        <v>3600</v>
      </c>
    </row>
    <row r="32" spans="1:22" x14ac:dyDescent="0.25">
      <c r="A32" s="246" t="s">
        <v>26</v>
      </c>
      <c r="C32" s="267">
        <f>U28</f>
        <v>1.5</v>
      </c>
      <c r="D32" s="268"/>
      <c r="I32" s="269">
        <v>36.75</v>
      </c>
    </row>
    <row r="33" spans="1:9" x14ac:dyDescent="0.25">
      <c r="A33" s="246" t="s">
        <v>27</v>
      </c>
      <c r="C33" s="268">
        <f>V28</f>
        <v>0</v>
      </c>
      <c r="I33" s="270"/>
    </row>
    <row r="34" spans="1:9" x14ac:dyDescent="0.25">
      <c r="A34" s="246" t="s">
        <v>28</v>
      </c>
      <c r="C34" s="268">
        <f>S24</f>
        <v>8</v>
      </c>
      <c r="I34" s="267"/>
    </row>
    <row r="35" spans="1:9" x14ac:dyDescent="0.25">
      <c r="A35" s="246" t="s">
        <v>4</v>
      </c>
      <c r="C35" s="268">
        <f>S25</f>
        <v>0</v>
      </c>
    </row>
    <row r="36" spans="1:9" ht="16.5" thickBot="1" x14ac:dyDescent="0.3">
      <c r="A36" s="247" t="s">
        <v>6</v>
      </c>
      <c r="C36" s="271">
        <f>SUM(C31:C35)</f>
        <v>45.75</v>
      </c>
      <c r="E36" s="247" t="s">
        <v>42</v>
      </c>
      <c r="F36" s="247"/>
      <c r="G36" s="272">
        <f>S26-C36</f>
        <v>0</v>
      </c>
    </row>
    <row r="37" spans="1:9" ht="16.5" thickTop="1" x14ac:dyDescent="0.25">
      <c r="A37" s="246" t="s">
        <v>29</v>
      </c>
      <c r="C37" s="273">
        <v>0</v>
      </c>
      <c r="D37" s="273"/>
    </row>
    <row r="38" spans="1:9" x14ac:dyDescent="0.25">
      <c r="A38" s="246" t="s">
        <v>36</v>
      </c>
      <c r="C38" s="273">
        <v>0</v>
      </c>
      <c r="D38" s="273"/>
    </row>
    <row r="39" spans="1:9" ht="13.5" customHeight="1" x14ac:dyDescent="0.25"/>
  </sheetData>
  <mergeCells count="168">
    <mergeCell ref="E7:F7"/>
    <mergeCell ref="G7:H7"/>
    <mergeCell ref="I7:J7"/>
    <mergeCell ref="K7:L7"/>
    <mergeCell ref="E11:F11"/>
    <mergeCell ref="G11:H11"/>
    <mergeCell ref="I11:J11"/>
    <mergeCell ref="K11:L11"/>
    <mergeCell ref="M7:N7"/>
    <mergeCell ref="E8:F8"/>
    <mergeCell ref="G8:H8"/>
    <mergeCell ref="I8:J8"/>
    <mergeCell ref="K8:L8"/>
    <mergeCell ref="M8:N8"/>
    <mergeCell ref="E10:F10"/>
    <mergeCell ref="G10:H10"/>
    <mergeCell ref="I10:J10"/>
    <mergeCell ref="K10:L10"/>
    <mergeCell ref="M10:N10"/>
    <mergeCell ref="E14:F14"/>
    <mergeCell ref="G14:H14"/>
    <mergeCell ref="I14:J14"/>
    <mergeCell ref="E13:F13"/>
    <mergeCell ref="G13:H13"/>
    <mergeCell ref="I13:J13"/>
    <mergeCell ref="K13:L13"/>
    <mergeCell ref="O6:P6"/>
    <mergeCell ref="O16:P16"/>
    <mergeCell ref="M9:N9"/>
    <mergeCell ref="E9:F9"/>
    <mergeCell ref="G9:H9"/>
    <mergeCell ref="M13:N13"/>
    <mergeCell ref="M12:N12"/>
    <mergeCell ref="E12:F12"/>
    <mergeCell ref="G12:H12"/>
    <mergeCell ref="I12:J12"/>
    <mergeCell ref="K12:L12"/>
    <mergeCell ref="I9:J9"/>
    <mergeCell ref="K9:L9"/>
    <mergeCell ref="E15:F15"/>
    <mergeCell ref="G15:H15"/>
    <mergeCell ref="O9:P9"/>
    <mergeCell ref="Q6:R6"/>
    <mergeCell ref="Q5:R5"/>
    <mergeCell ref="O11:P11"/>
    <mergeCell ref="O15:P15"/>
    <mergeCell ref="Q11:R11"/>
    <mergeCell ref="Q15:R15"/>
    <mergeCell ref="O5:P5"/>
    <mergeCell ref="Q7:R7"/>
    <mergeCell ref="Q8:R8"/>
    <mergeCell ref="O13:P13"/>
    <mergeCell ref="Q13:R13"/>
    <mergeCell ref="Q10:R10"/>
    <mergeCell ref="Q12:R12"/>
    <mergeCell ref="Q9:R9"/>
    <mergeCell ref="O14:P14"/>
    <mergeCell ref="Q14:R14"/>
    <mergeCell ref="O7:P7"/>
    <mergeCell ref="O8:P8"/>
    <mergeCell ref="O10:P10"/>
    <mergeCell ref="O12:P12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2:F22"/>
    <mergeCell ref="E20:F20"/>
    <mergeCell ref="I16:J16"/>
    <mergeCell ref="K20:L20"/>
    <mergeCell ref="G20:H20"/>
    <mergeCell ref="I20:J20"/>
    <mergeCell ref="G19:H19"/>
    <mergeCell ref="I19:J19"/>
    <mergeCell ref="K19:L19"/>
    <mergeCell ref="E21:F21"/>
    <mergeCell ref="E16:F16"/>
    <mergeCell ref="K16:L16"/>
    <mergeCell ref="G22:H22"/>
    <mergeCell ref="G18:H18"/>
    <mergeCell ref="I18:J18"/>
    <mergeCell ref="K18:L18"/>
    <mergeCell ref="E18:F18"/>
    <mergeCell ref="E19:F19"/>
    <mergeCell ref="I17:J17"/>
    <mergeCell ref="K17:L17"/>
    <mergeCell ref="E17:F17"/>
    <mergeCell ref="G17:H17"/>
    <mergeCell ref="M19:N19"/>
    <mergeCell ref="M11:N11"/>
    <mergeCell ref="M15:N15"/>
    <mergeCell ref="M22:N22"/>
    <mergeCell ref="I22:J22"/>
    <mergeCell ref="K22:L22"/>
    <mergeCell ref="G21:H21"/>
    <mergeCell ref="I21:J21"/>
    <mergeCell ref="K21:L21"/>
    <mergeCell ref="M20:N20"/>
    <mergeCell ref="M21:N21"/>
    <mergeCell ref="G16:H16"/>
    <mergeCell ref="M18:N18"/>
    <mergeCell ref="M17:N17"/>
    <mergeCell ref="M14:N14"/>
    <mergeCell ref="K14:L14"/>
    <mergeCell ref="M16:N16"/>
    <mergeCell ref="I15:J15"/>
    <mergeCell ref="K15:L15"/>
    <mergeCell ref="G25:H25"/>
    <mergeCell ref="M25:N25"/>
    <mergeCell ref="I25:J25"/>
    <mergeCell ref="K25:L25"/>
    <mergeCell ref="K24:L24"/>
    <mergeCell ref="I24:J24"/>
    <mergeCell ref="K23:L23"/>
    <mergeCell ref="M23:N23"/>
    <mergeCell ref="E26:F26"/>
    <mergeCell ref="G26:H26"/>
    <mergeCell ref="I26:J26"/>
    <mergeCell ref="K26:L26"/>
    <mergeCell ref="M26:N26"/>
    <mergeCell ref="E24:F24"/>
    <mergeCell ref="G24:H24"/>
    <mergeCell ref="E25:F25"/>
    <mergeCell ref="E23:F23"/>
    <mergeCell ref="G23:H23"/>
    <mergeCell ref="I23:J23"/>
    <mergeCell ref="Q26:R26"/>
    <mergeCell ref="Q23:R23"/>
    <mergeCell ref="O23:P23"/>
    <mergeCell ref="Q24:R24"/>
    <mergeCell ref="M24:N24"/>
    <mergeCell ref="Q25:R25"/>
    <mergeCell ref="O25:P25"/>
    <mergeCell ref="O24:P24"/>
    <mergeCell ref="O26:P26"/>
    <mergeCell ref="Q22:R22"/>
    <mergeCell ref="O22:P22"/>
    <mergeCell ref="Q20:R20"/>
    <mergeCell ref="Q21:R21"/>
    <mergeCell ref="O20:P20"/>
    <mergeCell ref="O21:P21"/>
    <mergeCell ref="Q19:R19"/>
    <mergeCell ref="Q16:R16"/>
    <mergeCell ref="Q18:R18"/>
    <mergeCell ref="O19:P19"/>
    <mergeCell ref="Q17:R17"/>
    <mergeCell ref="O18:P18"/>
    <mergeCell ref="O17:P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K22"/>
  <sheetViews>
    <sheetView workbookViewId="0">
      <selection activeCell="I12" sqref="I12"/>
    </sheetView>
  </sheetViews>
  <sheetFormatPr defaultRowHeight="12.75" x14ac:dyDescent="0.2"/>
  <sheetData>
    <row r="22" spans="11:11" x14ac:dyDescent="0.2">
      <c r="K22">
        <f>SUM(K6:K21)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zoomScaleNormal="100" workbookViewId="0">
      <selection activeCell="I19" sqref="I19:N20"/>
    </sheetView>
  </sheetViews>
  <sheetFormatPr defaultRowHeight="15.75" x14ac:dyDescent="0.25"/>
  <cols>
    <col min="1" max="1" width="10.28515625" style="143" customWidth="1"/>
    <col min="2" max="2" width="10.85546875" style="143" customWidth="1"/>
    <col min="3" max="3" width="10.42578125" style="143" customWidth="1"/>
    <col min="4" max="4" width="28.7109375" style="143" customWidth="1"/>
    <col min="5" max="17" width="7" style="143" customWidth="1"/>
    <col min="18" max="18" width="6.85546875" style="144" customWidth="1"/>
    <col min="19" max="19" width="7.7109375" style="144" customWidth="1"/>
    <col min="20" max="21" width="7.85546875" style="143" customWidth="1"/>
    <col min="22" max="22" width="7.7109375" style="143" customWidth="1"/>
    <col min="23" max="16384" width="9.140625" style="143"/>
  </cols>
  <sheetData>
    <row r="1" spans="1:22" x14ac:dyDescent="0.25">
      <c r="A1" s="141" t="s">
        <v>56</v>
      </c>
      <c r="B1" s="142"/>
      <c r="C1" s="142"/>
      <c r="S1" s="143"/>
    </row>
    <row r="2" spans="1:22" s="149" customFormat="1" x14ac:dyDescent="0.25">
      <c r="A2" s="145" t="str">
        <f>Analysis!A3</f>
        <v>W/E 10.12.17</v>
      </c>
      <c r="B2" s="146"/>
      <c r="C2" s="146"/>
      <c r="D2" s="146"/>
      <c r="E2" s="374" t="s">
        <v>15</v>
      </c>
      <c r="F2" s="374"/>
      <c r="G2" s="374" t="s">
        <v>16</v>
      </c>
      <c r="H2" s="374"/>
      <c r="I2" s="374" t="s">
        <v>17</v>
      </c>
      <c r="J2" s="374"/>
      <c r="K2" s="374" t="s">
        <v>18</v>
      </c>
      <c r="L2" s="374"/>
      <c r="M2" s="374" t="s">
        <v>19</v>
      </c>
      <c r="N2" s="374"/>
      <c r="O2" s="374" t="s">
        <v>20</v>
      </c>
      <c r="P2" s="374"/>
      <c r="Q2" s="374" t="s">
        <v>21</v>
      </c>
      <c r="R2" s="374"/>
      <c r="S2" s="147" t="s">
        <v>24</v>
      </c>
      <c r="T2" s="147" t="s">
        <v>39</v>
      </c>
      <c r="U2" s="148" t="s">
        <v>26</v>
      </c>
      <c r="V2" s="148" t="s">
        <v>27</v>
      </c>
    </row>
    <row r="3" spans="1:22" x14ac:dyDescent="0.25">
      <c r="A3" s="150" t="s">
        <v>22</v>
      </c>
      <c r="B3" s="150" t="s">
        <v>23</v>
      </c>
      <c r="C3" s="150" t="s">
        <v>49</v>
      </c>
      <c r="D3" s="150" t="s">
        <v>32</v>
      </c>
      <c r="E3" s="41">
        <v>8.15</v>
      </c>
      <c r="F3" s="41">
        <v>15.3</v>
      </c>
      <c r="G3" s="41">
        <v>8.15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16.3</v>
      </c>
      <c r="O3" s="151"/>
      <c r="P3" s="151"/>
      <c r="Q3" s="152"/>
      <c r="R3" s="152"/>
      <c r="S3" s="153"/>
      <c r="T3" s="153"/>
      <c r="U3" s="154"/>
      <c r="V3" s="154"/>
    </row>
    <row r="4" spans="1:22" x14ac:dyDescent="0.25">
      <c r="A4" s="349">
        <v>6738</v>
      </c>
      <c r="B4" s="363" t="s">
        <v>114</v>
      </c>
      <c r="C4" s="348">
        <v>2</v>
      </c>
      <c r="D4" s="25" t="s">
        <v>75</v>
      </c>
      <c r="E4" s="366">
        <v>6</v>
      </c>
      <c r="F4" s="367"/>
      <c r="G4" s="366">
        <v>7.75</v>
      </c>
      <c r="H4" s="367"/>
      <c r="I4" s="366">
        <v>1</v>
      </c>
      <c r="J4" s="367"/>
      <c r="K4" s="368"/>
      <c r="L4" s="368"/>
      <c r="M4" s="375"/>
      <c r="N4" s="375"/>
      <c r="O4" s="366"/>
      <c r="P4" s="367"/>
      <c r="Q4" s="364"/>
      <c r="R4" s="365"/>
      <c r="S4" s="153">
        <f>E4+G4+I4+K4+M4+O4+Q4</f>
        <v>14.75</v>
      </c>
      <c r="T4" s="153">
        <f t="shared" ref="T4:T20" si="0">SUM(S4-U4-V4)</f>
        <v>14.75</v>
      </c>
      <c r="U4" s="157"/>
      <c r="V4" s="157"/>
    </row>
    <row r="5" spans="1:22" x14ac:dyDescent="0.25">
      <c r="A5" s="155">
        <v>6641</v>
      </c>
      <c r="B5" s="363" t="s">
        <v>115</v>
      </c>
      <c r="C5" s="348">
        <v>14</v>
      </c>
      <c r="D5" s="25" t="s">
        <v>83</v>
      </c>
      <c r="E5" s="366">
        <v>0.75</v>
      </c>
      <c r="F5" s="367"/>
      <c r="G5" s="366"/>
      <c r="H5" s="367"/>
      <c r="I5" s="366"/>
      <c r="J5" s="367"/>
      <c r="K5" s="368"/>
      <c r="L5" s="368"/>
      <c r="M5" s="366"/>
      <c r="N5" s="367"/>
      <c r="O5" s="366"/>
      <c r="P5" s="367"/>
      <c r="Q5" s="364"/>
      <c r="R5" s="365"/>
      <c r="S5" s="153">
        <f>E5+G5+I5+K5+M5+O5+Q5</f>
        <v>0.75</v>
      </c>
      <c r="T5" s="153">
        <f t="shared" si="0"/>
        <v>0.75</v>
      </c>
      <c r="U5" s="157"/>
      <c r="V5" s="157"/>
    </row>
    <row r="6" spans="1:22" x14ac:dyDescent="0.25">
      <c r="A6" s="338"/>
      <c r="B6" s="339"/>
      <c r="C6" s="339"/>
      <c r="D6" s="25"/>
      <c r="E6" s="366"/>
      <c r="F6" s="367"/>
      <c r="G6" s="366"/>
      <c r="H6" s="367"/>
      <c r="I6" s="366"/>
      <c r="J6" s="367"/>
      <c r="K6" s="368"/>
      <c r="L6" s="368"/>
      <c r="M6" s="366"/>
      <c r="N6" s="367"/>
      <c r="O6" s="366"/>
      <c r="P6" s="367"/>
      <c r="Q6" s="364"/>
      <c r="R6" s="365"/>
      <c r="S6" s="153">
        <f>E6+G6+I6+K6+M6+O6+Q6</f>
        <v>0</v>
      </c>
      <c r="T6" s="153">
        <f t="shared" si="0"/>
        <v>0</v>
      </c>
      <c r="U6" s="157"/>
      <c r="V6" s="157"/>
    </row>
    <row r="7" spans="1:22" x14ac:dyDescent="0.25">
      <c r="A7" s="155"/>
      <c r="B7" s="146"/>
      <c r="C7" s="172"/>
      <c r="D7" s="25"/>
      <c r="E7" s="373"/>
      <c r="F7" s="367"/>
      <c r="G7" s="366"/>
      <c r="H7" s="367"/>
      <c r="I7" s="366"/>
      <c r="J7" s="367"/>
      <c r="K7" s="371"/>
      <c r="L7" s="372"/>
      <c r="M7" s="366"/>
      <c r="N7" s="367"/>
      <c r="O7" s="366"/>
      <c r="P7" s="367"/>
      <c r="Q7" s="364"/>
      <c r="R7" s="365"/>
      <c r="S7" s="153">
        <f t="shared" ref="S7:S23" si="1">E7+G7+I7+K7+M7+O7+Q7</f>
        <v>0</v>
      </c>
      <c r="T7" s="153">
        <f t="shared" si="0"/>
        <v>0</v>
      </c>
      <c r="U7" s="157"/>
      <c r="V7" s="157"/>
    </row>
    <row r="8" spans="1:22" x14ac:dyDescent="0.25">
      <c r="A8" s="155"/>
      <c r="B8" s="306"/>
      <c r="C8" s="307"/>
      <c r="D8" s="25"/>
      <c r="E8" s="366"/>
      <c r="F8" s="367"/>
      <c r="G8" s="366"/>
      <c r="H8" s="367"/>
      <c r="I8" s="366"/>
      <c r="J8" s="367"/>
      <c r="K8" s="368"/>
      <c r="L8" s="368"/>
      <c r="M8" s="366"/>
      <c r="N8" s="367"/>
      <c r="O8" s="366"/>
      <c r="P8" s="367"/>
      <c r="Q8" s="364"/>
      <c r="R8" s="365"/>
      <c r="S8" s="153">
        <f t="shared" si="1"/>
        <v>0</v>
      </c>
      <c r="T8" s="153">
        <f t="shared" si="0"/>
        <v>0</v>
      </c>
      <c r="U8" s="157"/>
      <c r="V8" s="157"/>
    </row>
    <row r="9" spans="1:22" x14ac:dyDescent="0.25">
      <c r="A9" s="155"/>
      <c r="B9" s="146"/>
      <c r="C9" s="146"/>
      <c r="D9" s="156"/>
      <c r="E9" s="366"/>
      <c r="F9" s="367"/>
      <c r="G9" s="366"/>
      <c r="H9" s="367"/>
      <c r="I9" s="366"/>
      <c r="J9" s="367"/>
      <c r="K9" s="368"/>
      <c r="L9" s="368"/>
      <c r="M9" s="366"/>
      <c r="N9" s="367"/>
      <c r="O9" s="366"/>
      <c r="P9" s="367"/>
      <c r="Q9" s="364"/>
      <c r="R9" s="365"/>
      <c r="S9" s="153">
        <f>E9+G9+I9+K9+M9+O9+Q9</f>
        <v>0</v>
      </c>
      <c r="T9" s="153">
        <f>SUM(S9-U9-V9)</f>
        <v>0</v>
      </c>
      <c r="U9" s="157"/>
      <c r="V9" s="157"/>
    </row>
    <row r="10" spans="1:22" ht="15.75" customHeight="1" x14ac:dyDescent="0.25">
      <c r="A10" s="155"/>
      <c r="B10" s="146"/>
      <c r="C10" s="146"/>
      <c r="D10" s="156"/>
      <c r="E10" s="366"/>
      <c r="F10" s="367"/>
      <c r="G10" s="366"/>
      <c r="H10" s="367"/>
      <c r="I10" s="366"/>
      <c r="J10" s="367"/>
      <c r="K10" s="371"/>
      <c r="L10" s="372"/>
      <c r="M10" s="366"/>
      <c r="N10" s="367"/>
      <c r="O10" s="366"/>
      <c r="P10" s="367"/>
      <c r="Q10" s="364"/>
      <c r="R10" s="365"/>
      <c r="S10" s="153">
        <f t="shared" si="1"/>
        <v>0</v>
      </c>
      <c r="T10" s="153">
        <f t="shared" si="0"/>
        <v>0</v>
      </c>
      <c r="U10" s="157"/>
      <c r="V10" s="157"/>
    </row>
    <row r="11" spans="1:22" x14ac:dyDescent="0.25">
      <c r="A11" s="155"/>
      <c r="B11" s="146"/>
      <c r="C11" s="146"/>
      <c r="D11" s="156"/>
      <c r="E11" s="366"/>
      <c r="F11" s="367"/>
      <c r="G11" s="366"/>
      <c r="H11" s="367"/>
      <c r="I11" s="366"/>
      <c r="J11" s="367"/>
      <c r="K11" s="368"/>
      <c r="L11" s="368"/>
      <c r="M11" s="366"/>
      <c r="N11" s="367"/>
      <c r="O11" s="366"/>
      <c r="P11" s="367"/>
      <c r="Q11" s="364"/>
      <c r="R11" s="365"/>
      <c r="S11" s="153">
        <f t="shared" si="1"/>
        <v>0</v>
      </c>
      <c r="T11" s="153">
        <f t="shared" si="0"/>
        <v>0</v>
      </c>
      <c r="U11" s="157"/>
      <c r="V11" s="157"/>
    </row>
    <row r="12" spans="1:22" x14ac:dyDescent="0.25">
      <c r="A12" s="155"/>
      <c r="B12" s="158"/>
      <c r="C12" s="155"/>
      <c r="D12" s="25"/>
      <c r="E12" s="366"/>
      <c r="F12" s="367"/>
      <c r="G12" s="366"/>
      <c r="H12" s="367"/>
      <c r="I12" s="366"/>
      <c r="J12" s="367"/>
      <c r="K12" s="368"/>
      <c r="L12" s="368"/>
      <c r="M12" s="366"/>
      <c r="N12" s="367"/>
      <c r="O12" s="366"/>
      <c r="P12" s="367"/>
      <c r="Q12" s="364"/>
      <c r="R12" s="365"/>
      <c r="S12" s="153">
        <f t="shared" ref="S12:S18" si="2">E12+G12+I12+K12+M12+O12+Q12</f>
        <v>0</v>
      </c>
      <c r="T12" s="153">
        <f t="shared" ref="T12:T18" si="3">SUM(S12-U12-V12)</f>
        <v>0</v>
      </c>
      <c r="U12" s="157"/>
      <c r="V12" s="157"/>
    </row>
    <row r="13" spans="1:22" ht="15" customHeight="1" x14ac:dyDescent="0.25">
      <c r="A13" s="155"/>
      <c r="B13" s="158"/>
      <c r="C13" s="155"/>
      <c r="D13" s="25"/>
      <c r="E13" s="366"/>
      <c r="F13" s="367"/>
      <c r="G13" s="366"/>
      <c r="H13" s="367"/>
      <c r="I13" s="366"/>
      <c r="J13" s="367"/>
      <c r="K13" s="368"/>
      <c r="L13" s="368"/>
      <c r="M13" s="366"/>
      <c r="N13" s="367"/>
      <c r="O13" s="366"/>
      <c r="P13" s="367"/>
      <c r="Q13" s="364"/>
      <c r="R13" s="365"/>
      <c r="S13" s="153">
        <f t="shared" si="2"/>
        <v>0</v>
      </c>
      <c r="T13" s="153">
        <f t="shared" si="3"/>
        <v>0</v>
      </c>
      <c r="U13" s="157"/>
      <c r="V13" s="157"/>
    </row>
    <row r="14" spans="1:22" x14ac:dyDescent="0.25">
      <c r="A14" s="155"/>
      <c r="B14" s="158"/>
      <c r="C14" s="155"/>
      <c r="D14" s="25"/>
      <c r="E14" s="366"/>
      <c r="F14" s="367"/>
      <c r="G14" s="366"/>
      <c r="H14" s="367"/>
      <c r="I14" s="366"/>
      <c r="J14" s="367"/>
      <c r="K14" s="368"/>
      <c r="L14" s="368"/>
      <c r="M14" s="366"/>
      <c r="N14" s="367"/>
      <c r="O14" s="366"/>
      <c r="P14" s="367"/>
      <c r="Q14" s="364"/>
      <c r="R14" s="365"/>
      <c r="S14" s="153">
        <f t="shared" si="2"/>
        <v>0</v>
      </c>
      <c r="T14" s="153">
        <f t="shared" si="3"/>
        <v>0</v>
      </c>
      <c r="U14" s="157"/>
      <c r="V14" s="157"/>
    </row>
    <row r="15" spans="1:22" x14ac:dyDescent="0.25">
      <c r="A15" s="155"/>
      <c r="B15" s="158"/>
      <c r="C15" s="155"/>
      <c r="D15" s="25"/>
      <c r="E15" s="366"/>
      <c r="F15" s="367"/>
      <c r="G15" s="366"/>
      <c r="H15" s="367"/>
      <c r="I15" s="366"/>
      <c r="J15" s="367"/>
      <c r="K15" s="368"/>
      <c r="L15" s="368"/>
      <c r="M15" s="366"/>
      <c r="N15" s="367"/>
      <c r="O15" s="366"/>
      <c r="P15" s="367"/>
      <c r="Q15" s="364"/>
      <c r="R15" s="365"/>
      <c r="S15" s="153">
        <f t="shared" si="2"/>
        <v>0</v>
      </c>
      <c r="T15" s="153">
        <f t="shared" si="3"/>
        <v>0</v>
      </c>
      <c r="U15" s="157"/>
      <c r="V15" s="157"/>
    </row>
    <row r="16" spans="1:22" x14ac:dyDescent="0.25">
      <c r="A16" s="155"/>
      <c r="B16" s="158"/>
      <c r="C16" s="155"/>
      <c r="D16" s="25"/>
      <c r="E16" s="366"/>
      <c r="F16" s="367"/>
      <c r="G16" s="366"/>
      <c r="H16" s="367"/>
      <c r="I16" s="366"/>
      <c r="J16" s="367"/>
      <c r="K16" s="368"/>
      <c r="L16" s="368"/>
      <c r="M16" s="366"/>
      <c r="N16" s="367"/>
      <c r="O16" s="366"/>
      <c r="P16" s="367"/>
      <c r="Q16" s="364"/>
      <c r="R16" s="365"/>
      <c r="S16" s="153">
        <f t="shared" si="2"/>
        <v>0</v>
      </c>
      <c r="T16" s="153">
        <f t="shared" si="3"/>
        <v>0</v>
      </c>
      <c r="U16" s="157"/>
      <c r="V16" s="157"/>
    </row>
    <row r="17" spans="1:22" x14ac:dyDescent="0.25">
      <c r="A17" s="155"/>
      <c r="B17" s="158"/>
      <c r="C17" s="155"/>
      <c r="D17" s="25"/>
      <c r="E17" s="366"/>
      <c r="F17" s="367"/>
      <c r="G17" s="366"/>
      <c r="H17" s="367"/>
      <c r="I17" s="366"/>
      <c r="J17" s="367"/>
      <c r="K17" s="368"/>
      <c r="L17" s="368"/>
      <c r="M17" s="366"/>
      <c r="N17" s="367"/>
      <c r="O17" s="366"/>
      <c r="P17" s="367"/>
      <c r="Q17" s="364"/>
      <c r="R17" s="365"/>
      <c r="S17" s="153">
        <f t="shared" si="2"/>
        <v>0</v>
      </c>
      <c r="T17" s="153">
        <f t="shared" si="3"/>
        <v>0</v>
      </c>
      <c r="U17" s="157"/>
      <c r="V17" s="157"/>
    </row>
    <row r="18" spans="1:22" x14ac:dyDescent="0.25">
      <c r="A18" s="146"/>
      <c r="B18" s="146"/>
      <c r="C18" s="146"/>
      <c r="D18" s="25"/>
      <c r="E18" s="366"/>
      <c r="F18" s="367"/>
      <c r="G18" s="366"/>
      <c r="H18" s="367"/>
      <c r="I18" s="366"/>
      <c r="J18" s="367"/>
      <c r="K18" s="371"/>
      <c r="L18" s="372"/>
      <c r="M18" s="366"/>
      <c r="N18" s="367"/>
      <c r="O18" s="366"/>
      <c r="P18" s="367"/>
      <c r="Q18" s="364"/>
      <c r="R18" s="365"/>
      <c r="S18" s="153">
        <f t="shared" si="2"/>
        <v>0</v>
      </c>
      <c r="T18" s="153">
        <f t="shared" si="3"/>
        <v>0</v>
      </c>
      <c r="U18" s="157"/>
      <c r="V18" s="157"/>
    </row>
    <row r="19" spans="1:22" x14ac:dyDescent="0.25">
      <c r="A19" s="146">
        <v>3600</v>
      </c>
      <c r="B19" s="362" t="s">
        <v>116</v>
      </c>
      <c r="C19" s="146"/>
      <c r="D19" s="25" t="s">
        <v>74</v>
      </c>
      <c r="E19" s="366"/>
      <c r="F19" s="367"/>
      <c r="G19" s="366"/>
      <c r="H19" s="367"/>
      <c r="I19" s="366"/>
      <c r="J19" s="367"/>
      <c r="K19" s="368"/>
      <c r="L19" s="368"/>
      <c r="M19" s="366">
        <v>3</v>
      </c>
      <c r="N19" s="367"/>
      <c r="O19" s="366"/>
      <c r="P19" s="367"/>
      <c r="Q19" s="364"/>
      <c r="R19" s="365"/>
      <c r="S19" s="153">
        <f t="shared" si="1"/>
        <v>3</v>
      </c>
      <c r="T19" s="153">
        <f t="shared" si="0"/>
        <v>3</v>
      </c>
      <c r="U19" s="157"/>
      <c r="V19" s="157"/>
    </row>
    <row r="20" spans="1:22" s="144" customFormat="1" x14ac:dyDescent="0.25">
      <c r="A20" s="146">
        <v>3600</v>
      </c>
      <c r="B20" s="362" t="s">
        <v>116</v>
      </c>
      <c r="C20" s="146"/>
      <c r="D20" s="25" t="s">
        <v>103</v>
      </c>
      <c r="E20" s="366"/>
      <c r="F20" s="367"/>
      <c r="G20" s="366"/>
      <c r="H20" s="367"/>
      <c r="I20" s="366">
        <v>7</v>
      </c>
      <c r="J20" s="367"/>
      <c r="K20" s="366">
        <v>8</v>
      </c>
      <c r="L20" s="367"/>
      <c r="M20" s="366">
        <v>5</v>
      </c>
      <c r="N20" s="367"/>
      <c r="O20" s="366"/>
      <c r="P20" s="367"/>
      <c r="Q20" s="364"/>
      <c r="R20" s="365"/>
      <c r="S20" s="153">
        <f t="shared" si="1"/>
        <v>20</v>
      </c>
      <c r="T20" s="153">
        <f t="shared" si="0"/>
        <v>20</v>
      </c>
      <c r="U20" s="157"/>
      <c r="V20" s="157"/>
    </row>
    <row r="21" spans="1:22" s="144" customFormat="1" x14ac:dyDescent="0.25">
      <c r="A21" s="159" t="s">
        <v>37</v>
      </c>
      <c r="B21" s="159"/>
      <c r="C21" s="146"/>
      <c r="D21" s="159"/>
      <c r="E21" s="366"/>
      <c r="F21" s="367"/>
      <c r="G21" s="366"/>
      <c r="H21" s="367"/>
      <c r="I21" s="366"/>
      <c r="J21" s="367"/>
      <c r="K21" s="366"/>
      <c r="L21" s="367"/>
      <c r="M21" s="366"/>
      <c r="N21" s="367"/>
      <c r="O21" s="364"/>
      <c r="P21" s="365"/>
      <c r="Q21" s="364"/>
      <c r="R21" s="365"/>
      <c r="S21" s="153">
        <f t="shared" si="1"/>
        <v>0</v>
      </c>
      <c r="T21" s="153"/>
      <c r="U21" s="160"/>
      <c r="V21" s="157"/>
    </row>
    <row r="22" spans="1:22" x14ac:dyDescent="0.25">
      <c r="A22" s="159" t="s">
        <v>38</v>
      </c>
      <c r="B22" s="159"/>
      <c r="C22" s="146"/>
      <c r="D22" s="146"/>
      <c r="E22" s="366"/>
      <c r="F22" s="367"/>
      <c r="G22" s="366"/>
      <c r="H22" s="367"/>
      <c r="I22" s="366"/>
      <c r="J22" s="367"/>
      <c r="K22" s="366"/>
      <c r="L22" s="367"/>
      <c r="M22" s="366"/>
      <c r="N22" s="367"/>
      <c r="O22" s="364"/>
      <c r="P22" s="365"/>
      <c r="Q22" s="364"/>
      <c r="R22" s="365"/>
      <c r="S22" s="153">
        <f t="shared" si="1"/>
        <v>0</v>
      </c>
      <c r="T22" s="153"/>
      <c r="U22" s="160"/>
      <c r="V22" s="157"/>
    </row>
    <row r="23" spans="1:22" x14ac:dyDescent="0.25">
      <c r="A23" s="160" t="s">
        <v>6</v>
      </c>
      <c r="B23" s="160"/>
      <c r="C23" s="160"/>
      <c r="D23" s="160"/>
      <c r="E23" s="369">
        <f>SUM(E4:E22)</f>
        <v>6.75</v>
      </c>
      <c r="F23" s="370"/>
      <c r="G23" s="369">
        <f>SUM(G4:G22)</f>
        <v>7.75</v>
      </c>
      <c r="H23" s="370"/>
      <c r="I23" s="369">
        <f>SUM(I4:I22)</f>
        <v>8</v>
      </c>
      <c r="J23" s="370"/>
      <c r="K23" s="369">
        <f>SUM(K4:K22)</f>
        <v>8</v>
      </c>
      <c r="L23" s="370"/>
      <c r="M23" s="369">
        <f>SUM(M4:M22)</f>
        <v>8</v>
      </c>
      <c r="N23" s="370"/>
      <c r="O23" s="369">
        <f>SUM(O4:O22)</f>
        <v>0</v>
      </c>
      <c r="P23" s="370"/>
      <c r="Q23" s="369">
        <f>SUM(Q4:Q22)</f>
        <v>0</v>
      </c>
      <c r="R23" s="370"/>
      <c r="S23" s="153">
        <f t="shared" si="1"/>
        <v>38.5</v>
      </c>
      <c r="T23" s="153"/>
      <c r="U23" s="160"/>
      <c r="V23" s="157"/>
    </row>
    <row r="24" spans="1:22" x14ac:dyDescent="0.25">
      <c r="A24" s="160" t="s">
        <v>2</v>
      </c>
      <c r="B24" s="160"/>
      <c r="C24" s="160"/>
      <c r="D24" s="160"/>
      <c r="E24" s="161"/>
      <c r="F24" s="162">
        <v>8</v>
      </c>
      <c r="G24" s="161"/>
      <c r="H24" s="162">
        <v>8</v>
      </c>
      <c r="I24" s="161"/>
      <c r="J24" s="162">
        <v>8</v>
      </c>
      <c r="K24" s="161"/>
      <c r="L24" s="162">
        <v>8</v>
      </c>
      <c r="M24" s="161"/>
      <c r="N24" s="162">
        <v>8</v>
      </c>
      <c r="O24" s="161"/>
      <c r="P24" s="162"/>
      <c r="Q24" s="161"/>
      <c r="R24" s="162"/>
      <c r="S24" s="153">
        <f>SUM(E24:R24)</f>
        <v>40</v>
      </c>
      <c r="T24" s="153">
        <f>SUM(T4:T23)</f>
        <v>38.5</v>
      </c>
      <c r="U24" s="157"/>
      <c r="V24" s="157"/>
    </row>
    <row r="25" spans="1:22" x14ac:dyDescent="0.25">
      <c r="A25" s="160" t="s">
        <v>41</v>
      </c>
      <c r="B25" s="160"/>
      <c r="C25" s="160"/>
      <c r="D25" s="160"/>
      <c r="E25" s="163"/>
      <c r="F25" s="163">
        <f>SUM(E23)-F24</f>
        <v>-1.25</v>
      </c>
      <c r="G25" s="163"/>
      <c r="H25" s="163">
        <f>SUM(G23)-H24</f>
        <v>-0.25</v>
      </c>
      <c r="I25" s="163"/>
      <c r="J25" s="163">
        <f>SUM(I23)-J24</f>
        <v>0</v>
      </c>
      <c r="K25" s="163"/>
      <c r="L25" s="163">
        <f t="shared" ref="L25" si="4">SUM(K23)-L24</f>
        <v>0</v>
      </c>
      <c r="M25" s="163"/>
      <c r="N25" s="163">
        <f t="shared" ref="N25" si="5">SUM(M23)-N24</f>
        <v>0</v>
      </c>
      <c r="O25" s="163"/>
      <c r="P25" s="163">
        <f>SUM(O23)</f>
        <v>0</v>
      </c>
      <c r="Q25" s="163"/>
      <c r="R25" s="163">
        <f>SUM(Q23)</f>
        <v>0</v>
      </c>
      <c r="S25" s="157">
        <f>SUM(E25:R25)</f>
        <v>-1.5</v>
      </c>
      <c r="T25" s="157"/>
      <c r="U25" s="157">
        <f>SUM(U4:U24)</f>
        <v>0</v>
      </c>
      <c r="V25" s="157">
        <f>SUM(V4:V24)</f>
        <v>0</v>
      </c>
    </row>
    <row r="26" spans="1:22" x14ac:dyDescent="0.25">
      <c r="S26" s="143"/>
    </row>
    <row r="27" spans="1:22" x14ac:dyDescent="0.25">
      <c r="A27" s="141" t="s">
        <v>25</v>
      </c>
      <c r="B27" s="142"/>
      <c r="S27" s="143"/>
    </row>
    <row r="28" spans="1:22" x14ac:dyDescent="0.25">
      <c r="A28" s="143" t="s">
        <v>2</v>
      </c>
      <c r="C28" s="164">
        <f>SUM(T24)</f>
        <v>38.5</v>
      </c>
      <c r="I28" s="141">
        <v>3600</v>
      </c>
      <c r="S28" s="143"/>
    </row>
    <row r="29" spans="1:22" x14ac:dyDescent="0.25">
      <c r="A29" s="143" t="s">
        <v>26</v>
      </c>
      <c r="C29" s="164">
        <f>U25</f>
        <v>0</v>
      </c>
      <c r="D29" s="165"/>
      <c r="I29" s="166">
        <v>23</v>
      </c>
      <c r="S29" s="143"/>
    </row>
    <row r="30" spans="1:22" x14ac:dyDescent="0.25">
      <c r="A30" s="143" t="s">
        <v>27</v>
      </c>
      <c r="C30" s="165">
        <f>V25</f>
        <v>0</v>
      </c>
      <c r="I30" s="167"/>
      <c r="S30" s="143"/>
    </row>
    <row r="31" spans="1:22" x14ac:dyDescent="0.25">
      <c r="A31" s="143" t="s">
        <v>28</v>
      </c>
      <c r="C31" s="165">
        <f>S21</f>
        <v>0</v>
      </c>
      <c r="I31" s="164"/>
      <c r="S31" s="143"/>
    </row>
    <row r="32" spans="1:22" x14ac:dyDescent="0.25">
      <c r="A32" s="143" t="s">
        <v>4</v>
      </c>
      <c r="C32" s="165">
        <f>S22</f>
        <v>0</v>
      </c>
      <c r="S32" s="143"/>
    </row>
    <row r="33" spans="1:19" ht="16.5" thickBot="1" x14ac:dyDescent="0.3">
      <c r="A33" s="144" t="s">
        <v>6</v>
      </c>
      <c r="C33" s="168">
        <f>SUM(C28:C32)</f>
        <v>38.5</v>
      </c>
      <c r="E33" s="144" t="s">
        <v>42</v>
      </c>
      <c r="F33" s="144"/>
      <c r="G33" s="169">
        <f>S23-C33</f>
        <v>0</v>
      </c>
      <c r="S33" s="143"/>
    </row>
    <row r="34" spans="1:19" ht="16.5" thickTop="1" x14ac:dyDescent="0.25">
      <c r="A34" s="143" t="s">
        <v>29</v>
      </c>
      <c r="C34" s="170">
        <v>0</v>
      </c>
      <c r="D34" s="170"/>
      <c r="S34" s="143"/>
    </row>
    <row r="35" spans="1:19" x14ac:dyDescent="0.25">
      <c r="A35" s="143" t="s">
        <v>36</v>
      </c>
      <c r="C35" s="170">
        <v>0</v>
      </c>
      <c r="D35" s="170"/>
      <c r="S35" s="143"/>
    </row>
    <row r="36" spans="1:19" ht="15" x14ac:dyDescent="0.2">
      <c r="R36" s="143"/>
      <c r="S36" s="143"/>
    </row>
    <row r="37" spans="1:19" ht="15" x14ac:dyDescent="0.2">
      <c r="R37" s="143"/>
      <c r="S37" s="143"/>
    </row>
    <row r="38" spans="1:19" ht="15" x14ac:dyDescent="0.2">
      <c r="R38" s="143"/>
      <c r="S38" s="143"/>
    </row>
  </sheetData>
  <mergeCells count="147"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7:R7"/>
    <mergeCell ref="Q5:R5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E5:F5"/>
    <mergeCell ref="O6:P6"/>
    <mergeCell ref="Q6:R6"/>
    <mergeCell ref="G5:H5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1:F11"/>
    <mergeCell ref="G11:H11"/>
    <mergeCell ref="I11:J11"/>
    <mergeCell ref="K11:L11"/>
    <mergeCell ref="M11:N11"/>
    <mergeCell ref="O11:P11"/>
    <mergeCell ref="E19:F19"/>
    <mergeCell ref="G19:H19"/>
    <mergeCell ref="I19:J19"/>
    <mergeCell ref="K19:L19"/>
    <mergeCell ref="M19:N19"/>
    <mergeCell ref="O19:P19"/>
    <mergeCell ref="Q19:R19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I13:J13"/>
    <mergeCell ref="K13:L13"/>
    <mergeCell ref="M13:N13"/>
    <mergeCell ref="O13:P13"/>
    <mergeCell ref="E18:F18"/>
    <mergeCell ref="G18:H18"/>
    <mergeCell ref="I18:J18"/>
    <mergeCell ref="K18:L18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20:R20"/>
    <mergeCell ref="E20:F20"/>
    <mergeCell ref="G20:H20"/>
    <mergeCell ref="I20:J20"/>
    <mergeCell ref="K20:L20"/>
    <mergeCell ref="M20:N20"/>
    <mergeCell ref="O20:P20"/>
    <mergeCell ref="M18:N18"/>
    <mergeCell ref="O18:P18"/>
    <mergeCell ref="Q18:R18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13:R13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E14:F14"/>
    <mergeCell ref="G14:H14"/>
    <mergeCell ref="I14:J14"/>
    <mergeCell ref="K14:L14"/>
    <mergeCell ref="M14:N14"/>
    <mergeCell ref="O14:P14"/>
    <mergeCell ref="Q14:R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4"/>
  <sheetViews>
    <sheetView zoomScale="90" zoomScaleNormal="90" workbookViewId="0">
      <selection activeCell="K22" sqref="K22"/>
    </sheetView>
  </sheetViews>
  <sheetFormatPr defaultColWidth="11.85546875" defaultRowHeight="15.75" x14ac:dyDescent="0.25"/>
  <cols>
    <col min="1" max="1" width="10.425781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8" width="6.85546875" style="3" customWidth="1"/>
    <col min="9" max="11" width="7" style="3" customWidth="1"/>
    <col min="12" max="12" width="6.85546875" style="3" customWidth="1"/>
    <col min="13" max="14" width="7" style="3" customWidth="1"/>
    <col min="15" max="15" width="6.85546875" style="3" customWidth="1"/>
    <col min="16" max="17" width="7" style="3" customWidth="1"/>
    <col min="18" max="18" width="7" style="4" customWidth="1"/>
    <col min="19" max="19" width="7.7109375" style="4" customWidth="1"/>
    <col min="20" max="22" width="7.7109375" style="3" customWidth="1"/>
    <col min="23" max="16384" width="11.85546875" style="3"/>
  </cols>
  <sheetData>
    <row r="1" spans="1:22" x14ac:dyDescent="0.25">
      <c r="A1" s="1" t="s">
        <v>45</v>
      </c>
      <c r="B1" s="2"/>
      <c r="C1" s="2"/>
    </row>
    <row r="2" spans="1:22" s="9" customFormat="1" x14ac:dyDescent="0.25">
      <c r="A2" s="5" t="str">
        <f>Analysis!A3</f>
        <v>W/E 10.12.17</v>
      </c>
      <c r="B2" s="6"/>
      <c r="C2" s="6"/>
      <c r="D2" s="6"/>
      <c r="E2" s="381" t="s">
        <v>15</v>
      </c>
      <c r="F2" s="381"/>
      <c r="G2" s="376" t="s">
        <v>16</v>
      </c>
      <c r="H2" s="376"/>
      <c r="I2" s="376" t="s">
        <v>17</v>
      </c>
      <c r="J2" s="376"/>
      <c r="K2" s="376" t="s">
        <v>18</v>
      </c>
      <c r="L2" s="376"/>
      <c r="M2" s="376" t="s">
        <v>19</v>
      </c>
      <c r="N2" s="376"/>
      <c r="O2" s="376" t="s">
        <v>20</v>
      </c>
      <c r="P2" s="376"/>
      <c r="Q2" s="376" t="s">
        <v>21</v>
      </c>
      <c r="R2" s="376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16.3</v>
      </c>
      <c r="O3" s="36"/>
      <c r="P3" s="36"/>
      <c r="Q3" s="41"/>
      <c r="R3" s="41"/>
      <c r="S3" s="12"/>
      <c r="T3" s="12"/>
      <c r="U3" s="13"/>
      <c r="V3" s="13"/>
    </row>
    <row r="4" spans="1:22" x14ac:dyDescent="0.25">
      <c r="A4" s="349" t="s">
        <v>72</v>
      </c>
      <c r="B4" s="363" t="s">
        <v>117</v>
      </c>
      <c r="C4" s="223">
        <v>3</v>
      </c>
      <c r="D4" s="25" t="s">
        <v>73</v>
      </c>
      <c r="E4" s="380">
        <v>8</v>
      </c>
      <c r="F4" s="380"/>
      <c r="G4" s="380">
        <v>8</v>
      </c>
      <c r="H4" s="380"/>
      <c r="I4" s="380">
        <v>8</v>
      </c>
      <c r="J4" s="380"/>
      <c r="K4" s="380">
        <v>8</v>
      </c>
      <c r="L4" s="380"/>
      <c r="M4" s="380">
        <v>8</v>
      </c>
      <c r="N4" s="380"/>
      <c r="O4" s="373"/>
      <c r="P4" s="377"/>
      <c r="Q4" s="378"/>
      <c r="R4" s="379"/>
      <c r="S4" s="12">
        <f>E4+G4+I4+K4+M4+O4+Q4</f>
        <v>40</v>
      </c>
      <c r="T4" s="12">
        <f t="shared" ref="T4:T15" si="0">SUM(S4-U4-V4)</f>
        <v>40</v>
      </c>
      <c r="U4" s="15"/>
      <c r="V4" s="15"/>
    </row>
    <row r="5" spans="1:22" x14ac:dyDescent="0.25">
      <c r="A5" s="338"/>
      <c r="B5" s="226"/>
      <c r="C5" s="223"/>
      <c r="D5" s="25"/>
      <c r="E5" s="373"/>
      <c r="F5" s="377"/>
      <c r="G5" s="373"/>
      <c r="H5" s="377"/>
      <c r="I5" s="373"/>
      <c r="J5" s="377"/>
      <c r="K5" s="373"/>
      <c r="L5" s="377"/>
      <c r="M5" s="373"/>
      <c r="N5" s="377"/>
      <c r="O5" s="373"/>
      <c r="P5" s="377"/>
      <c r="Q5" s="378"/>
      <c r="R5" s="379"/>
      <c r="S5" s="12">
        <f t="shared" ref="S5:S18" si="1">E5+G5+I5+K5+M5+O5+Q5</f>
        <v>0</v>
      </c>
      <c r="T5" s="12">
        <f t="shared" si="0"/>
        <v>0</v>
      </c>
      <c r="U5" s="15"/>
      <c r="V5" s="15"/>
    </row>
    <row r="6" spans="1:22" x14ac:dyDescent="0.25">
      <c r="A6" s="243"/>
      <c r="B6" s="242"/>
      <c r="C6" s="242"/>
      <c r="D6" s="25"/>
      <c r="E6" s="373"/>
      <c r="F6" s="377"/>
      <c r="G6" s="373"/>
      <c r="H6" s="377"/>
      <c r="I6" s="373"/>
      <c r="J6" s="377"/>
      <c r="K6" s="373"/>
      <c r="L6" s="377"/>
      <c r="M6" s="373"/>
      <c r="N6" s="377"/>
      <c r="O6" s="373"/>
      <c r="P6" s="377"/>
      <c r="Q6" s="378"/>
      <c r="R6" s="379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279"/>
      <c r="B7" s="261"/>
      <c r="C7" s="279"/>
      <c r="D7" s="25"/>
      <c r="E7" s="373"/>
      <c r="F7" s="377"/>
      <c r="G7" s="373"/>
      <c r="H7" s="377"/>
      <c r="I7" s="373"/>
      <c r="J7" s="377"/>
      <c r="K7" s="373"/>
      <c r="L7" s="377"/>
      <c r="M7" s="373"/>
      <c r="N7" s="377"/>
      <c r="O7" s="373"/>
      <c r="P7" s="377"/>
      <c r="Q7" s="378"/>
      <c r="R7" s="379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241"/>
      <c r="B8" s="240"/>
      <c r="C8" s="240"/>
      <c r="D8" s="25"/>
      <c r="E8" s="373"/>
      <c r="F8" s="377"/>
      <c r="G8" s="373"/>
      <c r="H8" s="377"/>
      <c r="I8" s="373"/>
      <c r="J8" s="377"/>
      <c r="K8" s="373"/>
      <c r="L8" s="377"/>
      <c r="M8" s="373"/>
      <c r="N8" s="377"/>
      <c r="O8" s="373"/>
      <c r="P8" s="377"/>
      <c r="Q8" s="378"/>
      <c r="R8" s="379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241"/>
      <c r="B9" s="240"/>
      <c r="C9" s="240"/>
      <c r="D9" s="25"/>
      <c r="E9" s="373"/>
      <c r="F9" s="377"/>
      <c r="G9" s="373"/>
      <c r="H9" s="377"/>
      <c r="I9" s="373"/>
      <c r="J9" s="377"/>
      <c r="K9" s="373"/>
      <c r="L9" s="377"/>
      <c r="M9" s="373"/>
      <c r="N9" s="377"/>
      <c r="O9" s="373"/>
      <c r="P9" s="377"/>
      <c r="Q9" s="378"/>
      <c r="R9" s="379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275"/>
      <c r="B10" s="274"/>
      <c r="C10" s="274"/>
      <c r="D10" s="25"/>
      <c r="E10" s="373"/>
      <c r="F10" s="377"/>
      <c r="G10" s="373"/>
      <c r="H10" s="377"/>
      <c r="I10" s="373"/>
      <c r="J10" s="377"/>
      <c r="K10" s="373"/>
      <c r="L10" s="377"/>
      <c r="M10" s="373"/>
      <c r="N10" s="377"/>
      <c r="O10" s="373"/>
      <c r="P10" s="377"/>
      <c r="Q10" s="378"/>
      <c r="R10" s="379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279"/>
      <c r="B11" s="261"/>
      <c r="C11" s="279"/>
      <c r="D11" s="25"/>
      <c r="E11" s="373"/>
      <c r="F11" s="377"/>
      <c r="G11" s="373"/>
      <c r="H11" s="377"/>
      <c r="I11" s="373"/>
      <c r="J11" s="377"/>
      <c r="K11" s="373"/>
      <c r="L11" s="377"/>
      <c r="M11" s="373"/>
      <c r="N11" s="377"/>
      <c r="O11" s="373"/>
      <c r="P11" s="377"/>
      <c r="Q11" s="378"/>
      <c r="R11" s="379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312"/>
      <c r="B12" s="312"/>
      <c r="C12" s="312"/>
      <c r="D12" s="25"/>
      <c r="E12" s="373"/>
      <c r="F12" s="377"/>
      <c r="G12" s="373"/>
      <c r="H12" s="377"/>
      <c r="I12" s="373"/>
      <c r="J12" s="377"/>
      <c r="K12" s="373"/>
      <c r="L12" s="377"/>
      <c r="M12" s="373"/>
      <c r="N12" s="377"/>
      <c r="O12" s="373"/>
      <c r="P12" s="377"/>
      <c r="Q12" s="378"/>
      <c r="R12" s="379"/>
      <c r="S12" s="12">
        <f t="shared" si="1"/>
        <v>0</v>
      </c>
      <c r="T12" s="12">
        <f t="shared" si="0"/>
        <v>0</v>
      </c>
      <c r="U12" s="15"/>
      <c r="V12" s="15"/>
    </row>
    <row r="13" spans="1:22" s="4" customFormat="1" x14ac:dyDescent="0.25">
      <c r="A13" s="155"/>
      <c r="B13" s="158"/>
      <c r="C13" s="155"/>
      <c r="D13" s="25"/>
      <c r="E13" s="373"/>
      <c r="F13" s="377"/>
      <c r="G13" s="373"/>
      <c r="H13" s="377"/>
      <c r="I13" s="373"/>
      <c r="J13" s="377"/>
      <c r="K13" s="373"/>
      <c r="L13" s="377"/>
      <c r="M13" s="373"/>
      <c r="N13" s="377"/>
      <c r="O13" s="373"/>
      <c r="P13" s="377"/>
      <c r="Q13" s="378"/>
      <c r="R13" s="379"/>
      <c r="S13" s="12">
        <f t="shared" si="1"/>
        <v>0</v>
      </c>
      <c r="T13" s="12">
        <f t="shared" si="0"/>
        <v>0</v>
      </c>
      <c r="U13" s="15"/>
      <c r="V13" s="15"/>
    </row>
    <row r="14" spans="1:22" s="4" customFormat="1" x14ac:dyDescent="0.25">
      <c r="A14" s="312"/>
      <c r="B14" s="312"/>
      <c r="C14" s="312"/>
      <c r="D14" s="25"/>
      <c r="E14" s="373"/>
      <c r="F14" s="377"/>
      <c r="G14" s="373"/>
      <c r="H14" s="377"/>
      <c r="I14" s="373"/>
      <c r="J14" s="377"/>
      <c r="K14" s="373"/>
      <c r="L14" s="377"/>
      <c r="M14" s="373"/>
      <c r="N14" s="377"/>
      <c r="O14" s="373"/>
      <c r="P14" s="377"/>
      <c r="Q14" s="378"/>
      <c r="R14" s="379"/>
      <c r="S14" s="12">
        <f t="shared" si="1"/>
        <v>0</v>
      </c>
      <c r="T14" s="12">
        <f t="shared" si="0"/>
        <v>0</v>
      </c>
      <c r="U14" s="15"/>
      <c r="V14" s="15"/>
    </row>
    <row r="15" spans="1:22" s="4" customFormat="1" x14ac:dyDescent="0.25">
      <c r="A15" s="312"/>
      <c r="B15" s="312"/>
      <c r="C15" s="312"/>
      <c r="D15" s="25"/>
      <c r="E15" s="373"/>
      <c r="F15" s="377"/>
      <c r="G15" s="373"/>
      <c r="H15" s="377"/>
      <c r="I15" s="373"/>
      <c r="J15" s="377"/>
      <c r="K15" s="373"/>
      <c r="L15" s="377"/>
      <c r="M15" s="373"/>
      <c r="N15" s="377"/>
      <c r="O15" s="373"/>
      <c r="P15" s="377"/>
      <c r="Q15" s="378"/>
      <c r="R15" s="379"/>
      <c r="S15" s="12">
        <f t="shared" si="1"/>
        <v>0</v>
      </c>
      <c r="T15" s="12">
        <f t="shared" si="0"/>
        <v>0</v>
      </c>
      <c r="U15" s="15"/>
      <c r="V15" s="15"/>
    </row>
    <row r="16" spans="1:22" s="4" customFormat="1" x14ac:dyDescent="0.25">
      <c r="A16" s="10" t="s">
        <v>37</v>
      </c>
      <c r="B16" s="10"/>
      <c r="C16" s="10"/>
      <c r="D16" s="10"/>
      <c r="E16" s="373"/>
      <c r="F16" s="377"/>
      <c r="G16" s="373"/>
      <c r="H16" s="377"/>
      <c r="I16" s="373"/>
      <c r="J16" s="377"/>
      <c r="K16" s="373"/>
      <c r="L16" s="377"/>
      <c r="M16" s="373"/>
      <c r="N16" s="377"/>
      <c r="O16" s="378"/>
      <c r="P16" s="379"/>
      <c r="Q16" s="378"/>
      <c r="R16" s="379"/>
      <c r="S16" s="12">
        <f t="shared" si="1"/>
        <v>0</v>
      </c>
      <c r="T16" s="12"/>
      <c r="U16" s="16"/>
      <c r="V16" s="15"/>
    </row>
    <row r="17" spans="1:22" x14ac:dyDescent="0.25">
      <c r="A17" s="10" t="s">
        <v>38</v>
      </c>
      <c r="B17" s="10"/>
      <c r="C17" s="10"/>
      <c r="D17" s="10"/>
      <c r="E17" s="373"/>
      <c r="F17" s="377"/>
      <c r="G17" s="373"/>
      <c r="H17" s="377"/>
      <c r="I17" s="373"/>
      <c r="J17" s="377"/>
      <c r="K17" s="373"/>
      <c r="L17" s="377"/>
      <c r="M17" s="373"/>
      <c r="N17" s="377"/>
      <c r="O17" s="378"/>
      <c r="P17" s="379"/>
      <c r="Q17" s="378"/>
      <c r="R17" s="379"/>
      <c r="S17" s="12">
        <f t="shared" si="1"/>
        <v>0</v>
      </c>
      <c r="T17" s="12"/>
      <c r="U17" s="16"/>
      <c r="V17" s="15"/>
    </row>
    <row r="18" spans="1:22" x14ac:dyDescent="0.25">
      <c r="A18" s="16" t="s">
        <v>6</v>
      </c>
      <c r="B18" s="16"/>
      <c r="C18" s="16"/>
      <c r="D18" s="16"/>
      <c r="E18" s="382">
        <f>SUM(E4:E17)</f>
        <v>8</v>
      </c>
      <c r="F18" s="383"/>
      <c r="G18" s="382">
        <f>SUM(G4:G17)</f>
        <v>8</v>
      </c>
      <c r="H18" s="383"/>
      <c r="I18" s="382">
        <f>SUM(I4:I17)</f>
        <v>8</v>
      </c>
      <c r="J18" s="383"/>
      <c r="K18" s="382">
        <f>SUM(K4:K17)</f>
        <v>8</v>
      </c>
      <c r="L18" s="383"/>
      <c r="M18" s="382">
        <f>SUM(M4:M17)</f>
        <v>8</v>
      </c>
      <c r="N18" s="383"/>
      <c r="O18" s="382">
        <f>SUM(O4:O17)</f>
        <v>0</v>
      </c>
      <c r="P18" s="383"/>
      <c r="Q18" s="382">
        <f>SUM(Q4:Q17)</f>
        <v>0</v>
      </c>
      <c r="R18" s="383"/>
      <c r="S18" s="12">
        <f t="shared" si="1"/>
        <v>40</v>
      </c>
      <c r="T18" s="12"/>
      <c r="U18" s="16"/>
      <c r="V18" s="15"/>
    </row>
    <row r="19" spans="1:22" x14ac:dyDescent="0.25">
      <c r="A19" s="16" t="s">
        <v>2</v>
      </c>
      <c r="B19" s="16"/>
      <c r="C19" s="16"/>
      <c r="D19" s="16"/>
      <c r="E19" s="17"/>
      <c r="F19" s="18">
        <v>8</v>
      </c>
      <c r="G19" s="17"/>
      <c r="H19" s="18">
        <v>8</v>
      </c>
      <c r="I19" s="17"/>
      <c r="J19" s="18">
        <v>8</v>
      </c>
      <c r="K19" s="17"/>
      <c r="L19" s="18">
        <v>8</v>
      </c>
      <c r="M19" s="17"/>
      <c r="N19" s="18">
        <v>8</v>
      </c>
      <c r="O19" s="17"/>
      <c r="P19" s="18"/>
      <c r="Q19" s="17"/>
      <c r="R19" s="18"/>
      <c r="S19" s="12">
        <f>SUM(E19:R19)</f>
        <v>40</v>
      </c>
      <c r="T19" s="12">
        <f>SUM(T4:T18)</f>
        <v>40</v>
      </c>
      <c r="U19" s="15"/>
      <c r="V19" s="15"/>
    </row>
    <row r="20" spans="1:22" x14ac:dyDescent="0.25">
      <c r="A20" s="16" t="s">
        <v>41</v>
      </c>
      <c r="B20" s="16"/>
      <c r="C20" s="16"/>
      <c r="D20" s="16"/>
      <c r="E20" s="19"/>
      <c r="F20" s="19">
        <f>SUM(E18)-F19</f>
        <v>0</v>
      </c>
      <c r="G20" s="19"/>
      <c r="H20" s="19">
        <f>SUM(G18)-H19</f>
        <v>0</v>
      </c>
      <c r="I20" s="19"/>
      <c r="J20" s="19">
        <f>SUM(I18)-J19</f>
        <v>0</v>
      </c>
      <c r="K20" s="19"/>
      <c r="L20" s="19">
        <f>SUM(K18)-L19</f>
        <v>0</v>
      </c>
      <c r="M20" s="19"/>
      <c r="N20" s="19">
        <f>SUM(M18)-N19</f>
        <v>0</v>
      </c>
      <c r="O20" s="19"/>
      <c r="P20" s="19">
        <f>SUM(O18)</f>
        <v>0</v>
      </c>
      <c r="Q20" s="19"/>
      <c r="R20" s="19">
        <f>SUM(Q18)</f>
        <v>0</v>
      </c>
      <c r="S20" s="15">
        <f>SUM(E20:R20)</f>
        <v>0</v>
      </c>
      <c r="T20" s="15"/>
      <c r="U20" s="15">
        <f>SUM(U4:U19)</f>
        <v>0</v>
      </c>
      <c r="V20" s="15">
        <f>SUM(V4:V19)</f>
        <v>0</v>
      </c>
    </row>
    <row r="21" spans="1:22" x14ac:dyDescent="0.25">
      <c r="S21" s="3"/>
    </row>
    <row r="22" spans="1:22" x14ac:dyDescent="0.25">
      <c r="A22" s="1" t="s">
        <v>25</v>
      </c>
      <c r="B22" s="2"/>
      <c r="K22" s="20"/>
      <c r="S22" s="3"/>
    </row>
    <row r="23" spans="1:22" x14ac:dyDescent="0.25">
      <c r="A23" s="3" t="s">
        <v>2</v>
      </c>
      <c r="C23" s="27">
        <f>SUM(T19)</f>
        <v>40</v>
      </c>
      <c r="I23" s="1">
        <v>3600</v>
      </c>
      <c r="S23" s="3"/>
    </row>
    <row r="24" spans="1:22" x14ac:dyDescent="0.25">
      <c r="A24" s="3" t="s">
        <v>26</v>
      </c>
      <c r="C24" s="27">
        <f>U20</f>
        <v>0</v>
      </c>
      <c r="D24" s="20"/>
      <c r="I24" s="28"/>
      <c r="S24" s="3"/>
    </row>
    <row r="25" spans="1:22" x14ac:dyDescent="0.25">
      <c r="A25" s="3" t="s">
        <v>27</v>
      </c>
      <c r="C25" s="20">
        <f>V20</f>
        <v>0</v>
      </c>
      <c r="I25" s="29"/>
      <c r="S25" s="3"/>
    </row>
    <row r="26" spans="1:22" x14ac:dyDescent="0.25">
      <c r="A26" s="3" t="s">
        <v>28</v>
      </c>
      <c r="C26" s="20">
        <f>S16</f>
        <v>0</v>
      </c>
      <c r="I26" s="27"/>
      <c r="S26" s="3"/>
    </row>
    <row r="27" spans="1:22" x14ac:dyDescent="0.25">
      <c r="A27" s="3" t="s">
        <v>4</v>
      </c>
      <c r="C27" s="20">
        <f>S17</f>
        <v>0</v>
      </c>
      <c r="S27" s="3"/>
    </row>
    <row r="28" spans="1:22" ht="16.5" thickBot="1" x14ac:dyDescent="0.3">
      <c r="A28" s="4" t="s">
        <v>6</v>
      </c>
      <c r="C28" s="26">
        <f>SUM(C23:C27)</f>
        <v>40</v>
      </c>
      <c r="E28" s="4" t="s">
        <v>42</v>
      </c>
      <c r="F28" s="4"/>
      <c r="G28" s="22">
        <f>S18-C28</f>
        <v>0</v>
      </c>
      <c r="S28" s="3"/>
    </row>
    <row r="29" spans="1:22" ht="16.5" thickTop="1" x14ac:dyDescent="0.25">
      <c r="A29" s="3" t="s">
        <v>29</v>
      </c>
      <c r="C29" s="23">
        <v>0</v>
      </c>
      <c r="D29" s="23"/>
      <c r="S29" s="3"/>
    </row>
    <row r="30" spans="1:22" x14ac:dyDescent="0.25">
      <c r="A30" s="3" t="s">
        <v>36</v>
      </c>
      <c r="C30" s="23">
        <v>0</v>
      </c>
      <c r="D30" s="23"/>
      <c r="S30" s="3"/>
    </row>
    <row r="31" spans="1:22" x14ac:dyDescent="0.25">
      <c r="S31" s="3"/>
    </row>
    <row r="32" spans="1:22" x14ac:dyDescent="0.25">
      <c r="S32" s="3"/>
    </row>
    <row r="33" spans="19:19" x14ac:dyDescent="0.25">
      <c r="S33" s="3"/>
    </row>
    <row r="34" spans="19:19" x14ac:dyDescent="0.25">
      <c r="S34" s="3"/>
    </row>
  </sheetData>
  <mergeCells count="112">
    <mergeCell ref="Q18:R18"/>
    <mergeCell ref="E18:F18"/>
    <mergeCell ref="G18:H18"/>
    <mergeCell ref="I18:J18"/>
    <mergeCell ref="K18:L18"/>
    <mergeCell ref="M18:N18"/>
    <mergeCell ref="O18:P18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4:R14"/>
    <mergeCell ref="E15:F15"/>
    <mergeCell ref="G15:H15"/>
    <mergeCell ref="I15:J15"/>
    <mergeCell ref="K15:L15"/>
    <mergeCell ref="M15:N15"/>
    <mergeCell ref="Q16:R16"/>
    <mergeCell ref="M13:N13"/>
    <mergeCell ref="O13:P13"/>
    <mergeCell ref="Q13:R13"/>
    <mergeCell ref="E13:F13"/>
    <mergeCell ref="G13:H13"/>
    <mergeCell ref="I13:J13"/>
    <mergeCell ref="K13:L13"/>
    <mergeCell ref="O15:P15"/>
    <mergeCell ref="Q15:R15"/>
    <mergeCell ref="E14:F14"/>
    <mergeCell ref="G14:H14"/>
    <mergeCell ref="I14:J14"/>
    <mergeCell ref="K14:L14"/>
    <mergeCell ref="M14:N14"/>
    <mergeCell ref="O14:P14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Q10:R10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7"/>
  <sheetViews>
    <sheetView zoomScale="90" zoomScaleNormal="90" workbookViewId="0">
      <selection activeCell="K22" sqref="K22:L22"/>
    </sheetView>
  </sheetViews>
  <sheetFormatPr defaultRowHeight="15.75" x14ac:dyDescent="0.25"/>
  <cols>
    <col min="1" max="1" width="9.710937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tr">
        <f>Analysis!A3</f>
        <v>W/E 10.12.17</v>
      </c>
      <c r="B2" s="6"/>
      <c r="C2" s="6"/>
      <c r="D2" s="6"/>
      <c r="E2" s="376" t="s">
        <v>15</v>
      </c>
      <c r="F2" s="376"/>
      <c r="G2" s="376" t="s">
        <v>16</v>
      </c>
      <c r="H2" s="376"/>
      <c r="I2" s="376" t="s">
        <v>17</v>
      </c>
      <c r="J2" s="376"/>
      <c r="K2" s="376" t="s">
        <v>18</v>
      </c>
      <c r="L2" s="376"/>
      <c r="M2" s="376" t="s">
        <v>19</v>
      </c>
      <c r="N2" s="376"/>
      <c r="O2" s="376" t="s">
        <v>20</v>
      </c>
      <c r="P2" s="376"/>
      <c r="Q2" s="376" t="s">
        <v>21</v>
      </c>
      <c r="R2" s="376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16.3</v>
      </c>
      <c r="O3" s="41"/>
      <c r="P3" s="41"/>
      <c r="Q3" s="36"/>
      <c r="R3" s="36"/>
      <c r="S3" s="12"/>
      <c r="T3" s="12"/>
      <c r="U3" s="13"/>
      <c r="V3" s="13"/>
    </row>
    <row r="4" spans="1:22" x14ac:dyDescent="0.25">
      <c r="A4" s="301" t="s">
        <v>82</v>
      </c>
      <c r="B4" s="363" t="s">
        <v>117</v>
      </c>
      <c r="C4" s="302">
        <v>100</v>
      </c>
      <c r="D4" s="25" t="s">
        <v>78</v>
      </c>
      <c r="E4" s="380">
        <v>5</v>
      </c>
      <c r="F4" s="380"/>
      <c r="G4" s="380"/>
      <c r="H4" s="380"/>
      <c r="I4" s="380"/>
      <c r="J4" s="380"/>
      <c r="K4" s="380"/>
      <c r="L4" s="380"/>
      <c r="M4" s="380"/>
      <c r="N4" s="380"/>
      <c r="O4" s="373"/>
      <c r="P4" s="377"/>
      <c r="Q4" s="378"/>
      <c r="R4" s="379"/>
      <c r="S4" s="12">
        <f>E4+G4+I4+K4+M4+O4+Q4</f>
        <v>5</v>
      </c>
      <c r="T4" s="12">
        <f t="shared" ref="T4:T22" si="0">SUM(S4-U4-V4)</f>
        <v>5</v>
      </c>
      <c r="U4" s="15"/>
      <c r="V4" s="15"/>
    </row>
    <row r="5" spans="1:22" x14ac:dyDescent="0.25">
      <c r="A5" s="338">
        <v>6519</v>
      </c>
      <c r="B5" s="363" t="s">
        <v>117</v>
      </c>
      <c r="C5" s="337">
        <v>246</v>
      </c>
      <c r="D5" s="25" t="s">
        <v>81</v>
      </c>
      <c r="E5" s="380">
        <v>3</v>
      </c>
      <c r="F5" s="380"/>
      <c r="G5" s="380">
        <v>2.5</v>
      </c>
      <c r="H5" s="380"/>
      <c r="I5" s="380"/>
      <c r="J5" s="380"/>
      <c r="K5" s="380"/>
      <c r="L5" s="380"/>
      <c r="M5" s="380"/>
      <c r="N5" s="380"/>
      <c r="O5" s="373"/>
      <c r="P5" s="377"/>
      <c r="Q5" s="378"/>
      <c r="R5" s="379"/>
      <c r="S5" s="12">
        <f t="shared" ref="S5:S25" si="1">E5+G5+I5+K5+M5+O5+Q5</f>
        <v>5.5</v>
      </c>
      <c r="T5" s="12">
        <f t="shared" si="0"/>
        <v>5.5</v>
      </c>
      <c r="U5" s="15"/>
      <c r="V5" s="15"/>
    </row>
    <row r="6" spans="1:22" x14ac:dyDescent="0.25">
      <c r="A6" s="344">
        <v>6686</v>
      </c>
      <c r="B6" s="363" t="s">
        <v>118</v>
      </c>
      <c r="C6" s="315">
        <v>10</v>
      </c>
      <c r="D6" s="25" t="s">
        <v>99</v>
      </c>
      <c r="E6" s="380"/>
      <c r="F6" s="380"/>
      <c r="G6" s="380">
        <v>3.5</v>
      </c>
      <c r="H6" s="380"/>
      <c r="I6" s="380"/>
      <c r="J6" s="380"/>
      <c r="K6" s="380"/>
      <c r="L6" s="380"/>
      <c r="M6" s="380"/>
      <c r="N6" s="380"/>
      <c r="O6" s="373"/>
      <c r="P6" s="377"/>
      <c r="Q6" s="378"/>
      <c r="R6" s="379"/>
      <c r="S6" s="12">
        <f t="shared" si="1"/>
        <v>3.5</v>
      </c>
      <c r="T6" s="12">
        <f t="shared" si="0"/>
        <v>3.5</v>
      </c>
      <c r="U6" s="15"/>
      <c r="V6" s="15"/>
    </row>
    <row r="7" spans="1:22" x14ac:dyDescent="0.25">
      <c r="A7" s="354">
        <v>6538</v>
      </c>
      <c r="B7" s="363" t="s">
        <v>119</v>
      </c>
      <c r="C7" s="353">
        <v>38</v>
      </c>
      <c r="D7" s="25" t="s">
        <v>86</v>
      </c>
      <c r="E7" s="380"/>
      <c r="F7" s="380"/>
      <c r="G7" s="380">
        <v>0.25</v>
      </c>
      <c r="H7" s="380"/>
      <c r="I7" s="380"/>
      <c r="J7" s="380"/>
      <c r="K7" s="380"/>
      <c r="L7" s="380"/>
      <c r="M7" s="380"/>
      <c r="N7" s="380"/>
      <c r="O7" s="373"/>
      <c r="P7" s="377"/>
      <c r="Q7" s="378"/>
      <c r="R7" s="379"/>
      <c r="S7" s="12">
        <f t="shared" si="1"/>
        <v>0.25</v>
      </c>
      <c r="T7" s="12">
        <f t="shared" si="0"/>
        <v>0.25</v>
      </c>
      <c r="U7" s="15"/>
      <c r="V7" s="15"/>
    </row>
    <row r="8" spans="1:22" x14ac:dyDescent="0.25">
      <c r="A8" s="354">
        <v>6538</v>
      </c>
      <c r="B8" s="363" t="s">
        <v>119</v>
      </c>
      <c r="C8" s="353">
        <v>39</v>
      </c>
      <c r="D8" s="25" t="s">
        <v>86</v>
      </c>
      <c r="E8" s="380"/>
      <c r="F8" s="380"/>
      <c r="G8" s="380">
        <v>0.5</v>
      </c>
      <c r="H8" s="380"/>
      <c r="I8" s="380"/>
      <c r="J8" s="380"/>
      <c r="K8" s="380"/>
      <c r="L8" s="380"/>
      <c r="M8" s="380"/>
      <c r="N8" s="380"/>
      <c r="O8" s="373"/>
      <c r="P8" s="377"/>
      <c r="Q8" s="378"/>
      <c r="R8" s="379"/>
      <c r="S8" s="12">
        <f t="shared" si="1"/>
        <v>0.5</v>
      </c>
      <c r="T8" s="12">
        <f t="shared" si="0"/>
        <v>0.5</v>
      </c>
      <c r="U8" s="15"/>
      <c r="V8" s="15"/>
    </row>
    <row r="9" spans="1:22" x14ac:dyDescent="0.25">
      <c r="A9" s="173" t="s">
        <v>100</v>
      </c>
      <c r="B9" s="363" t="s">
        <v>120</v>
      </c>
      <c r="C9" s="173">
        <v>2</v>
      </c>
      <c r="D9" s="25" t="s">
        <v>83</v>
      </c>
      <c r="E9" s="380"/>
      <c r="F9" s="380"/>
      <c r="G9" s="380">
        <v>1.25</v>
      </c>
      <c r="H9" s="380"/>
      <c r="I9" s="380">
        <v>0.5</v>
      </c>
      <c r="J9" s="380"/>
      <c r="K9" s="380"/>
      <c r="L9" s="380"/>
      <c r="M9" s="380"/>
      <c r="N9" s="380"/>
      <c r="O9" s="373"/>
      <c r="P9" s="377"/>
      <c r="Q9" s="378"/>
      <c r="R9" s="379"/>
      <c r="S9" s="12">
        <f t="shared" si="1"/>
        <v>1.75</v>
      </c>
      <c r="T9" s="12">
        <f t="shared" si="0"/>
        <v>1.75</v>
      </c>
      <c r="U9" s="15"/>
      <c r="V9" s="15"/>
    </row>
    <row r="10" spans="1:22" x14ac:dyDescent="0.25">
      <c r="A10" s="357">
        <v>6648</v>
      </c>
      <c r="B10" s="363" t="s">
        <v>121</v>
      </c>
      <c r="C10" s="223">
        <v>56</v>
      </c>
      <c r="D10" s="25" t="s">
        <v>101</v>
      </c>
      <c r="E10" s="380"/>
      <c r="F10" s="380"/>
      <c r="G10" s="380"/>
      <c r="H10" s="380"/>
      <c r="I10" s="380">
        <v>6</v>
      </c>
      <c r="J10" s="380"/>
      <c r="K10" s="380"/>
      <c r="L10" s="380"/>
      <c r="M10" s="380"/>
      <c r="N10" s="380"/>
      <c r="O10" s="373"/>
      <c r="P10" s="377"/>
      <c r="Q10" s="378"/>
      <c r="R10" s="379"/>
      <c r="S10" s="12">
        <f t="shared" si="1"/>
        <v>6</v>
      </c>
      <c r="T10" s="12">
        <f t="shared" si="0"/>
        <v>6</v>
      </c>
      <c r="U10" s="15"/>
      <c r="V10" s="15"/>
    </row>
    <row r="11" spans="1:22" x14ac:dyDescent="0.25">
      <c r="A11" s="104">
        <v>6630</v>
      </c>
      <c r="B11" s="363" t="s">
        <v>122</v>
      </c>
      <c r="C11" s="103">
        <v>1</v>
      </c>
      <c r="D11" s="25" t="s">
        <v>104</v>
      </c>
      <c r="E11" s="380"/>
      <c r="F11" s="380"/>
      <c r="G11" s="380"/>
      <c r="H11" s="380"/>
      <c r="I11" s="380">
        <v>1.5</v>
      </c>
      <c r="J11" s="380"/>
      <c r="K11" s="380">
        <v>8</v>
      </c>
      <c r="L11" s="380"/>
      <c r="M11" s="380">
        <v>8</v>
      </c>
      <c r="N11" s="380"/>
      <c r="O11" s="373"/>
      <c r="P11" s="377"/>
      <c r="Q11" s="378"/>
      <c r="R11" s="379"/>
      <c r="S11" s="12">
        <f t="shared" si="1"/>
        <v>17.5</v>
      </c>
      <c r="T11" s="12">
        <f t="shared" si="0"/>
        <v>17.5</v>
      </c>
      <c r="U11" s="15"/>
      <c r="V11" s="15"/>
    </row>
    <row r="12" spans="1:22" x14ac:dyDescent="0.25">
      <c r="A12" s="104"/>
      <c r="B12" s="32"/>
      <c r="C12" s="104"/>
      <c r="D12" s="25"/>
      <c r="E12" s="380"/>
      <c r="F12" s="380"/>
      <c r="G12" s="380"/>
      <c r="H12" s="380"/>
      <c r="I12" s="380"/>
      <c r="J12" s="380"/>
      <c r="K12" s="373"/>
      <c r="L12" s="377"/>
      <c r="M12" s="373"/>
      <c r="N12" s="377"/>
      <c r="O12" s="373"/>
      <c r="P12" s="377"/>
      <c r="Q12" s="378"/>
      <c r="R12" s="379"/>
      <c r="S12" s="12">
        <f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98"/>
      <c r="B13" s="32"/>
      <c r="C13" s="98"/>
      <c r="D13" s="25"/>
      <c r="E13" s="380"/>
      <c r="F13" s="380"/>
      <c r="G13" s="380"/>
      <c r="H13" s="380"/>
      <c r="I13" s="373"/>
      <c r="J13" s="377"/>
      <c r="K13" s="373"/>
      <c r="L13" s="377"/>
      <c r="M13" s="373"/>
      <c r="N13" s="377"/>
      <c r="O13" s="373"/>
      <c r="P13" s="377"/>
      <c r="Q13" s="378"/>
      <c r="R13" s="379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97"/>
      <c r="B14" s="32"/>
      <c r="C14" s="96"/>
      <c r="D14" s="25"/>
      <c r="E14" s="373"/>
      <c r="F14" s="377"/>
      <c r="G14" s="373"/>
      <c r="H14" s="377"/>
      <c r="I14" s="373"/>
      <c r="J14" s="377"/>
      <c r="K14" s="373"/>
      <c r="L14" s="377"/>
      <c r="M14" s="373"/>
      <c r="N14" s="377"/>
      <c r="O14" s="373"/>
      <c r="P14" s="377"/>
      <c r="Q14" s="378"/>
      <c r="R14" s="379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97"/>
      <c r="B15" s="32"/>
      <c r="C15" s="96"/>
      <c r="D15" s="25"/>
      <c r="E15" s="380"/>
      <c r="F15" s="380"/>
      <c r="G15" s="380"/>
      <c r="H15" s="380"/>
      <c r="I15" s="373"/>
      <c r="J15" s="377"/>
      <c r="K15" s="373"/>
      <c r="L15" s="377"/>
      <c r="M15" s="373"/>
      <c r="N15" s="377"/>
      <c r="O15" s="373"/>
      <c r="P15" s="377"/>
      <c r="Q15" s="378"/>
      <c r="R15" s="379"/>
      <c r="S15" s="12">
        <f t="shared" ref="S15:S20" si="2">E15+G15+I15+K15+M15+O15+Q15</f>
        <v>0</v>
      </c>
      <c r="T15" s="12">
        <f t="shared" ref="T15:T20" si="3">SUM(S15-U15-V15)</f>
        <v>0</v>
      </c>
      <c r="U15" s="15"/>
      <c r="V15" s="15"/>
    </row>
    <row r="16" spans="1:22" ht="15" customHeight="1" x14ac:dyDescent="0.25">
      <c r="A16" s="95"/>
      <c r="B16" s="95"/>
      <c r="C16" s="95"/>
      <c r="D16" s="25"/>
      <c r="E16" s="380"/>
      <c r="F16" s="380"/>
      <c r="G16" s="380"/>
      <c r="H16" s="380"/>
      <c r="I16" s="373"/>
      <c r="J16" s="377"/>
      <c r="K16" s="373"/>
      <c r="L16" s="377"/>
      <c r="M16" s="373"/>
      <c r="N16" s="377"/>
      <c r="O16" s="373"/>
      <c r="P16" s="377"/>
      <c r="Q16" s="378"/>
      <c r="R16" s="379"/>
      <c r="S16" s="12">
        <f t="shared" si="2"/>
        <v>0</v>
      </c>
      <c r="T16" s="12">
        <f t="shared" si="3"/>
        <v>0</v>
      </c>
      <c r="U16" s="15"/>
      <c r="V16" s="15"/>
    </row>
    <row r="17" spans="1:22" ht="15" customHeight="1" x14ac:dyDescent="0.25">
      <c r="A17" s="62"/>
      <c r="B17" s="32"/>
      <c r="C17" s="62"/>
      <c r="D17" s="25"/>
      <c r="E17" s="380"/>
      <c r="F17" s="380"/>
      <c r="G17" s="380"/>
      <c r="H17" s="380"/>
      <c r="I17" s="373"/>
      <c r="J17" s="377"/>
      <c r="K17" s="373"/>
      <c r="L17" s="377"/>
      <c r="M17" s="373"/>
      <c r="N17" s="377"/>
      <c r="O17" s="373"/>
      <c r="P17" s="377"/>
      <c r="Q17" s="378"/>
      <c r="R17" s="379"/>
      <c r="S17" s="12">
        <f>E17+G17+I17+K17+M17+O17+Q17</f>
        <v>0</v>
      </c>
      <c r="T17" s="12">
        <f>SUM(S17-U17-V17)</f>
        <v>0</v>
      </c>
      <c r="U17" s="15"/>
      <c r="V17" s="15"/>
    </row>
    <row r="18" spans="1:22" ht="15" customHeight="1" x14ac:dyDescent="0.25">
      <c r="A18" s="62"/>
      <c r="B18" s="32"/>
      <c r="C18" s="62"/>
      <c r="D18" s="25"/>
      <c r="E18" s="380"/>
      <c r="F18" s="380"/>
      <c r="G18" s="380"/>
      <c r="H18" s="380"/>
      <c r="I18" s="373"/>
      <c r="J18" s="377"/>
      <c r="K18" s="373"/>
      <c r="L18" s="377"/>
      <c r="M18" s="373"/>
      <c r="N18" s="377"/>
      <c r="O18" s="373"/>
      <c r="P18" s="377"/>
      <c r="Q18" s="378"/>
      <c r="R18" s="379"/>
      <c r="S18" s="12">
        <f>E18+G18+I18+K18+M18+O18+Q18</f>
        <v>0</v>
      </c>
      <c r="T18" s="12">
        <f>SUM(S18-U18-V18)</f>
        <v>0</v>
      </c>
      <c r="U18" s="15"/>
      <c r="V18" s="15"/>
    </row>
    <row r="19" spans="1:22" ht="15" customHeight="1" x14ac:dyDescent="0.25">
      <c r="A19" s="30"/>
      <c r="B19" s="30"/>
      <c r="C19" s="30"/>
      <c r="D19" s="14"/>
      <c r="E19" s="380"/>
      <c r="F19" s="380"/>
      <c r="G19" s="380"/>
      <c r="H19" s="380"/>
      <c r="I19" s="373"/>
      <c r="J19" s="377"/>
      <c r="K19" s="373"/>
      <c r="L19" s="377"/>
      <c r="M19" s="373"/>
      <c r="N19" s="377"/>
      <c r="O19" s="373"/>
      <c r="P19" s="377"/>
      <c r="Q19" s="378"/>
      <c r="R19" s="379"/>
      <c r="S19" s="12">
        <f t="shared" si="2"/>
        <v>0</v>
      </c>
      <c r="T19" s="12">
        <f t="shared" si="3"/>
        <v>0</v>
      </c>
      <c r="U19" s="15"/>
      <c r="V19" s="15"/>
    </row>
    <row r="20" spans="1:22" ht="15" customHeight="1" x14ac:dyDescent="0.25">
      <c r="A20" s="30"/>
      <c r="B20" s="30"/>
      <c r="C20" s="30"/>
      <c r="D20" s="14"/>
      <c r="E20" s="380"/>
      <c r="F20" s="380"/>
      <c r="G20" s="380"/>
      <c r="H20" s="380"/>
      <c r="I20" s="373"/>
      <c r="J20" s="377"/>
      <c r="K20" s="373"/>
      <c r="L20" s="377"/>
      <c r="M20" s="373"/>
      <c r="N20" s="377"/>
      <c r="O20" s="373"/>
      <c r="P20" s="377"/>
      <c r="Q20" s="378"/>
      <c r="R20" s="379"/>
      <c r="S20" s="12">
        <f t="shared" si="2"/>
        <v>0</v>
      </c>
      <c r="T20" s="12">
        <f t="shared" si="3"/>
        <v>0</v>
      </c>
      <c r="U20" s="15"/>
      <c r="V20" s="15"/>
    </row>
    <row r="21" spans="1:22" x14ac:dyDescent="0.25">
      <c r="A21" s="30"/>
      <c r="B21" s="30"/>
      <c r="C21" s="30"/>
      <c r="D21" s="14"/>
      <c r="E21" s="380"/>
      <c r="F21" s="380"/>
      <c r="G21" s="380"/>
      <c r="H21" s="380"/>
      <c r="I21" s="373"/>
      <c r="J21" s="377"/>
      <c r="K21" s="373"/>
      <c r="L21" s="377"/>
      <c r="M21" s="373"/>
      <c r="N21" s="377"/>
      <c r="O21" s="373"/>
      <c r="P21" s="377"/>
      <c r="Q21" s="378"/>
      <c r="R21" s="379"/>
      <c r="S21" s="12">
        <f t="shared" si="1"/>
        <v>0</v>
      </c>
      <c r="T21" s="12">
        <f t="shared" si="0"/>
        <v>0</v>
      </c>
      <c r="U21" s="15"/>
      <c r="V21" s="15"/>
    </row>
    <row r="22" spans="1:22" x14ac:dyDescent="0.25">
      <c r="A22" s="102"/>
      <c r="B22" s="102"/>
      <c r="C22" s="102"/>
      <c r="D22" s="25"/>
      <c r="E22" s="373"/>
      <c r="F22" s="377"/>
      <c r="G22" s="373"/>
      <c r="H22" s="377"/>
      <c r="I22" s="373"/>
      <c r="J22" s="377"/>
      <c r="K22" s="373"/>
      <c r="L22" s="377"/>
      <c r="M22" s="373"/>
      <c r="N22" s="377"/>
      <c r="O22" s="373"/>
      <c r="P22" s="377"/>
      <c r="Q22" s="378"/>
      <c r="R22" s="379"/>
      <c r="S22" s="12">
        <f t="shared" si="1"/>
        <v>0</v>
      </c>
      <c r="T22" s="12">
        <f t="shared" si="0"/>
        <v>0</v>
      </c>
      <c r="U22" s="15"/>
      <c r="V22" s="15"/>
    </row>
    <row r="23" spans="1:22" x14ac:dyDescent="0.25">
      <c r="A23" s="10" t="s">
        <v>37</v>
      </c>
      <c r="B23" s="10"/>
      <c r="C23" s="10"/>
      <c r="D23" s="10"/>
      <c r="E23" s="373"/>
      <c r="F23" s="377"/>
      <c r="G23" s="373"/>
      <c r="H23" s="377"/>
      <c r="I23" s="373"/>
      <c r="J23" s="377"/>
      <c r="K23" s="373"/>
      <c r="L23" s="377"/>
      <c r="M23" s="373"/>
      <c r="N23" s="377"/>
      <c r="O23" s="373"/>
      <c r="P23" s="377"/>
      <c r="Q23" s="378"/>
      <c r="R23" s="379"/>
      <c r="S23" s="12">
        <f t="shared" si="1"/>
        <v>0</v>
      </c>
      <c r="T23" s="12"/>
      <c r="U23" s="16"/>
      <c r="V23" s="15"/>
    </row>
    <row r="24" spans="1:22" x14ac:dyDescent="0.25">
      <c r="A24" s="10" t="s">
        <v>38</v>
      </c>
      <c r="B24" s="10"/>
      <c r="C24" s="10"/>
      <c r="D24" s="10"/>
      <c r="E24" s="373"/>
      <c r="F24" s="377"/>
      <c r="G24" s="373"/>
      <c r="H24" s="377"/>
      <c r="I24" s="373"/>
      <c r="J24" s="377"/>
      <c r="K24" s="373"/>
      <c r="L24" s="377"/>
      <c r="M24" s="373"/>
      <c r="N24" s="377"/>
      <c r="O24" s="378"/>
      <c r="P24" s="379"/>
      <c r="Q24" s="378"/>
      <c r="R24" s="379"/>
      <c r="S24" s="12">
        <f t="shared" si="1"/>
        <v>0</v>
      </c>
      <c r="T24" s="12"/>
      <c r="U24" s="16"/>
      <c r="V24" s="15"/>
    </row>
    <row r="25" spans="1:22" x14ac:dyDescent="0.25">
      <c r="A25" s="16" t="s">
        <v>6</v>
      </c>
      <c r="B25" s="16"/>
      <c r="C25" s="16"/>
      <c r="D25" s="16"/>
      <c r="E25" s="382">
        <f>SUM(E4:E24)</f>
        <v>8</v>
      </c>
      <c r="F25" s="383"/>
      <c r="G25" s="382">
        <f>SUM(G4:G24)</f>
        <v>8</v>
      </c>
      <c r="H25" s="383"/>
      <c r="I25" s="382">
        <f>SUM(I4:I24)</f>
        <v>8</v>
      </c>
      <c r="J25" s="383"/>
      <c r="K25" s="382">
        <f>SUM(K4:K24)</f>
        <v>8</v>
      </c>
      <c r="L25" s="383"/>
      <c r="M25" s="382">
        <f>SUM(M4:M24)</f>
        <v>8</v>
      </c>
      <c r="N25" s="383"/>
      <c r="O25" s="382">
        <f>SUM(O4:O24)</f>
        <v>0</v>
      </c>
      <c r="P25" s="383"/>
      <c r="Q25" s="382">
        <f>SUM(Q4:Q24)</f>
        <v>0</v>
      </c>
      <c r="R25" s="383"/>
      <c r="S25" s="12">
        <f t="shared" si="1"/>
        <v>40</v>
      </c>
      <c r="T25" s="12"/>
      <c r="U25" s="16"/>
      <c r="V25" s="15"/>
    </row>
    <row r="26" spans="1:22" x14ac:dyDescent="0.25">
      <c r="A26" s="16" t="s">
        <v>2</v>
      </c>
      <c r="B26" s="16"/>
      <c r="C26" s="16"/>
      <c r="D26" s="16"/>
      <c r="E26" s="83"/>
      <c r="F26" s="84">
        <v>8</v>
      </c>
      <c r="G26" s="17"/>
      <c r="H26" s="18">
        <v>8</v>
      </c>
      <c r="I26" s="17"/>
      <c r="J26" s="18">
        <v>8</v>
      </c>
      <c r="K26" s="17"/>
      <c r="L26" s="18">
        <v>8</v>
      </c>
      <c r="M26" s="17"/>
      <c r="N26" s="18">
        <v>8</v>
      </c>
      <c r="O26" s="17"/>
      <c r="P26" s="18"/>
      <c r="Q26" s="17"/>
      <c r="R26" s="18"/>
      <c r="S26" s="12">
        <f>SUM(E26:R26)</f>
        <v>40</v>
      </c>
      <c r="T26" s="12">
        <f>SUM(T4:T25)</f>
        <v>40</v>
      </c>
      <c r="U26" s="15"/>
      <c r="V26" s="15"/>
    </row>
    <row r="27" spans="1:22" x14ac:dyDescent="0.25">
      <c r="A27" s="16" t="s">
        <v>41</v>
      </c>
      <c r="B27" s="16"/>
      <c r="C27" s="16"/>
      <c r="D27" s="16"/>
      <c r="E27" s="19"/>
      <c r="F27" s="19">
        <f>SUM(E25)-F26</f>
        <v>0</v>
      </c>
      <c r="G27" s="19"/>
      <c r="H27" s="19">
        <f>SUM(G25)-H26</f>
        <v>0</v>
      </c>
      <c r="I27" s="19"/>
      <c r="J27" s="19">
        <f>SUM(I25)-J26</f>
        <v>0</v>
      </c>
      <c r="K27" s="19"/>
      <c r="L27" s="19">
        <f>SUM(K25)-L26</f>
        <v>0</v>
      </c>
      <c r="M27" s="19"/>
      <c r="N27" s="19">
        <f>SUM(M25)-N26</f>
        <v>0</v>
      </c>
      <c r="O27" s="19"/>
      <c r="P27" s="19">
        <f>SUM(O25)</f>
        <v>0</v>
      </c>
      <c r="Q27" s="19"/>
      <c r="R27" s="19">
        <f>SUM(Q25)</f>
        <v>0</v>
      </c>
      <c r="S27" s="15">
        <f>SUM(E27:R27)</f>
        <v>0</v>
      </c>
      <c r="T27" s="15"/>
      <c r="U27" s="15">
        <f>SUM(U4:U26)</f>
        <v>0</v>
      </c>
      <c r="V27" s="15">
        <f>SUM(V4:V26)</f>
        <v>0</v>
      </c>
    </row>
    <row r="28" spans="1:22" x14ac:dyDescent="0.25">
      <c r="I28" s="29"/>
      <c r="J28" s="29"/>
      <c r="K28" s="29"/>
      <c r="L28" s="29"/>
    </row>
    <row r="29" spans="1:22" x14ac:dyDescent="0.25">
      <c r="A29" s="1" t="s">
        <v>25</v>
      </c>
      <c r="B29" s="2"/>
    </row>
    <row r="30" spans="1:22" x14ac:dyDescent="0.25">
      <c r="A30" s="3" t="s">
        <v>2</v>
      </c>
      <c r="C30" s="27">
        <f>SUM(T26)</f>
        <v>40</v>
      </c>
      <c r="I30" s="1">
        <v>3600</v>
      </c>
    </row>
    <row r="31" spans="1:22" x14ac:dyDescent="0.25">
      <c r="A31" s="3" t="s">
        <v>26</v>
      </c>
      <c r="C31" s="27">
        <f>U27</f>
        <v>0</v>
      </c>
      <c r="D31" s="20"/>
      <c r="I31" s="28"/>
    </row>
    <row r="32" spans="1:22" x14ac:dyDescent="0.25">
      <c r="A32" s="3" t="s">
        <v>27</v>
      </c>
      <c r="C32" s="20">
        <f>V27</f>
        <v>0</v>
      </c>
      <c r="I32" s="29"/>
    </row>
    <row r="33" spans="1:9" x14ac:dyDescent="0.25">
      <c r="A33" s="3" t="s">
        <v>28</v>
      </c>
      <c r="C33" s="20">
        <f>S23</f>
        <v>0</v>
      </c>
      <c r="I33" s="27"/>
    </row>
    <row r="34" spans="1:9" x14ac:dyDescent="0.25">
      <c r="A34" s="3" t="s">
        <v>4</v>
      </c>
      <c r="C34" s="20">
        <f>S24</f>
        <v>0</v>
      </c>
    </row>
    <row r="35" spans="1:9" ht="16.5" thickBot="1" x14ac:dyDescent="0.3">
      <c r="A35" s="4" t="s">
        <v>6</v>
      </c>
      <c r="C35" s="26">
        <f>SUM(C30:C34)</f>
        <v>40</v>
      </c>
      <c r="E35" s="4" t="s">
        <v>42</v>
      </c>
      <c r="F35" s="4"/>
      <c r="G35" s="22">
        <f>S25-C35</f>
        <v>0</v>
      </c>
    </row>
    <row r="36" spans="1:9" ht="16.5" thickTop="1" x14ac:dyDescent="0.25">
      <c r="A36" s="3" t="s">
        <v>29</v>
      </c>
      <c r="C36" s="23">
        <v>0</v>
      </c>
      <c r="D36" s="23"/>
    </row>
    <row r="37" spans="1:9" x14ac:dyDescent="0.25">
      <c r="A37" s="3" t="s">
        <v>36</v>
      </c>
      <c r="C37" s="23">
        <v>0</v>
      </c>
      <c r="D37" s="23"/>
    </row>
  </sheetData>
  <mergeCells count="161"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O13:P13"/>
    <mergeCell ref="Q13:R13"/>
    <mergeCell ref="M12:N12"/>
    <mergeCell ref="Q12:R12"/>
    <mergeCell ref="Q14:R14"/>
    <mergeCell ref="M14:N14"/>
    <mergeCell ref="E12:F12"/>
    <mergeCell ref="G12:H12"/>
    <mergeCell ref="I12:J12"/>
    <mergeCell ref="K12:L12"/>
    <mergeCell ref="O12:P12"/>
    <mergeCell ref="E14:F14"/>
    <mergeCell ref="G14:H14"/>
    <mergeCell ref="I14:J14"/>
    <mergeCell ref="K14:L14"/>
    <mergeCell ref="E13:F13"/>
    <mergeCell ref="G13:H13"/>
    <mergeCell ref="I13:J13"/>
    <mergeCell ref="K13:L13"/>
    <mergeCell ref="O14:P14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6"/>
  <sheetViews>
    <sheetView zoomScale="90" zoomScaleNormal="90" workbookViewId="0">
      <selection activeCell="I12" sqref="I12:J12"/>
    </sheetView>
  </sheetViews>
  <sheetFormatPr defaultRowHeight="15.75" x14ac:dyDescent="0.25"/>
  <cols>
    <col min="1" max="1" width="9.7109375" style="3" customWidth="1"/>
    <col min="2" max="2" width="10.7109375" style="3" customWidth="1"/>
    <col min="3" max="3" width="10.4257812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52</v>
      </c>
      <c r="B1" s="2"/>
      <c r="C1" s="2"/>
    </row>
    <row r="2" spans="1:22" s="9" customFormat="1" x14ac:dyDescent="0.25">
      <c r="A2" s="5" t="str">
        <f>Analysis!A3</f>
        <v>W/E 10.12.17</v>
      </c>
      <c r="B2" s="6"/>
      <c r="C2" s="6"/>
      <c r="D2" s="6"/>
      <c r="E2" s="376" t="s">
        <v>15</v>
      </c>
      <c r="F2" s="376"/>
      <c r="G2" s="376" t="s">
        <v>16</v>
      </c>
      <c r="H2" s="376"/>
      <c r="I2" s="376" t="s">
        <v>17</v>
      </c>
      <c r="J2" s="376"/>
      <c r="K2" s="376" t="s">
        <v>18</v>
      </c>
      <c r="L2" s="376"/>
      <c r="M2" s="376" t="s">
        <v>19</v>
      </c>
      <c r="N2" s="376"/>
      <c r="O2" s="376" t="s">
        <v>20</v>
      </c>
      <c r="P2" s="376"/>
      <c r="Q2" s="376" t="s">
        <v>21</v>
      </c>
      <c r="R2" s="376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276" t="s">
        <v>92</v>
      </c>
      <c r="F3" s="276" t="s">
        <v>91</v>
      </c>
      <c r="G3" s="276" t="s">
        <v>92</v>
      </c>
      <c r="H3" s="276" t="s">
        <v>91</v>
      </c>
      <c r="I3" s="41">
        <v>8</v>
      </c>
      <c r="J3" s="41">
        <v>16.45</v>
      </c>
      <c r="K3" s="41">
        <v>8</v>
      </c>
      <c r="L3" s="41">
        <v>16.3</v>
      </c>
      <c r="M3" s="41">
        <v>8</v>
      </c>
      <c r="N3" s="41">
        <v>16.3</v>
      </c>
      <c r="O3" s="41"/>
      <c r="P3" s="41"/>
      <c r="Q3" s="36"/>
      <c r="R3" s="36"/>
      <c r="S3" s="12"/>
      <c r="T3" s="12"/>
      <c r="U3" s="13"/>
      <c r="V3" s="13"/>
    </row>
    <row r="4" spans="1:22" x14ac:dyDescent="0.25">
      <c r="A4" s="361" t="s">
        <v>72</v>
      </c>
      <c r="B4" s="363" t="s">
        <v>117</v>
      </c>
      <c r="C4" s="223">
        <v>3</v>
      </c>
      <c r="D4" s="25" t="s">
        <v>73</v>
      </c>
      <c r="E4" s="386"/>
      <c r="F4" s="386"/>
      <c r="G4" s="386"/>
      <c r="H4" s="386"/>
      <c r="I4" s="380"/>
      <c r="J4" s="380"/>
      <c r="K4" s="380">
        <v>8</v>
      </c>
      <c r="L4" s="380"/>
      <c r="M4" s="380">
        <v>6.5</v>
      </c>
      <c r="N4" s="380"/>
      <c r="O4" s="373"/>
      <c r="P4" s="377"/>
      <c r="Q4" s="378"/>
      <c r="R4" s="379"/>
      <c r="S4" s="12">
        <f>E4+G4+I4+K4+M4+O4+Q4</f>
        <v>14.5</v>
      </c>
      <c r="T4" s="12">
        <f>SUM(S4-U4-V4)</f>
        <v>14.5</v>
      </c>
      <c r="U4" s="15"/>
      <c r="V4" s="15"/>
    </row>
    <row r="5" spans="1:22" x14ac:dyDescent="0.25">
      <c r="A5" s="338"/>
      <c r="B5" s="339"/>
      <c r="C5" s="339"/>
      <c r="D5" s="25"/>
      <c r="E5" s="384"/>
      <c r="F5" s="385"/>
      <c r="G5" s="384"/>
      <c r="H5" s="385"/>
      <c r="I5" s="373"/>
      <c r="J5" s="377"/>
      <c r="K5" s="373"/>
      <c r="L5" s="377"/>
      <c r="M5" s="373"/>
      <c r="N5" s="377"/>
      <c r="O5" s="373"/>
      <c r="P5" s="377"/>
      <c r="Q5" s="378"/>
      <c r="R5" s="379"/>
      <c r="S5" s="12">
        <f t="shared" ref="S5:S24" si="0">E5+G5+I5+K5+M5+O5+Q5</f>
        <v>0</v>
      </c>
      <c r="T5" s="12">
        <f t="shared" ref="T5:T21" si="1">SUM(S5-U5-V5)</f>
        <v>0</v>
      </c>
      <c r="U5" s="15"/>
      <c r="V5" s="15"/>
    </row>
    <row r="6" spans="1:22" x14ac:dyDescent="0.25">
      <c r="A6" s="328"/>
      <c r="B6" s="327"/>
      <c r="C6" s="327"/>
      <c r="D6" s="25"/>
      <c r="E6" s="384"/>
      <c r="F6" s="385"/>
      <c r="G6" s="384"/>
      <c r="H6" s="385"/>
      <c r="I6" s="373"/>
      <c r="J6" s="377"/>
      <c r="K6" s="373"/>
      <c r="L6" s="377"/>
      <c r="M6" s="380"/>
      <c r="N6" s="380"/>
      <c r="O6" s="373"/>
      <c r="P6" s="377"/>
      <c r="Q6" s="378"/>
      <c r="R6" s="379"/>
      <c r="S6" s="12">
        <f t="shared" si="0"/>
        <v>0</v>
      </c>
      <c r="T6" s="12">
        <f t="shared" si="1"/>
        <v>0</v>
      </c>
      <c r="U6" s="15"/>
      <c r="V6" s="15"/>
    </row>
    <row r="7" spans="1:22" x14ac:dyDescent="0.25">
      <c r="A7" s="333"/>
      <c r="B7" s="332"/>
      <c r="C7" s="332"/>
      <c r="D7" s="25"/>
      <c r="E7" s="384"/>
      <c r="F7" s="385"/>
      <c r="G7" s="384"/>
      <c r="H7" s="385"/>
      <c r="I7" s="373"/>
      <c r="J7" s="377"/>
      <c r="K7" s="373"/>
      <c r="L7" s="377"/>
      <c r="M7" s="380"/>
      <c r="N7" s="380"/>
      <c r="O7" s="373"/>
      <c r="P7" s="377"/>
      <c r="Q7" s="378"/>
      <c r="R7" s="379"/>
      <c r="S7" s="12">
        <f t="shared" si="0"/>
        <v>0</v>
      </c>
      <c r="T7" s="12">
        <f t="shared" si="1"/>
        <v>0</v>
      </c>
      <c r="U7" s="15"/>
      <c r="V7" s="15"/>
    </row>
    <row r="8" spans="1:22" x14ac:dyDescent="0.25">
      <c r="A8" s="347"/>
      <c r="B8" s="108"/>
      <c r="C8" s="108"/>
      <c r="D8" s="25"/>
      <c r="E8" s="386"/>
      <c r="F8" s="386"/>
      <c r="G8" s="386"/>
      <c r="H8" s="386"/>
      <c r="I8" s="380"/>
      <c r="J8" s="380"/>
      <c r="K8" s="380"/>
      <c r="L8" s="380"/>
      <c r="M8" s="380"/>
      <c r="N8" s="380"/>
      <c r="O8" s="373"/>
      <c r="P8" s="377"/>
      <c r="Q8" s="378"/>
      <c r="R8" s="379"/>
      <c r="S8" s="12">
        <f t="shared" si="0"/>
        <v>0</v>
      </c>
      <c r="T8" s="12">
        <f t="shared" si="1"/>
        <v>0</v>
      </c>
      <c r="U8" s="15"/>
      <c r="V8" s="15"/>
    </row>
    <row r="9" spans="1:22" x14ac:dyDescent="0.25">
      <c r="A9" s="175"/>
      <c r="B9" s="32"/>
      <c r="C9" s="175"/>
      <c r="D9" s="25"/>
      <c r="E9" s="386"/>
      <c r="F9" s="386"/>
      <c r="G9" s="386"/>
      <c r="H9" s="386"/>
      <c r="I9" s="380"/>
      <c r="J9" s="380"/>
      <c r="K9" s="380"/>
      <c r="L9" s="380"/>
      <c r="M9" s="380"/>
      <c r="N9" s="380"/>
      <c r="O9" s="373"/>
      <c r="P9" s="377"/>
      <c r="Q9" s="378"/>
      <c r="R9" s="379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175"/>
      <c r="B10" s="174"/>
      <c r="C10" s="174"/>
      <c r="D10" s="25"/>
      <c r="E10" s="386"/>
      <c r="F10" s="386"/>
      <c r="G10" s="386"/>
      <c r="H10" s="386"/>
      <c r="I10" s="380"/>
      <c r="J10" s="380"/>
      <c r="K10" s="380"/>
      <c r="L10" s="380"/>
      <c r="M10" s="380"/>
      <c r="N10" s="380"/>
      <c r="O10" s="373"/>
      <c r="P10" s="377"/>
      <c r="Q10" s="378"/>
      <c r="R10" s="379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93"/>
      <c r="B11" s="32"/>
      <c r="C11" s="93"/>
      <c r="D11" s="25"/>
      <c r="E11" s="384"/>
      <c r="F11" s="385"/>
      <c r="G11" s="384"/>
      <c r="H11" s="385"/>
      <c r="I11" s="373"/>
      <c r="J11" s="377"/>
      <c r="K11" s="373"/>
      <c r="L11" s="377"/>
      <c r="M11" s="373"/>
      <c r="N11" s="377"/>
      <c r="O11" s="373"/>
      <c r="P11" s="377"/>
      <c r="Q11" s="378"/>
      <c r="R11" s="379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88"/>
      <c r="B12" s="32"/>
      <c r="C12" s="88"/>
      <c r="D12" s="25"/>
      <c r="E12" s="384"/>
      <c r="F12" s="385"/>
      <c r="G12" s="384"/>
      <c r="H12" s="385"/>
      <c r="I12" s="373"/>
      <c r="J12" s="377"/>
      <c r="K12" s="373"/>
      <c r="L12" s="377"/>
      <c r="M12" s="373"/>
      <c r="N12" s="377"/>
      <c r="O12" s="373"/>
      <c r="P12" s="377"/>
      <c r="Q12" s="378"/>
      <c r="R12" s="379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89"/>
      <c r="B13" s="32"/>
      <c r="C13" s="89"/>
      <c r="D13" s="25"/>
      <c r="E13" s="384"/>
      <c r="F13" s="385"/>
      <c r="G13" s="384"/>
      <c r="H13" s="385"/>
      <c r="I13" s="373"/>
      <c r="J13" s="377"/>
      <c r="K13" s="373"/>
      <c r="L13" s="377"/>
      <c r="M13" s="373"/>
      <c r="N13" s="377"/>
      <c r="O13" s="373"/>
      <c r="P13" s="377"/>
      <c r="Q13" s="378"/>
      <c r="R13" s="379"/>
      <c r="S13" s="12">
        <f t="shared" si="0"/>
        <v>0</v>
      </c>
      <c r="T13" s="12">
        <f t="shared" si="1"/>
        <v>0</v>
      </c>
      <c r="U13" s="15"/>
      <c r="V13" s="15"/>
    </row>
    <row r="14" spans="1:22" x14ac:dyDescent="0.25">
      <c r="A14" s="85"/>
      <c r="B14" s="32"/>
      <c r="C14" s="85"/>
      <c r="D14" s="25"/>
      <c r="E14" s="384"/>
      <c r="F14" s="385"/>
      <c r="G14" s="384"/>
      <c r="H14" s="385"/>
      <c r="I14" s="373"/>
      <c r="J14" s="377"/>
      <c r="K14" s="373"/>
      <c r="L14" s="377"/>
      <c r="M14" s="373"/>
      <c r="N14" s="377"/>
      <c r="O14" s="373"/>
      <c r="P14" s="377"/>
      <c r="Q14" s="378"/>
      <c r="R14" s="379"/>
      <c r="S14" s="12">
        <f t="shared" si="0"/>
        <v>0</v>
      </c>
      <c r="T14" s="12">
        <f t="shared" si="1"/>
        <v>0</v>
      </c>
      <c r="U14" s="15"/>
      <c r="V14" s="15"/>
    </row>
    <row r="15" spans="1:22" x14ac:dyDescent="0.25">
      <c r="A15" s="90"/>
      <c r="B15" s="32"/>
      <c r="C15" s="90"/>
      <c r="D15" s="25"/>
      <c r="E15" s="384"/>
      <c r="F15" s="385"/>
      <c r="G15" s="384"/>
      <c r="H15" s="385"/>
      <c r="I15" s="373"/>
      <c r="J15" s="377"/>
      <c r="K15" s="373"/>
      <c r="L15" s="377"/>
      <c r="M15" s="373"/>
      <c r="N15" s="377"/>
      <c r="O15" s="373"/>
      <c r="P15" s="377"/>
      <c r="Q15" s="378"/>
      <c r="R15" s="379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80"/>
      <c r="B16" s="32"/>
      <c r="C16" s="80"/>
      <c r="D16" s="25"/>
      <c r="E16" s="384"/>
      <c r="F16" s="385"/>
      <c r="G16" s="384"/>
      <c r="H16" s="385"/>
      <c r="I16" s="373"/>
      <c r="J16" s="377"/>
      <c r="K16" s="373"/>
      <c r="L16" s="377"/>
      <c r="M16" s="373"/>
      <c r="N16" s="377"/>
      <c r="O16" s="373"/>
      <c r="P16" s="377"/>
      <c r="Q16" s="378"/>
      <c r="R16" s="379"/>
      <c r="S16" s="12">
        <f t="shared" ref="S16:S17" si="2">E16+G16+I16+K16+M16+O16+Q16</f>
        <v>0</v>
      </c>
      <c r="T16" s="12">
        <f t="shared" ref="T16:T17" si="3">SUM(S16-U16-V16)</f>
        <v>0</v>
      </c>
      <c r="U16" s="15"/>
      <c r="V16" s="15"/>
    </row>
    <row r="17" spans="1:22" x14ac:dyDescent="0.25">
      <c r="A17" s="91"/>
      <c r="B17" s="91"/>
      <c r="C17" s="91"/>
      <c r="D17" s="25"/>
      <c r="E17" s="384"/>
      <c r="F17" s="385"/>
      <c r="G17" s="384"/>
      <c r="H17" s="385"/>
      <c r="I17" s="373"/>
      <c r="J17" s="377"/>
      <c r="K17" s="373"/>
      <c r="L17" s="377"/>
      <c r="M17" s="373"/>
      <c r="N17" s="377"/>
      <c r="O17" s="373"/>
      <c r="P17" s="377"/>
      <c r="Q17" s="378"/>
      <c r="R17" s="379"/>
      <c r="S17" s="12">
        <f t="shared" si="2"/>
        <v>0</v>
      </c>
      <c r="T17" s="12">
        <f t="shared" si="3"/>
        <v>0</v>
      </c>
      <c r="U17" s="15"/>
      <c r="V17" s="15"/>
    </row>
    <row r="18" spans="1:22" x14ac:dyDescent="0.25">
      <c r="A18" s="99"/>
      <c r="B18" s="99"/>
      <c r="C18" s="99"/>
      <c r="D18" s="25"/>
      <c r="E18" s="384"/>
      <c r="F18" s="385"/>
      <c r="G18" s="384"/>
      <c r="H18" s="385"/>
      <c r="I18" s="373"/>
      <c r="J18" s="377"/>
      <c r="K18" s="373"/>
      <c r="L18" s="377"/>
      <c r="M18" s="373"/>
      <c r="N18" s="377"/>
      <c r="O18" s="373"/>
      <c r="P18" s="377"/>
      <c r="Q18" s="378"/>
      <c r="R18" s="379"/>
      <c r="S18" s="12">
        <f t="shared" si="0"/>
        <v>0</v>
      </c>
      <c r="T18" s="12">
        <f t="shared" si="1"/>
        <v>0</v>
      </c>
      <c r="U18" s="15"/>
      <c r="V18" s="15"/>
    </row>
    <row r="19" spans="1:22" x14ac:dyDescent="0.25">
      <c r="A19" s="321"/>
      <c r="B19" s="362" t="s">
        <v>116</v>
      </c>
      <c r="C19" s="321"/>
      <c r="D19" s="25" t="s">
        <v>113</v>
      </c>
      <c r="E19" s="384"/>
      <c r="F19" s="385"/>
      <c r="G19" s="384"/>
      <c r="H19" s="385"/>
      <c r="I19" s="373"/>
      <c r="J19" s="377"/>
      <c r="K19" s="373"/>
      <c r="L19" s="377"/>
      <c r="M19" s="373">
        <v>1.5</v>
      </c>
      <c r="N19" s="377"/>
      <c r="O19" s="373"/>
      <c r="P19" s="377"/>
      <c r="Q19" s="378"/>
      <c r="R19" s="379"/>
      <c r="S19" s="12">
        <f t="shared" si="0"/>
        <v>1.5</v>
      </c>
      <c r="T19" s="12">
        <f t="shared" si="1"/>
        <v>1.5</v>
      </c>
      <c r="U19" s="15"/>
      <c r="V19" s="15"/>
    </row>
    <row r="20" spans="1:22" x14ac:dyDescent="0.25">
      <c r="A20" s="155"/>
      <c r="B20" s="158"/>
      <c r="C20" s="155"/>
      <c r="D20" s="25"/>
      <c r="E20" s="384"/>
      <c r="F20" s="385"/>
      <c r="G20" s="384"/>
      <c r="H20" s="385"/>
      <c r="I20" s="373"/>
      <c r="J20" s="377"/>
      <c r="K20" s="373"/>
      <c r="L20" s="377"/>
      <c r="M20" s="373"/>
      <c r="N20" s="377"/>
      <c r="O20" s="373"/>
      <c r="P20" s="377"/>
      <c r="Q20" s="378"/>
      <c r="R20" s="379"/>
      <c r="S20" s="12">
        <f t="shared" si="0"/>
        <v>0</v>
      </c>
      <c r="T20" s="12">
        <f t="shared" si="1"/>
        <v>0</v>
      </c>
      <c r="U20" s="15"/>
      <c r="V20" s="15"/>
    </row>
    <row r="21" spans="1:22" x14ac:dyDescent="0.25">
      <c r="A21" s="312">
        <v>3600</v>
      </c>
      <c r="B21" s="362" t="s">
        <v>116</v>
      </c>
      <c r="C21" s="312"/>
      <c r="D21" s="25" t="s">
        <v>105</v>
      </c>
      <c r="E21" s="384"/>
      <c r="F21" s="385"/>
      <c r="G21" s="384"/>
      <c r="H21" s="385"/>
      <c r="I21" s="373">
        <v>8.25</v>
      </c>
      <c r="J21" s="377"/>
      <c r="K21" s="373"/>
      <c r="L21" s="377"/>
      <c r="M21" s="373"/>
      <c r="N21" s="377"/>
      <c r="O21" s="373"/>
      <c r="P21" s="377"/>
      <c r="Q21" s="378"/>
      <c r="R21" s="379"/>
      <c r="S21" s="12">
        <f>E21+G21+I21+K21+M21+O21+Q21</f>
        <v>8.25</v>
      </c>
      <c r="T21" s="12">
        <f t="shared" si="1"/>
        <v>8</v>
      </c>
      <c r="U21" s="15">
        <v>0.25</v>
      </c>
      <c r="V21" s="15"/>
    </row>
    <row r="22" spans="1:22" x14ac:dyDescent="0.25">
      <c r="A22" s="10" t="s">
        <v>37</v>
      </c>
      <c r="B22" s="10"/>
      <c r="C22" s="10"/>
      <c r="D22" s="10"/>
      <c r="E22" s="384"/>
      <c r="F22" s="385"/>
      <c r="G22" s="384"/>
      <c r="H22" s="385"/>
      <c r="I22" s="373"/>
      <c r="J22" s="377"/>
      <c r="K22" s="373">
        <f>SUM(K6:K21)</f>
        <v>0</v>
      </c>
      <c r="L22" s="377"/>
      <c r="M22" s="373"/>
      <c r="N22" s="377"/>
      <c r="O22" s="373"/>
      <c r="P22" s="377"/>
      <c r="Q22" s="378"/>
      <c r="R22" s="379"/>
      <c r="S22" s="12">
        <f t="shared" si="0"/>
        <v>0</v>
      </c>
      <c r="T22" s="12"/>
      <c r="U22" s="16"/>
      <c r="V22" s="15"/>
    </row>
    <row r="23" spans="1:22" x14ac:dyDescent="0.25">
      <c r="A23" s="10" t="s">
        <v>38</v>
      </c>
      <c r="B23" s="10"/>
      <c r="C23" s="10"/>
      <c r="D23" s="10"/>
      <c r="E23" s="373"/>
      <c r="F23" s="377"/>
      <c r="G23" s="373"/>
      <c r="H23" s="377"/>
      <c r="I23" s="373"/>
      <c r="J23" s="377"/>
      <c r="K23" s="373"/>
      <c r="L23" s="377"/>
      <c r="M23" s="373"/>
      <c r="N23" s="377"/>
      <c r="O23" s="378"/>
      <c r="P23" s="379"/>
      <c r="Q23" s="378"/>
      <c r="R23" s="379"/>
      <c r="S23" s="12">
        <f t="shared" si="0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382">
        <f>SUM(E4:E23)</f>
        <v>0</v>
      </c>
      <c r="F24" s="383"/>
      <c r="G24" s="382">
        <f>SUM(G4:G23)</f>
        <v>0</v>
      </c>
      <c r="H24" s="383"/>
      <c r="I24" s="382">
        <f>SUM(I4:I23)</f>
        <v>8.25</v>
      </c>
      <c r="J24" s="383"/>
      <c r="K24" s="382">
        <f>SUM(K4:K23)</f>
        <v>8</v>
      </c>
      <c r="L24" s="383"/>
      <c r="M24" s="382">
        <f>SUM(M4:M23)</f>
        <v>8</v>
      </c>
      <c r="N24" s="383"/>
      <c r="O24" s="382">
        <f>SUM(O4:O23)</f>
        <v>0</v>
      </c>
      <c r="P24" s="383"/>
      <c r="Q24" s="382">
        <f>SUM(Q4:Q23)</f>
        <v>0</v>
      </c>
      <c r="R24" s="383"/>
      <c r="S24" s="12">
        <f t="shared" si="0"/>
        <v>24.25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83"/>
      <c r="F25" s="84">
        <v>8</v>
      </c>
      <c r="G25" s="17"/>
      <c r="H25" s="18">
        <v>8</v>
      </c>
      <c r="I25" s="17"/>
      <c r="J25" s="18">
        <v>8</v>
      </c>
      <c r="K25" s="42"/>
      <c r="L25" s="43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24</v>
      </c>
      <c r="U25" s="15"/>
      <c r="V25" s="15"/>
    </row>
    <row r="26" spans="1:22" x14ac:dyDescent="0.25">
      <c r="A26" s="16" t="s">
        <v>41</v>
      </c>
      <c r="B26" s="16"/>
      <c r="C26" s="16"/>
      <c r="D26" s="16"/>
      <c r="E26" s="19"/>
      <c r="F26" s="19">
        <f>SUM(E24)-F25</f>
        <v>-8</v>
      </c>
      <c r="G26" s="19"/>
      <c r="H26" s="19">
        <f>SUM(G24)-H25</f>
        <v>-8</v>
      </c>
      <c r="I26" s="19"/>
      <c r="J26" s="19">
        <f>SUM(I24)-J25</f>
        <v>0.25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-15.75</v>
      </c>
      <c r="T26" s="15"/>
      <c r="U26" s="15">
        <f>SUM(U4:U25)</f>
        <v>0.25</v>
      </c>
      <c r="V26" s="15">
        <f>SUM(V4:V25)</f>
        <v>0</v>
      </c>
    </row>
    <row r="28" spans="1:22" x14ac:dyDescent="0.25">
      <c r="A28" s="1" t="s">
        <v>25</v>
      </c>
      <c r="B28" s="2"/>
    </row>
    <row r="29" spans="1:22" x14ac:dyDescent="0.25">
      <c r="A29" s="3" t="s">
        <v>2</v>
      </c>
      <c r="C29" s="27">
        <f>SUM(T25)</f>
        <v>24</v>
      </c>
      <c r="I29" s="1">
        <v>3600</v>
      </c>
    </row>
    <row r="30" spans="1:22" x14ac:dyDescent="0.25">
      <c r="A30" s="3" t="s">
        <v>26</v>
      </c>
      <c r="C30" s="27">
        <f>U26</f>
        <v>0.25</v>
      </c>
      <c r="D30" s="20"/>
      <c r="I30" s="28">
        <v>8.25</v>
      </c>
    </row>
    <row r="31" spans="1:22" x14ac:dyDescent="0.25">
      <c r="A31" s="3" t="s">
        <v>27</v>
      </c>
      <c r="C31" s="20">
        <f>V26</f>
        <v>0</v>
      </c>
      <c r="I31" s="29"/>
    </row>
    <row r="32" spans="1:22" x14ac:dyDescent="0.25">
      <c r="A32" s="3" t="s">
        <v>28</v>
      </c>
      <c r="C32" s="20">
        <f>S22</f>
        <v>0</v>
      </c>
      <c r="I32" s="27"/>
    </row>
    <row r="33" spans="1:7" x14ac:dyDescent="0.25">
      <c r="A33" s="3" t="s">
        <v>4</v>
      </c>
      <c r="C33" s="20">
        <f>S23</f>
        <v>0</v>
      </c>
    </row>
    <row r="34" spans="1:7" ht="16.5" thickBot="1" x14ac:dyDescent="0.3">
      <c r="A34" s="4" t="s">
        <v>6</v>
      </c>
      <c r="C34" s="26">
        <f>SUM(C29:C33)</f>
        <v>24.25</v>
      </c>
      <c r="E34" s="4" t="s">
        <v>42</v>
      </c>
      <c r="F34" s="4"/>
      <c r="G34" s="22">
        <f>S24-C34</f>
        <v>0</v>
      </c>
    </row>
    <row r="35" spans="1:7" ht="16.5" thickTop="1" x14ac:dyDescent="0.25">
      <c r="A35" s="3" t="s">
        <v>29</v>
      </c>
      <c r="C35" s="23">
        <v>0</v>
      </c>
      <c r="D35" s="23"/>
    </row>
    <row r="36" spans="1:7" x14ac:dyDescent="0.25">
      <c r="A36" s="3" t="s">
        <v>36</v>
      </c>
      <c r="C36" s="23">
        <v>0</v>
      </c>
      <c r="D36" s="23"/>
    </row>
  </sheetData>
  <mergeCells count="154"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1:F11"/>
    <mergeCell ref="G11:H11"/>
    <mergeCell ref="I11:J11"/>
    <mergeCell ref="K11:L11"/>
    <mergeCell ref="M11:N11"/>
    <mergeCell ref="O11:P11"/>
    <mergeCell ref="E18:F18"/>
    <mergeCell ref="G18:H18"/>
    <mergeCell ref="I18:J18"/>
    <mergeCell ref="K18:L18"/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I13:J13"/>
    <mergeCell ref="K13:L13"/>
    <mergeCell ref="M13:N13"/>
    <mergeCell ref="O13:P13"/>
    <mergeCell ref="Q13:R13"/>
    <mergeCell ref="M17:N17"/>
    <mergeCell ref="O17:P17"/>
    <mergeCell ref="Q17:R17"/>
    <mergeCell ref="E14:F14"/>
    <mergeCell ref="G14:H14"/>
    <mergeCell ref="I14:J14"/>
    <mergeCell ref="K14:L14"/>
    <mergeCell ref="M14:N14"/>
    <mergeCell ref="O14:P14"/>
    <mergeCell ref="Q14:R14"/>
    <mergeCell ref="Q15:R15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1"/>
  <sheetViews>
    <sheetView workbookViewId="0">
      <selection activeCell="K22" sqref="K22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9.85546875" style="3" customWidth="1"/>
    <col min="4" max="4" width="31" style="3" customWidth="1"/>
    <col min="5" max="5" width="6.85546875" style="3" customWidth="1"/>
    <col min="6" max="7" width="7" style="3" customWidth="1"/>
    <col min="8" max="8" width="7.140625" style="3" customWidth="1"/>
    <col min="9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tr">
        <f>Analysis!A3</f>
        <v>W/E 10.12.17</v>
      </c>
      <c r="B2" s="39"/>
      <c r="C2" s="39"/>
      <c r="D2" s="39"/>
      <c r="E2" s="376" t="s">
        <v>15</v>
      </c>
      <c r="F2" s="376"/>
      <c r="G2" s="376" t="s">
        <v>16</v>
      </c>
      <c r="H2" s="376"/>
      <c r="I2" s="376" t="s">
        <v>17</v>
      </c>
      <c r="J2" s="376"/>
      <c r="K2" s="376" t="s">
        <v>18</v>
      </c>
      <c r="L2" s="376"/>
      <c r="M2" s="376" t="s">
        <v>19</v>
      </c>
      <c r="N2" s="376"/>
      <c r="O2" s="376" t="s">
        <v>20</v>
      </c>
      <c r="P2" s="376"/>
      <c r="Q2" s="376" t="s">
        <v>21</v>
      </c>
      <c r="R2" s="376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276"/>
      <c r="J3" s="276"/>
      <c r="K3" s="41">
        <v>8</v>
      </c>
      <c r="L3" s="41">
        <v>16.3</v>
      </c>
      <c r="M3" s="41">
        <v>8</v>
      </c>
      <c r="N3" s="41">
        <v>16.3</v>
      </c>
      <c r="O3" s="40"/>
      <c r="P3" s="40"/>
      <c r="Q3" s="44"/>
      <c r="R3" s="44"/>
      <c r="S3" s="12"/>
      <c r="T3" s="12"/>
      <c r="U3" s="13"/>
      <c r="V3" s="13"/>
    </row>
    <row r="4" spans="1:22" x14ac:dyDescent="0.25">
      <c r="A4" s="342">
        <v>6691</v>
      </c>
      <c r="B4" s="363" t="s">
        <v>123</v>
      </c>
      <c r="C4" s="343">
        <v>2</v>
      </c>
      <c r="D4" s="25" t="s">
        <v>76</v>
      </c>
      <c r="E4" s="380">
        <v>0.5</v>
      </c>
      <c r="F4" s="380"/>
      <c r="G4" s="380">
        <v>8</v>
      </c>
      <c r="H4" s="380"/>
      <c r="I4" s="386"/>
      <c r="J4" s="386"/>
      <c r="K4" s="380">
        <v>7.5</v>
      </c>
      <c r="L4" s="380"/>
      <c r="M4" s="380">
        <v>8</v>
      </c>
      <c r="N4" s="380"/>
      <c r="O4" s="373"/>
      <c r="P4" s="377"/>
      <c r="Q4" s="378"/>
      <c r="R4" s="379"/>
      <c r="S4" s="12">
        <f>E4+G4+I4+K4+M4+O4+Q4</f>
        <v>24</v>
      </c>
      <c r="T4" s="12">
        <f>SUM(S4-U4-V4)</f>
        <v>24</v>
      </c>
      <c r="U4" s="15"/>
      <c r="V4" s="15"/>
    </row>
    <row r="5" spans="1:22" x14ac:dyDescent="0.25">
      <c r="A5" s="359">
        <v>6538</v>
      </c>
      <c r="B5" s="363" t="s">
        <v>119</v>
      </c>
      <c r="C5" s="358">
        <v>38</v>
      </c>
      <c r="D5" s="25" t="s">
        <v>86</v>
      </c>
      <c r="E5" s="380"/>
      <c r="F5" s="380"/>
      <c r="G5" s="380"/>
      <c r="H5" s="380"/>
      <c r="I5" s="386"/>
      <c r="J5" s="386"/>
      <c r="K5" s="380">
        <v>0.5</v>
      </c>
      <c r="L5" s="380"/>
      <c r="M5" s="380"/>
      <c r="N5" s="380"/>
      <c r="O5" s="373"/>
      <c r="P5" s="377"/>
      <c r="Q5" s="378"/>
      <c r="R5" s="379"/>
      <c r="S5" s="12">
        <f t="shared" ref="S5:S19" si="0">E5+G5+I5+K5+M5+O5+Q5</f>
        <v>0.5</v>
      </c>
      <c r="T5" s="12">
        <f t="shared" ref="T5:T16" si="1">SUM(S5-U5-V5)</f>
        <v>0.5</v>
      </c>
      <c r="U5" s="15"/>
      <c r="V5" s="15"/>
    </row>
    <row r="6" spans="1:22" x14ac:dyDescent="0.25">
      <c r="A6" s="328"/>
      <c r="B6" s="327"/>
      <c r="C6" s="327"/>
      <c r="D6" s="25"/>
      <c r="E6" s="373"/>
      <c r="F6" s="377"/>
      <c r="G6" s="387"/>
      <c r="H6" s="377"/>
      <c r="I6" s="388"/>
      <c r="J6" s="385"/>
      <c r="K6" s="387"/>
      <c r="L6" s="377"/>
      <c r="M6" s="387"/>
      <c r="N6" s="377"/>
      <c r="O6" s="373"/>
      <c r="P6" s="377"/>
      <c r="Q6" s="378"/>
      <c r="R6" s="379"/>
      <c r="S6" s="12">
        <f t="shared" si="0"/>
        <v>0</v>
      </c>
      <c r="T6" s="12">
        <f t="shared" si="1"/>
        <v>0</v>
      </c>
      <c r="U6" s="15"/>
      <c r="V6" s="15"/>
    </row>
    <row r="7" spans="1:22" x14ac:dyDescent="0.25">
      <c r="A7" s="279"/>
      <c r="B7" s="278"/>
      <c r="C7" s="278"/>
      <c r="D7" s="25"/>
      <c r="E7" s="373"/>
      <c r="F7" s="377"/>
      <c r="G7" s="387"/>
      <c r="H7" s="377"/>
      <c r="I7" s="388"/>
      <c r="J7" s="385"/>
      <c r="K7" s="373"/>
      <c r="L7" s="377"/>
      <c r="M7" s="373"/>
      <c r="N7" s="377"/>
      <c r="O7" s="373"/>
      <c r="P7" s="377"/>
      <c r="Q7" s="378"/>
      <c r="R7" s="379"/>
      <c r="S7" s="12">
        <f>E7+G7+I7+K7+M7+O7+Q7</f>
        <v>0</v>
      </c>
      <c r="T7" s="12">
        <f>SUM(S7-U7-V7)</f>
        <v>0</v>
      </c>
      <c r="U7" s="15"/>
      <c r="V7" s="15"/>
    </row>
    <row r="8" spans="1:22" x14ac:dyDescent="0.25">
      <c r="A8" s="279"/>
      <c r="B8" s="278"/>
      <c r="C8" s="278"/>
      <c r="D8" s="25"/>
      <c r="E8" s="373"/>
      <c r="F8" s="377"/>
      <c r="G8" s="387"/>
      <c r="H8" s="377"/>
      <c r="I8" s="388"/>
      <c r="J8" s="385"/>
      <c r="K8" s="387"/>
      <c r="L8" s="377"/>
      <c r="M8" s="387"/>
      <c r="N8" s="377"/>
      <c r="O8" s="373"/>
      <c r="P8" s="377"/>
      <c r="Q8" s="378"/>
      <c r="R8" s="379"/>
      <c r="S8" s="12">
        <f>E8+G8+I8+K8+M8+O8+Q8</f>
        <v>0</v>
      </c>
      <c r="T8" s="12">
        <f>SUM(S8-U8-V8)</f>
        <v>0</v>
      </c>
      <c r="U8" s="15"/>
      <c r="V8" s="15"/>
    </row>
    <row r="9" spans="1:22" x14ac:dyDescent="0.25">
      <c r="A9" s="208"/>
      <c r="B9" s="207"/>
      <c r="C9" s="207"/>
      <c r="D9" s="25"/>
      <c r="E9" s="373"/>
      <c r="F9" s="377"/>
      <c r="G9" s="373"/>
      <c r="H9" s="377"/>
      <c r="I9" s="384"/>
      <c r="J9" s="385"/>
      <c r="K9" s="373"/>
      <c r="L9" s="377"/>
      <c r="M9" s="373"/>
      <c r="N9" s="377"/>
      <c r="O9" s="373"/>
      <c r="P9" s="377"/>
      <c r="Q9" s="378"/>
      <c r="R9" s="379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313"/>
      <c r="B10" s="313"/>
      <c r="C10" s="313"/>
      <c r="D10" s="25"/>
      <c r="E10" s="373"/>
      <c r="F10" s="377"/>
      <c r="G10" s="373"/>
      <c r="H10" s="377"/>
      <c r="I10" s="384"/>
      <c r="J10" s="385"/>
      <c r="K10" s="373"/>
      <c r="L10" s="377"/>
      <c r="M10" s="373"/>
      <c r="N10" s="377"/>
      <c r="O10" s="373"/>
      <c r="P10" s="377"/>
      <c r="Q10" s="378"/>
      <c r="R10" s="379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313"/>
      <c r="B11" s="313"/>
      <c r="C11" s="313"/>
      <c r="D11" s="25"/>
      <c r="E11" s="373"/>
      <c r="F11" s="377"/>
      <c r="G11" s="373"/>
      <c r="H11" s="377"/>
      <c r="I11" s="384"/>
      <c r="J11" s="385"/>
      <c r="K11" s="373"/>
      <c r="L11" s="377"/>
      <c r="M11" s="373"/>
      <c r="N11" s="377"/>
      <c r="O11" s="373"/>
      <c r="P11" s="377"/>
      <c r="Q11" s="378"/>
      <c r="R11" s="379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318"/>
      <c r="B12" s="318"/>
      <c r="C12" s="318"/>
      <c r="D12" s="25"/>
      <c r="E12" s="373"/>
      <c r="F12" s="377"/>
      <c r="G12" s="373"/>
      <c r="H12" s="377"/>
      <c r="I12" s="384"/>
      <c r="J12" s="385"/>
      <c r="K12" s="373"/>
      <c r="L12" s="377"/>
      <c r="M12" s="373"/>
      <c r="N12" s="377"/>
      <c r="O12" s="373"/>
      <c r="P12" s="377"/>
      <c r="Q12" s="378"/>
      <c r="R12" s="379"/>
      <c r="S12" s="12">
        <f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312"/>
      <c r="B13" s="312"/>
      <c r="C13" s="312"/>
      <c r="D13" s="25"/>
      <c r="E13" s="373"/>
      <c r="F13" s="377"/>
      <c r="G13" s="373"/>
      <c r="H13" s="377"/>
      <c r="I13" s="384"/>
      <c r="J13" s="385"/>
      <c r="K13" s="373"/>
      <c r="L13" s="377"/>
      <c r="M13" s="373"/>
      <c r="N13" s="377"/>
      <c r="O13" s="373"/>
      <c r="P13" s="377"/>
      <c r="Q13" s="378"/>
      <c r="R13" s="379"/>
      <c r="S13" s="12">
        <f t="shared" si="0"/>
        <v>0</v>
      </c>
      <c r="T13" s="12">
        <f t="shared" si="1"/>
        <v>0</v>
      </c>
      <c r="U13" s="15"/>
      <c r="V13" s="15"/>
    </row>
    <row r="14" spans="1:22" x14ac:dyDescent="0.25">
      <c r="A14" s="155"/>
      <c r="B14" s="158"/>
      <c r="C14" s="155"/>
      <c r="D14" s="25"/>
      <c r="E14" s="373"/>
      <c r="F14" s="377"/>
      <c r="G14" s="373"/>
      <c r="H14" s="377"/>
      <c r="I14" s="384"/>
      <c r="J14" s="385"/>
      <c r="K14" s="373"/>
      <c r="L14" s="377"/>
      <c r="M14" s="373"/>
      <c r="N14" s="377"/>
      <c r="O14" s="373"/>
      <c r="P14" s="377"/>
      <c r="Q14" s="378"/>
      <c r="R14" s="379"/>
      <c r="S14" s="12">
        <f t="shared" si="0"/>
        <v>0</v>
      </c>
      <c r="T14" s="12">
        <f t="shared" si="1"/>
        <v>0</v>
      </c>
      <c r="U14" s="15"/>
      <c r="V14" s="15"/>
    </row>
    <row r="15" spans="1:22" x14ac:dyDescent="0.25">
      <c r="A15" s="313">
        <v>3600</v>
      </c>
      <c r="B15" s="313" t="s">
        <v>116</v>
      </c>
      <c r="C15" s="313"/>
      <c r="D15" s="25" t="s">
        <v>95</v>
      </c>
      <c r="E15" s="373">
        <v>1</v>
      </c>
      <c r="F15" s="377"/>
      <c r="G15" s="373"/>
      <c r="H15" s="377"/>
      <c r="I15" s="384"/>
      <c r="J15" s="385"/>
      <c r="K15" s="373"/>
      <c r="L15" s="377"/>
      <c r="M15" s="373"/>
      <c r="N15" s="377"/>
      <c r="O15" s="373"/>
      <c r="P15" s="377"/>
      <c r="Q15" s="378"/>
      <c r="R15" s="379"/>
      <c r="S15" s="12">
        <f t="shared" si="0"/>
        <v>1</v>
      </c>
      <c r="T15" s="12">
        <f t="shared" si="1"/>
        <v>1</v>
      </c>
      <c r="U15" s="15"/>
      <c r="V15" s="15"/>
    </row>
    <row r="16" spans="1:22" x14ac:dyDescent="0.25">
      <c r="A16" s="340">
        <v>3600</v>
      </c>
      <c r="B16" s="362" t="s">
        <v>116</v>
      </c>
      <c r="C16" s="340"/>
      <c r="D16" s="25" t="s">
        <v>94</v>
      </c>
      <c r="E16" s="373">
        <v>6.5</v>
      </c>
      <c r="F16" s="377"/>
      <c r="G16" s="373"/>
      <c r="H16" s="377"/>
      <c r="I16" s="384"/>
      <c r="J16" s="385"/>
      <c r="K16" s="373"/>
      <c r="L16" s="377"/>
      <c r="M16" s="373"/>
      <c r="N16" s="377"/>
      <c r="O16" s="373"/>
      <c r="P16" s="377"/>
      <c r="Q16" s="378"/>
      <c r="R16" s="379"/>
      <c r="S16" s="12">
        <f t="shared" si="0"/>
        <v>6.5</v>
      </c>
      <c r="T16" s="12">
        <f t="shared" si="1"/>
        <v>6.5</v>
      </c>
      <c r="U16" s="15"/>
      <c r="V16" s="15"/>
    </row>
    <row r="17" spans="1:22" x14ac:dyDescent="0.25">
      <c r="A17" s="10" t="s">
        <v>37</v>
      </c>
      <c r="B17" s="10"/>
      <c r="C17" s="10"/>
      <c r="D17" s="10"/>
      <c r="E17" s="373"/>
      <c r="F17" s="377"/>
      <c r="G17" s="373"/>
      <c r="H17" s="377"/>
      <c r="I17" s="384">
        <v>8</v>
      </c>
      <c r="J17" s="385"/>
      <c r="K17" s="373"/>
      <c r="L17" s="377"/>
      <c r="M17" s="373"/>
      <c r="N17" s="377"/>
      <c r="O17" s="378"/>
      <c r="P17" s="379"/>
      <c r="Q17" s="378"/>
      <c r="R17" s="379"/>
      <c r="S17" s="12">
        <f t="shared" si="0"/>
        <v>8</v>
      </c>
      <c r="T17" s="12"/>
      <c r="U17" s="16"/>
      <c r="V17" s="15"/>
    </row>
    <row r="18" spans="1:22" x14ac:dyDescent="0.25">
      <c r="A18" s="10" t="s">
        <v>38</v>
      </c>
      <c r="B18" s="10"/>
      <c r="C18" s="10"/>
      <c r="D18" s="10"/>
      <c r="E18" s="373"/>
      <c r="F18" s="377"/>
      <c r="G18" s="373"/>
      <c r="H18" s="377"/>
      <c r="I18" s="373"/>
      <c r="J18" s="377"/>
      <c r="K18" s="373"/>
      <c r="L18" s="377"/>
      <c r="M18" s="373"/>
      <c r="N18" s="377"/>
      <c r="O18" s="378"/>
      <c r="P18" s="379"/>
      <c r="Q18" s="378"/>
      <c r="R18" s="379"/>
      <c r="S18" s="12">
        <f t="shared" si="0"/>
        <v>0</v>
      </c>
      <c r="T18" s="12"/>
      <c r="U18" s="16"/>
      <c r="V18" s="15"/>
    </row>
    <row r="19" spans="1:22" x14ac:dyDescent="0.25">
      <c r="A19" s="16" t="s">
        <v>6</v>
      </c>
      <c r="B19" s="16"/>
      <c r="C19" s="16"/>
      <c r="D19" s="16"/>
      <c r="E19" s="382">
        <f>SUM(E4:E18)</f>
        <v>8</v>
      </c>
      <c r="F19" s="383"/>
      <c r="G19" s="382">
        <f>SUM(G4:G18)</f>
        <v>8</v>
      </c>
      <c r="H19" s="383"/>
      <c r="I19" s="382">
        <f>SUM(I4:I18)</f>
        <v>8</v>
      </c>
      <c r="J19" s="383"/>
      <c r="K19" s="382">
        <f>SUM(K4:K18)</f>
        <v>8</v>
      </c>
      <c r="L19" s="383"/>
      <c r="M19" s="382">
        <f>SUM(M4:M18)</f>
        <v>8</v>
      </c>
      <c r="N19" s="383"/>
      <c r="O19" s="382">
        <f>SUM(O4:O18)</f>
        <v>0</v>
      </c>
      <c r="P19" s="383"/>
      <c r="Q19" s="382">
        <f>SUM(Q4:Q18)</f>
        <v>0</v>
      </c>
      <c r="R19" s="383"/>
      <c r="S19" s="12">
        <f t="shared" si="0"/>
        <v>40</v>
      </c>
      <c r="T19" s="12"/>
      <c r="U19" s="16"/>
      <c r="V19" s="15"/>
    </row>
    <row r="20" spans="1:22" x14ac:dyDescent="0.25">
      <c r="A20" s="16" t="s">
        <v>2</v>
      </c>
      <c r="B20" s="16"/>
      <c r="C20" s="16"/>
      <c r="D20" s="16"/>
      <c r="E20" s="37"/>
      <c r="F20" s="38">
        <v>8</v>
      </c>
      <c r="G20" s="83"/>
      <c r="H20" s="84">
        <v>8</v>
      </c>
      <c r="I20" s="37"/>
      <c r="J20" s="38">
        <v>8</v>
      </c>
      <c r="K20" s="37"/>
      <c r="L20" s="38">
        <v>8</v>
      </c>
      <c r="M20" s="54"/>
      <c r="N20" s="55">
        <v>8</v>
      </c>
      <c r="O20" s="37"/>
      <c r="P20" s="38"/>
      <c r="Q20" s="37"/>
      <c r="R20" s="38"/>
      <c r="S20" s="12">
        <f>SUM(E20:R20)</f>
        <v>40</v>
      </c>
      <c r="T20" s="12">
        <f>SUM(T4:T19)</f>
        <v>32</v>
      </c>
      <c r="U20" s="15"/>
      <c r="V20" s="15"/>
    </row>
    <row r="21" spans="1:22" x14ac:dyDescent="0.25">
      <c r="A21" s="16" t="s">
        <v>41</v>
      </c>
      <c r="B21" s="16"/>
      <c r="C21" s="16"/>
      <c r="D21" s="16"/>
      <c r="E21" s="19"/>
      <c r="F21" s="19">
        <f>SUM(E19)-F20</f>
        <v>0</v>
      </c>
      <c r="G21" s="19"/>
      <c r="H21" s="19">
        <f>SUM(G19)-H20</f>
        <v>0</v>
      </c>
      <c r="I21" s="19"/>
      <c r="J21" s="19">
        <f>SUM(I19)-J20</f>
        <v>0</v>
      </c>
      <c r="K21" s="19"/>
      <c r="L21" s="19">
        <f>SUM(K19)-L20</f>
        <v>0</v>
      </c>
      <c r="M21" s="56"/>
      <c r="N21" s="56">
        <f>SUM(M19)-N20</f>
        <v>0</v>
      </c>
      <c r="O21" s="19"/>
      <c r="P21" s="19">
        <f>SUM(O19)</f>
        <v>0</v>
      </c>
      <c r="Q21" s="19"/>
      <c r="R21" s="19">
        <f>SUM(Q19)</f>
        <v>0</v>
      </c>
      <c r="S21" s="15">
        <f>SUM(E21:R21)</f>
        <v>0</v>
      </c>
      <c r="T21" s="15"/>
      <c r="U21" s="15">
        <f>SUM(U4:U20)</f>
        <v>0</v>
      </c>
      <c r="V21" s="15">
        <f>SUM(V4:V20)</f>
        <v>0</v>
      </c>
    </row>
    <row r="22" spans="1:22" x14ac:dyDescent="0.25">
      <c r="K22" s="20"/>
    </row>
    <row r="23" spans="1:22" x14ac:dyDescent="0.25">
      <c r="A23" s="1" t="s">
        <v>25</v>
      </c>
      <c r="B23" s="2"/>
    </row>
    <row r="24" spans="1:22" x14ac:dyDescent="0.25">
      <c r="A24" s="3" t="s">
        <v>2</v>
      </c>
      <c r="C24" s="27">
        <f>SUM(T20)</f>
        <v>32</v>
      </c>
      <c r="I24" s="1">
        <v>3600</v>
      </c>
    </row>
    <row r="25" spans="1:22" x14ac:dyDescent="0.25">
      <c r="A25" s="3" t="s">
        <v>26</v>
      </c>
      <c r="C25" s="27">
        <f>U21</f>
        <v>0</v>
      </c>
      <c r="D25" s="20"/>
      <c r="I25" s="28">
        <v>7.5</v>
      </c>
    </row>
    <row r="26" spans="1:22" x14ac:dyDescent="0.25">
      <c r="A26" s="3" t="s">
        <v>27</v>
      </c>
      <c r="C26" s="20">
        <f>V21</f>
        <v>0</v>
      </c>
      <c r="I26" s="29"/>
    </row>
    <row r="27" spans="1:22" x14ac:dyDescent="0.25">
      <c r="A27" s="3" t="s">
        <v>28</v>
      </c>
      <c r="C27" s="20">
        <f>S17</f>
        <v>8</v>
      </c>
      <c r="I27" s="27"/>
    </row>
    <row r="28" spans="1:22" x14ac:dyDescent="0.25">
      <c r="A28" s="3" t="s">
        <v>4</v>
      </c>
      <c r="C28" s="20">
        <f>S18</f>
        <v>0</v>
      </c>
    </row>
    <row r="29" spans="1:22" ht="16.5" thickBot="1" x14ac:dyDescent="0.3">
      <c r="A29" s="4" t="s">
        <v>6</v>
      </c>
      <c r="C29" s="26">
        <f>SUM(C24:C28)</f>
        <v>40</v>
      </c>
      <c r="E29" s="4" t="s">
        <v>42</v>
      </c>
      <c r="F29" s="4"/>
      <c r="G29" s="22">
        <f>S19-C29</f>
        <v>0</v>
      </c>
    </row>
    <row r="30" spans="1:22" ht="16.5" thickTop="1" x14ac:dyDescent="0.25">
      <c r="A30" s="3" t="s">
        <v>29</v>
      </c>
      <c r="C30" s="23">
        <v>0</v>
      </c>
      <c r="D30" s="23"/>
    </row>
    <row r="31" spans="1:22" x14ac:dyDescent="0.25">
      <c r="A31" s="3" t="s">
        <v>36</v>
      </c>
      <c r="C31" s="23">
        <v>0</v>
      </c>
      <c r="D31" s="23"/>
    </row>
  </sheetData>
  <mergeCells count="119"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M16:N16"/>
    <mergeCell ref="O16:P16"/>
    <mergeCell ref="K16:L16"/>
    <mergeCell ref="Q14:R14"/>
    <mergeCell ref="E15:F15"/>
    <mergeCell ref="G15:H15"/>
    <mergeCell ref="I15:J15"/>
    <mergeCell ref="M15:N15"/>
    <mergeCell ref="O15:P15"/>
    <mergeCell ref="Q15:R15"/>
    <mergeCell ref="E14:F14"/>
    <mergeCell ref="G14:H14"/>
    <mergeCell ref="I14:J14"/>
    <mergeCell ref="M14:N14"/>
    <mergeCell ref="O14:P14"/>
    <mergeCell ref="K14:L14"/>
    <mergeCell ref="K15:L15"/>
    <mergeCell ref="Q12:R12"/>
    <mergeCell ref="E13:F13"/>
    <mergeCell ref="G13:H13"/>
    <mergeCell ref="I13:J13"/>
    <mergeCell ref="M13:N13"/>
    <mergeCell ref="O13:P13"/>
    <mergeCell ref="Q13:R13"/>
    <mergeCell ref="E12:F12"/>
    <mergeCell ref="G12:H12"/>
    <mergeCell ref="I12:J12"/>
    <mergeCell ref="M12:N12"/>
    <mergeCell ref="O12:P12"/>
    <mergeCell ref="K12:L12"/>
    <mergeCell ref="K13:L13"/>
    <mergeCell ref="Q11:R11"/>
    <mergeCell ref="E11:F11"/>
    <mergeCell ref="G11:H11"/>
    <mergeCell ref="I11:J11"/>
    <mergeCell ref="M11:N11"/>
    <mergeCell ref="O11:P11"/>
    <mergeCell ref="K11:L11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1"/>
  <sheetViews>
    <sheetView zoomScale="90" zoomScaleNormal="90" workbookViewId="0">
      <selection activeCell="K22" sqref="K22"/>
    </sheetView>
  </sheetViews>
  <sheetFormatPr defaultRowHeight="15.75" x14ac:dyDescent="0.25"/>
  <cols>
    <col min="1" max="1" width="9.85546875" style="3" customWidth="1"/>
    <col min="2" max="2" width="10.7109375" style="3" customWidth="1"/>
    <col min="3" max="3" width="10.28515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8</v>
      </c>
      <c r="B1" s="2"/>
      <c r="C1" s="2"/>
    </row>
    <row r="2" spans="1:22" s="9" customFormat="1" x14ac:dyDescent="0.25">
      <c r="A2" s="5" t="str">
        <f>Analysis!A3</f>
        <v>W/E 10.12.17</v>
      </c>
      <c r="B2" s="6"/>
      <c r="C2" s="6"/>
      <c r="D2" s="6"/>
      <c r="E2" s="376" t="s">
        <v>15</v>
      </c>
      <c r="F2" s="376"/>
      <c r="G2" s="376" t="s">
        <v>16</v>
      </c>
      <c r="H2" s="376"/>
      <c r="I2" s="376" t="s">
        <v>17</v>
      </c>
      <c r="J2" s="376"/>
      <c r="K2" s="376" t="s">
        <v>18</v>
      </c>
      <c r="L2" s="376"/>
      <c r="M2" s="376" t="s">
        <v>19</v>
      </c>
      <c r="N2" s="376"/>
      <c r="O2" s="376" t="s">
        <v>20</v>
      </c>
      <c r="P2" s="376"/>
      <c r="Q2" s="376" t="s">
        <v>21</v>
      </c>
      <c r="R2" s="376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276"/>
      <c r="N3" s="276"/>
      <c r="O3" s="47"/>
      <c r="P3" s="47"/>
      <c r="Q3" s="11"/>
      <c r="R3" s="11"/>
      <c r="S3" s="12"/>
      <c r="T3" s="12"/>
      <c r="U3" s="13"/>
      <c r="V3" s="13"/>
    </row>
    <row r="4" spans="1:22" x14ac:dyDescent="0.25">
      <c r="A4" s="349">
        <v>6691</v>
      </c>
      <c r="B4" s="363" t="s">
        <v>123</v>
      </c>
      <c r="C4" s="350">
        <v>4</v>
      </c>
      <c r="D4" s="25" t="s">
        <v>76</v>
      </c>
      <c r="E4" s="380">
        <v>2.25</v>
      </c>
      <c r="F4" s="380"/>
      <c r="G4" s="380"/>
      <c r="H4" s="380"/>
      <c r="I4" s="380"/>
      <c r="J4" s="380"/>
      <c r="K4" s="380"/>
      <c r="L4" s="380"/>
      <c r="M4" s="386"/>
      <c r="N4" s="386"/>
      <c r="O4" s="373"/>
      <c r="P4" s="377"/>
      <c r="Q4" s="378"/>
      <c r="R4" s="379"/>
      <c r="S4" s="12">
        <f>E4+G4+I4+K4+M4+O4+Q4</f>
        <v>2.25</v>
      </c>
      <c r="T4" s="12">
        <f>SUM(S4-U4-V4)</f>
        <v>2.25</v>
      </c>
      <c r="U4" s="15"/>
      <c r="V4" s="15"/>
    </row>
    <row r="5" spans="1:22" x14ac:dyDescent="0.25">
      <c r="A5" s="349">
        <v>6700</v>
      </c>
      <c r="B5" s="363" t="s">
        <v>124</v>
      </c>
      <c r="C5" s="350">
        <v>1</v>
      </c>
      <c r="D5" s="25" t="s">
        <v>79</v>
      </c>
      <c r="E5" s="380">
        <v>4</v>
      </c>
      <c r="F5" s="380"/>
      <c r="G5" s="380"/>
      <c r="H5" s="380"/>
      <c r="I5" s="380"/>
      <c r="J5" s="380"/>
      <c r="K5" s="380"/>
      <c r="L5" s="380"/>
      <c r="M5" s="386"/>
      <c r="N5" s="386"/>
      <c r="O5" s="373"/>
      <c r="P5" s="377"/>
      <c r="Q5" s="378"/>
      <c r="R5" s="379"/>
      <c r="S5" s="12">
        <f>E5+G5+I5+K5+M5+O5+Q5</f>
        <v>4</v>
      </c>
      <c r="T5" s="12">
        <f>SUM(S5-U5-V5)</f>
        <v>4</v>
      </c>
      <c r="U5" s="15"/>
      <c r="V5" s="15"/>
    </row>
    <row r="6" spans="1:22" x14ac:dyDescent="0.25">
      <c r="A6" s="354">
        <v>6538</v>
      </c>
      <c r="B6" s="363" t="s">
        <v>119</v>
      </c>
      <c r="C6" s="353">
        <v>38</v>
      </c>
      <c r="D6" s="25" t="s">
        <v>86</v>
      </c>
      <c r="E6" s="380"/>
      <c r="F6" s="380"/>
      <c r="G6" s="373">
        <v>4</v>
      </c>
      <c r="H6" s="377"/>
      <c r="I6" s="380">
        <v>4</v>
      </c>
      <c r="J6" s="380"/>
      <c r="K6" s="373">
        <v>4</v>
      </c>
      <c r="L6" s="377"/>
      <c r="M6" s="384"/>
      <c r="N6" s="385"/>
      <c r="O6" s="373"/>
      <c r="P6" s="377"/>
      <c r="Q6" s="378"/>
      <c r="R6" s="379"/>
      <c r="S6" s="12">
        <f>E6+G6+I6+K6+M6+O6+Q6</f>
        <v>12</v>
      </c>
      <c r="T6" s="12">
        <f>SUM(S6-U6-V6)</f>
        <v>12</v>
      </c>
      <c r="U6" s="15"/>
      <c r="V6" s="15"/>
    </row>
    <row r="7" spans="1:22" x14ac:dyDescent="0.25">
      <c r="A7" s="354">
        <v>6538</v>
      </c>
      <c r="B7" s="363" t="s">
        <v>119</v>
      </c>
      <c r="C7" s="353">
        <v>39</v>
      </c>
      <c r="D7" s="25" t="s">
        <v>86</v>
      </c>
      <c r="E7" s="380"/>
      <c r="F7" s="380"/>
      <c r="G7" s="373">
        <v>4</v>
      </c>
      <c r="H7" s="377"/>
      <c r="I7" s="380">
        <v>4</v>
      </c>
      <c r="J7" s="380"/>
      <c r="K7" s="373">
        <v>4</v>
      </c>
      <c r="L7" s="377"/>
      <c r="M7" s="384"/>
      <c r="N7" s="385"/>
      <c r="O7" s="373"/>
      <c r="P7" s="377"/>
      <c r="Q7" s="378"/>
      <c r="R7" s="379"/>
      <c r="S7" s="12">
        <f>E7+G7+I7+K7+M7+O7+Q7</f>
        <v>12</v>
      </c>
      <c r="T7" s="12">
        <f>SUM(S7-U7-V7)</f>
        <v>12</v>
      </c>
      <c r="U7" s="15"/>
      <c r="V7" s="15"/>
    </row>
    <row r="8" spans="1:22" x14ac:dyDescent="0.25">
      <c r="A8" s="304"/>
      <c r="B8" s="305"/>
      <c r="C8" s="305"/>
      <c r="D8" s="25"/>
      <c r="E8" s="380"/>
      <c r="F8" s="380"/>
      <c r="G8" s="373"/>
      <c r="H8" s="377"/>
      <c r="I8" s="380"/>
      <c r="J8" s="380"/>
      <c r="K8" s="373"/>
      <c r="L8" s="377"/>
      <c r="M8" s="384"/>
      <c r="N8" s="385"/>
      <c r="O8" s="373"/>
      <c r="P8" s="377"/>
      <c r="Q8" s="378"/>
      <c r="R8" s="379"/>
      <c r="S8" s="12">
        <f>E8+G8+I8+K8+M8+O8+Q8</f>
        <v>0</v>
      </c>
      <c r="T8" s="12">
        <f>SUM(S8-U8-V8)</f>
        <v>0</v>
      </c>
      <c r="U8" s="15"/>
      <c r="V8" s="15"/>
    </row>
    <row r="9" spans="1:22" x14ac:dyDescent="0.25">
      <c r="A9" s="82"/>
      <c r="B9" s="32"/>
      <c r="C9" s="82"/>
      <c r="D9" s="25"/>
      <c r="E9" s="373"/>
      <c r="F9" s="377"/>
      <c r="G9" s="373"/>
      <c r="H9" s="377"/>
      <c r="I9" s="373"/>
      <c r="J9" s="377"/>
      <c r="K9" s="373"/>
      <c r="L9" s="377"/>
      <c r="M9" s="384"/>
      <c r="N9" s="385"/>
      <c r="O9" s="373"/>
      <c r="P9" s="377"/>
      <c r="Q9" s="378"/>
      <c r="R9" s="379"/>
      <c r="S9" s="12">
        <f t="shared" ref="S9:S19" si="0">E9+G9+I9+K9+M9+O9+Q9</f>
        <v>0</v>
      </c>
      <c r="T9" s="12">
        <f t="shared" ref="T9:T16" si="1">SUM(S9-U9-V9)</f>
        <v>0</v>
      </c>
      <c r="U9" s="15"/>
      <c r="V9" s="15"/>
    </row>
    <row r="10" spans="1:22" x14ac:dyDescent="0.25">
      <c r="A10" s="80"/>
      <c r="B10" s="32"/>
      <c r="C10" s="80"/>
      <c r="D10" s="25"/>
      <c r="E10" s="373"/>
      <c r="F10" s="377"/>
      <c r="G10" s="373"/>
      <c r="H10" s="377"/>
      <c r="I10" s="373"/>
      <c r="J10" s="377"/>
      <c r="K10" s="373"/>
      <c r="L10" s="377"/>
      <c r="M10" s="384"/>
      <c r="N10" s="385"/>
      <c r="O10" s="373"/>
      <c r="P10" s="377"/>
      <c r="Q10" s="378"/>
      <c r="R10" s="379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74"/>
      <c r="B11" s="32"/>
      <c r="C11" s="74"/>
      <c r="D11" s="25"/>
      <c r="E11" s="373"/>
      <c r="F11" s="377"/>
      <c r="G11" s="373"/>
      <c r="H11" s="377"/>
      <c r="I11" s="373"/>
      <c r="J11" s="377"/>
      <c r="K11" s="373"/>
      <c r="L11" s="377"/>
      <c r="M11" s="384"/>
      <c r="N11" s="385"/>
      <c r="O11" s="373"/>
      <c r="P11" s="377"/>
      <c r="Q11" s="378"/>
      <c r="R11" s="379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30"/>
      <c r="B12" s="30"/>
      <c r="C12" s="30"/>
      <c r="D12" s="14"/>
      <c r="E12" s="373"/>
      <c r="F12" s="377"/>
      <c r="G12" s="373"/>
      <c r="H12" s="377"/>
      <c r="I12" s="373"/>
      <c r="J12" s="377"/>
      <c r="K12" s="373"/>
      <c r="L12" s="377"/>
      <c r="M12" s="384"/>
      <c r="N12" s="385"/>
      <c r="O12" s="373"/>
      <c r="P12" s="377"/>
      <c r="Q12" s="378"/>
      <c r="R12" s="379"/>
      <c r="S12" s="12">
        <f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33"/>
      <c r="B13" s="30"/>
      <c r="C13" s="30"/>
      <c r="D13" s="14"/>
      <c r="E13" s="373"/>
      <c r="F13" s="377"/>
      <c r="G13" s="373"/>
      <c r="H13" s="377"/>
      <c r="I13" s="373"/>
      <c r="J13" s="377"/>
      <c r="K13" s="373"/>
      <c r="L13" s="377"/>
      <c r="M13" s="384"/>
      <c r="N13" s="385"/>
      <c r="O13" s="373"/>
      <c r="P13" s="377"/>
      <c r="Q13" s="378"/>
      <c r="R13" s="379"/>
      <c r="S13" s="12">
        <f t="shared" si="0"/>
        <v>0</v>
      </c>
      <c r="T13" s="12">
        <f t="shared" si="1"/>
        <v>0</v>
      </c>
      <c r="U13" s="15"/>
      <c r="V13" s="15"/>
    </row>
    <row r="14" spans="1:22" x14ac:dyDescent="0.25">
      <c r="A14" s="30"/>
      <c r="B14" s="30"/>
      <c r="C14" s="30"/>
      <c r="D14" s="14"/>
      <c r="E14" s="373"/>
      <c r="F14" s="377"/>
      <c r="G14" s="373"/>
      <c r="H14" s="377"/>
      <c r="I14" s="373"/>
      <c r="J14" s="377"/>
      <c r="K14" s="373"/>
      <c r="L14" s="377"/>
      <c r="M14" s="384"/>
      <c r="N14" s="385"/>
      <c r="O14" s="373"/>
      <c r="P14" s="377"/>
      <c r="Q14" s="378"/>
      <c r="R14" s="379"/>
      <c r="S14" s="12">
        <f t="shared" si="0"/>
        <v>0</v>
      </c>
      <c r="T14" s="12">
        <f t="shared" si="1"/>
        <v>0</v>
      </c>
      <c r="U14" s="15"/>
      <c r="V14" s="15"/>
    </row>
    <row r="15" spans="1:22" x14ac:dyDescent="0.25">
      <c r="A15" s="30"/>
      <c r="B15" s="30"/>
      <c r="C15" s="30"/>
      <c r="D15" s="14"/>
      <c r="E15" s="373"/>
      <c r="F15" s="377"/>
      <c r="G15" s="373"/>
      <c r="H15" s="377"/>
      <c r="I15" s="373"/>
      <c r="J15" s="377"/>
      <c r="K15" s="373"/>
      <c r="L15" s="377"/>
      <c r="M15" s="384"/>
      <c r="N15" s="385"/>
      <c r="O15" s="373"/>
      <c r="P15" s="377"/>
      <c r="Q15" s="378"/>
      <c r="R15" s="379"/>
      <c r="S15" s="12">
        <f t="shared" si="0"/>
        <v>0</v>
      </c>
      <c r="T15" s="12">
        <f t="shared" si="1"/>
        <v>0</v>
      </c>
      <c r="U15" s="15"/>
      <c r="V15" s="15"/>
    </row>
    <row r="16" spans="1:22" x14ac:dyDescent="0.25">
      <c r="A16" s="349">
        <v>3600</v>
      </c>
      <c r="B16" s="349" t="s">
        <v>116</v>
      </c>
      <c r="C16" s="349"/>
      <c r="D16" s="14" t="s">
        <v>87</v>
      </c>
      <c r="E16" s="373">
        <v>1.75</v>
      </c>
      <c r="F16" s="377"/>
      <c r="G16" s="373"/>
      <c r="H16" s="377"/>
      <c r="I16" s="373"/>
      <c r="J16" s="377"/>
      <c r="K16" s="373"/>
      <c r="L16" s="377"/>
      <c r="M16" s="384"/>
      <c r="N16" s="385"/>
      <c r="O16" s="373"/>
      <c r="P16" s="377"/>
      <c r="Q16" s="378"/>
      <c r="R16" s="379"/>
      <c r="S16" s="12">
        <f t="shared" si="0"/>
        <v>1.75</v>
      </c>
      <c r="T16" s="12">
        <f t="shared" si="1"/>
        <v>1.75</v>
      </c>
      <c r="U16" s="15"/>
      <c r="V16" s="15"/>
    </row>
    <row r="17" spans="1:22" x14ac:dyDescent="0.25">
      <c r="A17" s="10" t="s">
        <v>37</v>
      </c>
      <c r="B17" s="10"/>
      <c r="C17" s="10"/>
      <c r="D17" s="10"/>
      <c r="E17" s="373"/>
      <c r="F17" s="377"/>
      <c r="G17" s="373"/>
      <c r="H17" s="377"/>
      <c r="I17" s="373"/>
      <c r="J17" s="377"/>
      <c r="K17" s="373"/>
      <c r="L17" s="377"/>
      <c r="M17" s="384">
        <v>8</v>
      </c>
      <c r="N17" s="385"/>
      <c r="O17" s="373"/>
      <c r="P17" s="377"/>
      <c r="Q17" s="378"/>
      <c r="R17" s="379"/>
      <c r="S17" s="12">
        <f t="shared" si="0"/>
        <v>8</v>
      </c>
      <c r="T17" s="12"/>
      <c r="U17" s="16"/>
      <c r="V17" s="15"/>
    </row>
    <row r="18" spans="1:22" x14ac:dyDescent="0.25">
      <c r="A18" s="10" t="s">
        <v>38</v>
      </c>
      <c r="B18" s="10"/>
      <c r="C18" s="10"/>
      <c r="D18" s="10"/>
      <c r="E18" s="373"/>
      <c r="F18" s="377"/>
      <c r="G18" s="373"/>
      <c r="H18" s="377"/>
      <c r="I18" s="373"/>
      <c r="J18" s="377"/>
      <c r="K18" s="373"/>
      <c r="L18" s="377"/>
      <c r="M18" s="373"/>
      <c r="N18" s="377"/>
      <c r="O18" s="373"/>
      <c r="P18" s="377"/>
      <c r="Q18" s="378"/>
      <c r="R18" s="379"/>
      <c r="S18" s="12">
        <f t="shared" si="0"/>
        <v>0</v>
      </c>
      <c r="T18" s="12"/>
      <c r="U18" s="16"/>
      <c r="V18" s="15"/>
    </row>
    <row r="19" spans="1:22" x14ac:dyDescent="0.25">
      <c r="A19" s="16" t="s">
        <v>6</v>
      </c>
      <c r="B19" s="16"/>
      <c r="C19" s="16"/>
      <c r="D19" s="16"/>
      <c r="E19" s="382">
        <f>SUM(E4:E18)</f>
        <v>8</v>
      </c>
      <c r="F19" s="383"/>
      <c r="G19" s="382">
        <f>SUM(G4:G18)</f>
        <v>8</v>
      </c>
      <c r="H19" s="383"/>
      <c r="I19" s="382">
        <f>SUM(I4:I18)</f>
        <v>8</v>
      </c>
      <c r="J19" s="383"/>
      <c r="K19" s="382">
        <f>SUM(K4:K18)</f>
        <v>8</v>
      </c>
      <c r="L19" s="383"/>
      <c r="M19" s="382">
        <f>SUM(M4:M18)</f>
        <v>8</v>
      </c>
      <c r="N19" s="383"/>
      <c r="O19" s="382">
        <f>SUM(O4:O18)</f>
        <v>0</v>
      </c>
      <c r="P19" s="383"/>
      <c r="Q19" s="382">
        <f>SUM(Q4:Q18)</f>
        <v>0</v>
      </c>
      <c r="R19" s="383"/>
      <c r="S19" s="12">
        <f t="shared" si="0"/>
        <v>40</v>
      </c>
      <c r="T19" s="12"/>
      <c r="U19" s="16"/>
      <c r="V19" s="15"/>
    </row>
    <row r="20" spans="1:22" x14ac:dyDescent="0.25">
      <c r="A20" s="16" t="s">
        <v>2</v>
      </c>
      <c r="B20" s="16"/>
      <c r="C20" s="16"/>
      <c r="D20" s="16"/>
      <c r="E20" s="17"/>
      <c r="F20" s="18">
        <v>8</v>
      </c>
      <c r="G20" s="17"/>
      <c r="H20" s="18">
        <v>8</v>
      </c>
      <c r="I20" s="45"/>
      <c r="J20" s="46">
        <v>8</v>
      </c>
      <c r="K20" s="17"/>
      <c r="L20" s="18">
        <v>8</v>
      </c>
      <c r="M20" s="83"/>
      <c r="N20" s="84">
        <v>8</v>
      </c>
      <c r="O20" s="17"/>
      <c r="P20" s="18"/>
      <c r="Q20" s="17"/>
      <c r="R20" s="18"/>
      <c r="S20" s="12">
        <f>SUM(E20:R20)</f>
        <v>40</v>
      </c>
      <c r="T20" s="12">
        <f>SUM(T4:T19)</f>
        <v>32</v>
      </c>
      <c r="U20" s="15"/>
      <c r="V20" s="15"/>
    </row>
    <row r="21" spans="1:22" x14ac:dyDescent="0.25">
      <c r="A21" s="16" t="s">
        <v>41</v>
      </c>
      <c r="B21" s="16"/>
      <c r="C21" s="16"/>
      <c r="D21" s="16"/>
      <c r="E21" s="19"/>
      <c r="F21" s="19">
        <f>SUM(E19)-F20</f>
        <v>0</v>
      </c>
      <c r="G21" s="19"/>
      <c r="H21" s="19">
        <f>SUM(G19)-H20</f>
        <v>0</v>
      </c>
      <c r="I21" s="19"/>
      <c r="J21" s="19">
        <f>SUM(I19)-J20</f>
        <v>0</v>
      </c>
      <c r="K21" s="19"/>
      <c r="L21" s="19">
        <f>SUM(K19)-L20</f>
        <v>0</v>
      </c>
      <c r="M21" s="19"/>
      <c r="N21" s="19">
        <f>SUM(M19)-N20</f>
        <v>0</v>
      </c>
      <c r="O21" s="19"/>
      <c r="P21" s="19">
        <f>SUM(O19)</f>
        <v>0</v>
      </c>
      <c r="Q21" s="19"/>
      <c r="R21" s="19">
        <f>SUM(Q19)</f>
        <v>0</v>
      </c>
      <c r="S21" s="15">
        <f>SUM(E21:R21)</f>
        <v>0</v>
      </c>
      <c r="T21" s="15"/>
      <c r="U21" s="15">
        <f>SUM(U4:U20)</f>
        <v>0</v>
      </c>
      <c r="V21" s="15">
        <f>SUM(V4:V20)</f>
        <v>0</v>
      </c>
    </row>
    <row r="22" spans="1:22" x14ac:dyDescent="0.25">
      <c r="I22" s="29"/>
      <c r="J22" s="29"/>
      <c r="K22" s="27"/>
      <c r="L22" s="29"/>
      <c r="M22" s="29"/>
      <c r="N22" s="29"/>
    </row>
    <row r="23" spans="1:22" x14ac:dyDescent="0.25">
      <c r="A23" s="1" t="s">
        <v>25</v>
      </c>
      <c r="B23" s="2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</row>
    <row r="24" spans="1:22" x14ac:dyDescent="0.25">
      <c r="A24" s="3" t="s">
        <v>2</v>
      </c>
      <c r="C24" s="27">
        <f>SUM(T20)</f>
        <v>32</v>
      </c>
      <c r="I24" s="1">
        <v>3600</v>
      </c>
    </row>
    <row r="25" spans="1:22" x14ac:dyDescent="0.25">
      <c r="A25" s="3" t="s">
        <v>26</v>
      </c>
      <c r="C25" s="27">
        <f>U21</f>
        <v>0</v>
      </c>
      <c r="D25" s="20"/>
      <c r="I25" s="28">
        <v>1.75</v>
      </c>
    </row>
    <row r="26" spans="1:22" x14ac:dyDescent="0.25">
      <c r="A26" s="3" t="s">
        <v>27</v>
      </c>
      <c r="C26" s="20">
        <f>V21</f>
        <v>0</v>
      </c>
      <c r="I26" s="29"/>
    </row>
    <row r="27" spans="1:22" x14ac:dyDescent="0.25">
      <c r="A27" s="3" t="s">
        <v>28</v>
      </c>
      <c r="C27" s="20">
        <f>S17</f>
        <v>8</v>
      </c>
      <c r="I27" s="27"/>
    </row>
    <row r="28" spans="1:22" x14ac:dyDescent="0.25">
      <c r="A28" s="3" t="s">
        <v>4</v>
      </c>
      <c r="C28" s="20">
        <f>S18</f>
        <v>0</v>
      </c>
    </row>
    <row r="29" spans="1:22" ht="16.5" thickBot="1" x14ac:dyDescent="0.3">
      <c r="A29" s="4" t="s">
        <v>6</v>
      </c>
      <c r="C29" s="26">
        <f>SUM(C24:C28)</f>
        <v>40</v>
      </c>
      <c r="E29" s="4" t="s">
        <v>42</v>
      </c>
      <c r="F29" s="4"/>
      <c r="G29" s="22">
        <f>S19-C29</f>
        <v>0</v>
      </c>
    </row>
    <row r="30" spans="1:22" ht="16.5" thickTop="1" x14ac:dyDescent="0.25">
      <c r="A30" s="3" t="s">
        <v>29</v>
      </c>
      <c r="C30" s="23">
        <v>0</v>
      </c>
      <c r="D30" s="23"/>
    </row>
    <row r="31" spans="1:22" x14ac:dyDescent="0.25">
      <c r="A31" s="3" t="s">
        <v>36</v>
      </c>
      <c r="C31" s="23">
        <v>0</v>
      </c>
      <c r="D31" s="23"/>
    </row>
  </sheetData>
  <mergeCells count="119">
    <mergeCell ref="Q19:R19"/>
    <mergeCell ref="E19:F19"/>
    <mergeCell ref="G19:H19"/>
    <mergeCell ref="I19:J19"/>
    <mergeCell ref="K19:L19"/>
    <mergeCell ref="M19:N19"/>
    <mergeCell ref="O19:P19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O16:P16"/>
    <mergeCell ref="Q16:R16"/>
    <mergeCell ref="E15:F15"/>
    <mergeCell ref="G15:H15"/>
    <mergeCell ref="I15:J15"/>
    <mergeCell ref="K15:L15"/>
    <mergeCell ref="M15:N15"/>
    <mergeCell ref="O15:P15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Q17:R17"/>
    <mergeCell ref="E13:F13"/>
    <mergeCell ref="G13:H13"/>
    <mergeCell ref="I13:J13"/>
    <mergeCell ref="K13:L13"/>
    <mergeCell ref="M13:N13"/>
    <mergeCell ref="O13:P13"/>
    <mergeCell ref="Q13:R13"/>
    <mergeCell ref="Q14:R14"/>
    <mergeCell ref="E14:F14"/>
    <mergeCell ref="G14:H14"/>
    <mergeCell ref="I14:J14"/>
    <mergeCell ref="K14:L14"/>
    <mergeCell ref="M14:N14"/>
    <mergeCell ref="O14:P14"/>
    <mergeCell ref="I12:J12"/>
    <mergeCell ref="K12:L12"/>
    <mergeCell ref="M12:N12"/>
    <mergeCell ref="O12:P12"/>
    <mergeCell ref="E12:F12"/>
    <mergeCell ref="G12:H12"/>
    <mergeCell ref="Q12:R12"/>
    <mergeCell ref="O11:P11"/>
    <mergeCell ref="Q11:R11"/>
    <mergeCell ref="E10:F10"/>
    <mergeCell ref="G10:H10"/>
    <mergeCell ref="I10:J10"/>
    <mergeCell ref="K10:L10"/>
    <mergeCell ref="M10:N10"/>
    <mergeCell ref="O10:P10"/>
    <mergeCell ref="Q10:R10"/>
    <mergeCell ref="I11:J11"/>
    <mergeCell ref="K11:L11"/>
    <mergeCell ref="M11:N11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G4:H4"/>
    <mergeCell ref="E5:F5"/>
    <mergeCell ref="G5:H5"/>
    <mergeCell ref="E4:F4"/>
    <mergeCell ref="Q5:R5"/>
    <mergeCell ref="Q4:R4"/>
    <mergeCell ref="I4:J4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5"/>
  <sheetViews>
    <sheetView workbookViewId="0">
      <selection activeCell="K22" sqref="K22:L22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9</v>
      </c>
      <c r="B1" s="2"/>
      <c r="C1" s="2"/>
    </row>
    <row r="2" spans="1:22" s="9" customFormat="1" x14ac:dyDescent="0.25">
      <c r="A2" s="5" t="str">
        <f>Analysis!A3</f>
        <v>W/E 10.12.17</v>
      </c>
      <c r="B2" s="61"/>
      <c r="C2" s="61"/>
      <c r="D2" s="61"/>
      <c r="E2" s="376" t="s">
        <v>15</v>
      </c>
      <c r="F2" s="376"/>
      <c r="G2" s="376" t="s">
        <v>16</v>
      </c>
      <c r="H2" s="376"/>
      <c r="I2" s="376" t="s">
        <v>17</v>
      </c>
      <c r="J2" s="376"/>
      <c r="K2" s="376" t="s">
        <v>18</v>
      </c>
      <c r="L2" s="376"/>
      <c r="M2" s="376" t="s">
        <v>19</v>
      </c>
      <c r="N2" s="376"/>
      <c r="O2" s="376" t="s">
        <v>20</v>
      </c>
      <c r="P2" s="376"/>
      <c r="Q2" s="376" t="s">
        <v>21</v>
      </c>
      <c r="R2" s="376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8.3000000000000007</v>
      </c>
      <c r="F3" s="41">
        <v>16.3</v>
      </c>
      <c r="G3" s="41">
        <v>8.4499999999999993</v>
      </c>
      <c r="H3" s="41">
        <v>16.3</v>
      </c>
      <c r="I3" s="41">
        <v>8</v>
      </c>
      <c r="J3" s="41">
        <v>16.3</v>
      </c>
      <c r="K3" s="276"/>
      <c r="L3" s="276"/>
      <c r="M3" s="41">
        <v>8</v>
      </c>
      <c r="N3" s="41">
        <v>16.3</v>
      </c>
      <c r="O3" s="65"/>
      <c r="P3" s="11"/>
      <c r="Q3" s="11"/>
      <c r="R3" s="11"/>
      <c r="S3" s="12"/>
      <c r="T3" s="12"/>
      <c r="U3" s="13"/>
      <c r="V3" s="13"/>
    </row>
    <row r="4" spans="1:22" x14ac:dyDescent="0.25">
      <c r="A4" s="349">
        <v>6700</v>
      </c>
      <c r="B4" s="363" t="s">
        <v>124</v>
      </c>
      <c r="C4" s="350">
        <v>1</v>
      </c>
      <c r="D4" s="25" t="s">
        <v>79</v>
      </c>
      <c r="E4" s="380">
        <v>8</v>
      </c>
      <c r="F4" s="380"/>
      <c r="G4" s="380">
        <v>4.5</v>
      </c>
      <c r="H4" s="380"/>
      <c r="I4" s="380"/>
      <c r="J4" s="380"/>
      <c r="K4" s="386"/>
      <c r="L4" s="386"/>
      <c r="M4" s="380"/>
      <c r="N4" s="380"/>
      <c r="O4" s="373"/>
      <c r="P4" s="377"/>
      <c r="Q4" s="378"/>
      <c r="R4" s="379"/>
      <c r="S4" s="12">
        <f>E4+G4+I4+K4+M4+O4+Q4</f>
        <v>12.5</v>
      </c>
      <c r="T4" s="12">
        <f t="shared" ref="T4:T20" si="0">SUM(S4-U4-V4)</f>
        <v>12.5</v>
      </c>
      <c r="U4" s="15"/>
      <c r="V4" s="15"/>
    </row>
    <row r="5" spans="1:22" x14ac:dyDescent="0.25">
      <c r="A5" s="354">
        <v>6519</v>
      </c>
      <c r="B5" s="363" t="s">
        <v>117</v>
      </c>
      <c r="C5" s="353">
        <v>246</v>
      </c>
      <c r="D5" s="25" t="s">
        <v>81</v>
      </c>
      <c r="E5" s="380"/>
      <c r="F5" s="380"/>
      <c r="G5" s="380">
        <v>3.5</v>
      </c>
      <c r="H5" s="380"/>
      <c r="I5" s="380">
        <v>3.5</v>
      </c>
      <c r="J5" s="380"/>
      <c r="K5" s="386"/>
      <c r="L5" s="386"/>
      <c r="M5" s="380">
        <v>4</v>
      </c>
      <c r="N5" s="380"/>
      <c r="O5" s="373"/>
      <c r="P5" s="377"/>
      <c r="Q5" s="378"/>
      <c r="R5" s="379"/>
      <c r="S5" s="12">
        <f t="shared" ref="S5:S23" si="1">E5+G5+I5+K5+M5+O5+Q5</f>
        <v>11</v>
      </c>
      <c r="T5" s="12">
        <f t="shared" si="0"/>
        <v>11</v>
      </c>
      <c r="U5" s="15"/>
      <c r="V5" s="15"/>
    </row>
    <row r="6" spans="1:22" x14ac:dyDescent="0.25">
      <c r="A6" s="304" t="s">
        <v>106</v>
      </c>
      <c r="B6" s="363" t="s">
        <v>117</v>
      </c>
      <c r="C6" s="305">
        <v>100</v>
      </c>
      <c r="D6" s="25" t="s">
        <v>104</v>
      </c>
      <c r="E6" s="380"/>
      <c r="F6" s="380"/>
      <c r="G6" s="380"/>
      <c r="H6" s="380"/>
      <c r="I6" s="380">
        <v>3.5</v>
      </c>
      <c r="J6" s="380"/>
      <c r="K6" s="386"/>
      <c r="L6" s="386"/>
      <c r="M6" s="380"/>
      <c r="N6" s="380"/>
      <c r="O6" s="373"/>
      <c r="P6" s="377"/>
      <c r="Q6" s="378"/>
      <c r="R6" s="379"/>
      <c r="S6" s="12">
        <f t="shared" si="1"/>
        <v>3.5</v>
      </c>
      <c r="T6" s="12">
        <f t="shared" si="0"/>
        <v>3.5</v>
      </c>
      <c r="U6" s="15"/>
      <c r="V6" s="15"/>
    </row>
    <row r="7" spans="1:22" x14ac:dyDescent="0.25">
      <c r="A7" s="359">
        <v>6648</v>
      </c>
      <c r="B7" s="363" t="s">
        <v>121</v>
      </c>
      <c r="C7" s="223">
        <v>56</v>
      </c>
      <c r="D7" s="25" t="s">
        <v>112</v>
      </c>
      <c r="E7" s="380"/>
      <c r="F7" s="380"/>
      <c r="G7" s="373"/>
      <c r="H7" s="377"/>
      <c r="I7" s="380">
        <v>1</v>
      </c>
      <c r="J7" s="380"/>
      <c r="K7" s="386"/>
      <c r="L7" s="386"/>
      <c r="M7" s="380">
        <v>4</v>
      </c>
      <c r="N7" s="380"/>
      <c r="O7" s="373"/>
      <c r="P7" s="377"/>
      <c r="Q7" s="378"/>
      <c r="R7" s="379"/>
      <c r="S7" s="12">
        <f t="shared" si="1"/>
        <v>5</v>
      </c>
      <c r="T7" s="12">
        <f t="shared" si="0"/>
        <v>5</v>
      </c>
      <c r="U7" s="15"/>
      <c r="V7" s="15"/>
    </row>
    <row r="8" spans="1:22" x14ac:dyDescent="0.25">
      <c r="A8" s="100"/>
      <c r="B8" s="32"/>
      <c r="C8" s="100"/>
      <c r="D8" s="25"/>
      <c r="E8" s="380"/>
      <c r="F8" s="380"/>
      <c r="G8" s="380"/>
      <c r="H8" s="380"/>
      <c r="I8" s="380"/>
      <c r="J8" s="380"/>
      <c r="K8" s="386"/>
      <c r="L8" s="386"/>
      <c r="M8" s="380"/>
      <c r="N8" s="380"/>
      <c r="O8" s="373"/>
      <c r="P8" s="377"/>
      <c r="Q8" s="378"/>
      <c r="R8" s="379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04"/>
      <c r="B9" s="103"/>
      <c r="C9" s="103"/>
      <c r="D9" s="25"/>
      <c r="E9" s="380"/>
      <c r="F9" s="380"/>
      <c r="G9" s="380"/>
      <c r="H9" s="380"/>
      <c r="I9" s="380"/>
      <c r="J9" s="380"/>
      <c r="K9" s="386"/>
      <c r="L9" s="386"/>
      <c r="M9" s="380"/>
      <c r="N9" s="380"/>
      <c r="O9" s="373"/>
      <c r="P9" s="377"/>
      <c r="Q9" s="378"/>
      <c r="R9" s="379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04"/>
      <c r="B10" s="103"/>
      <c r="C10" s="103"/>
      <c r="D10" s="25"/>
      <c r="E10" s="380"/>
      <c r="F10" s="380"/>
      <c r="G10" s="380"/>
      <c r="H10" s="380"/>
      <c r="I10" s="380"/>
      <c r="J10" s="380"/>
      <c r="K10" s="386"/>
      <c r="L10" s="386"/>
      <c r="M10" s="380"/>
      <c r="N10" s="380"/>
      <c r="O10" s="373"/>
      <c r="P10" s="377"/>
      <c r="Q10" s="378"/>
      <c r="R10" s="379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82"/>
      <c r="B11" s="32"/>
      <c r="C11" s="79"/>
      <c r="D11" s="25"/>
      <c r="E11" s="380"/>
      <c r="F11" s="380"/>
      <c r="G11" s="380"/>
      <c r="H11" s="380"/>
      <c r="I11" s="380"/>
      <c r="J11" s="380"/>
      <c r="K11" s="386"/>
      <c r="L11" s="386"/>
      <c r="M11" s="380"/>
      <c r="N11" s="380"/>
      <c r="O11" s="373"/>
      <c r="P11" s="377"/>
      <c r="Q11" s="378"/>
      <c r="R11" s="379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78"/>
      <c r="B12" s="32"/>
      <c r="C12" s="78"/>
      <c r="D12" s="25"/>
      <c r="E12" s="380"/>
      <c r="F12" s="380"/>
      <c r="G12" s="380"/>
      <c r="H12" s="380"/>
      <c r="I12" s="380"/>
      <c r="J12" s="380"/>
      <c r="K12" s="386"/>
      <c r="L12" s="386"/>
      <c r="M12" s="380"/>
      <c r="N12" s="380"/>
      <c r="O12" s="373"/>
      <c r="P12" s="377"/>
      <c r="Q12" s="378"/>
      <c r="R12" s="379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77"/>
      <c r="B13" s="77"/>
      <c r="C13" s="77"/>
      <c r="D13" s="25"/>
      <c r="E13" s="380"/>
      <c r="F13" s="380"/>
      <c r="G13" s="380"/>
      <c r="H13" s="380"/>
      <c r="I13" s="380"/>
      <c r="J13" s="380"/>
      <c r="K13" s="386"/>
      <c r="L13" s="386"/>
      <c r="M13" s="380"/>
      <c r="N13" s="380"/>
      <c r="O13" s="373"/>
      <c r="P13" s="377"/>
      <c r="Q13" s="378"/>
      <c r="R13" s="379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77"/>
      <c r="B14" s="77"/>
      <c r="C14" s="77"/>
      <c r="D14" s="25"/>
      <c r="E14" s="373"/>
      <c r="F14" s="377"/>
      <c r="G14" s="373"/>
      <c r="H14" s="377"/>
      <c r="I14" s="373"/>
      <c r="J14" s="377"/>
      <c r="K14" s="384"/>
      <c r="L14" s="385"/>
      <c r="M14" s="373"/>
      <c r="N14" s="377"/>
      <c r="O14" s="373"/>
      <c r="P14" s="377"/>
      <c r="Q14" s="378"/>
      <c r="R14" s="379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63"/>
      <c r="B15" s="32"/>
      <c r="C15" s="63"/>
      <c r="D15" s="25"/>
      <c r="E15" s="373"/>
      <c r="F15" s="377"/>
      <c r="G15" s="373"/>
      <c r="H15" s="377"/>
      <c r="I15" s="373"/>
      <c r="J15" s="377"/>
      <c r="K15" s="384"/>
      <c r="L15" s="385"/>
      <c r="M15" s="373"/>
      <c r="N15" s="377"/>
      <c r="O15" s="373"/>
      <c r="P15" s="377"/>
      <c r="Q15" s="378"/>
      <c r="R15" s="379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63"/>
      <c r="B16" s="32"/>
      <c r="C16" s="63"/>
      <c r="D16" s="25"/>
      <c r="E16" s="373"/>
      <c r="F16" s="377"/>
      <c r="G16" s="373"/>
      <c r="H16" s="377"/>
      <c r="I16" s="373"/>
      <c r="J16" s="377"/>
      <c r="K16" s="384"/>
      <c r="L16" s="385"/>
      <c r="M16" s="373"/>
      <c r="N16" s="377"/>
      <c r="O16" s="373"/>
      <c r="P16" s="377"/>
      <c r="Q16" s="378"/>
      <c r="R16" s="379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66"/>
      <c r="B17" s="66"/>
      <c r="C17" s="66"/>
      <c r="D17" s="14"/>
      <c r="E17" s="373"/>
      <c r="F17" s="377"/>
      <c r="G17" s="373"/>
      <c r="H17" s="377"/>
      <c r="I17" s="373"/>
      <c r="J17" s="377"/>
      <c r="K17" s="384"/>
      <c r="L17" s="385"/>
      <c r="M17" s="373"/>
      <c r="N17" s="377"/>
      <c r="O17" s="373"/>
      <c r="P17" s="377"/>
      <c r="Q17" s="378"/>
      <c r="R17" s="379"/>
      <c r="S17" s="12">
        <f t="shared" si="1"/>
        <v>0</v>
      </c>
      <c r="T17" s="12">
        <f t="shared" si="0"/>
        <v>0</v>
      </c>
      <c r="U17" s="15"/>
      <c r="V17" s="15"/>
    </row>
    <row r="18" spans="1:22" x14ac:dyDescent="0.25">
      <c r="A18" s="72"/>
      <c r="B18" s="72"/>
      <c r="C18" s="72"/>
      <c r="D18" s="14"/>
      <c r="E18" s="373"/>
      <c r="F18" s="377"/>
      <c r="G18" s="373"/>
      <c r="H18" s="377"/>
      <c r="I18" s="373"/>
      <c r="J18" s="377"/>
      <c r="K18" s="384"/>
      <c r="L18" s="385"/>
      <c r="M18" s="373"/>
      <c r="N18" s="377"/>
      <c r="O18" s="373"/>
      <c r="P18" s="377"/>
      <c r="Q18" s="378"/>
      <c r="R18" s="379"/>
      <c r="S18" s="12">
        <f t="shared" si="1"/>
        <v>0</v>
      </c>
      <c r="T18" s="12">
        <f t="shared" si="0"/>
        <v>0</v>
      </c>
      <c r="U18" s="15"/>
      <c r="V18" s="15"/>
    </row>
    <row r="19" spans="1:22" x14ac:dyDescent="0.25">
      <c r="A19" s="73"/>
      <c r="B19" s="73"/>
      <c r="C19" s="73"/>
      <c r="D19" s="14"/>
      <c r="E19" s="373"/>
      <c r="F19" s="377"/>
      <c r="G19" s="373"/>
      <c r="H19" s="377"/>
      <c r="I19" s="373"/>
      <c r="J19" s="377"/>
      <c r="K19" s="384"/>
      <c r="L19" s="385"/>
      <c r="M19" s="373"/>
      <c r="N19" s="377"/>
      <c r="O19" s="373"/>
      <c r="P19" s="377"/>
      <c r="Q19" s="378"/>
      <c r="R19" s="379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76"/>
      <c r="B20" s="176"/>
      <c r="C20" s="176"/>
      <c r="D20" s="25"/>
      <c r="E20" s="373"/>
      <c r="F20" s="377"/>
      <c r="G20" s="373"/>
      <c r="H20" s="377"/>
      <c r="I20" s="373"/>
      <c r="J20" s="377"/>
      <c r="K20" s="384"/>
      <c r="L20" s="385"/>
      <c r="M20" s="373"/>
      <c r="N20" s="377"/>
      <c r="O20" s="373"/>
      <c r="P20" s="377"/>
      <c r="Q20" s="378"/>
      <c r="R20" s="379"/>
      <c r="S20" s="12">
        <f t="shared" si="1"/>
        <v>0</v>
      </c>
      <c r="T20" s="12">
        <f t="shared" si="0"/>
        <v>0</v>
      </c>
      <c r="U20" s="15"/>
      <c r="V20" s="15"/>
    </row>
    <row r="21" spans="1:22" x14ac:dyDescent="0.25">
      <c r="A21" s="10" t="s">
        <v>37</v>
      </c>
      <c r="B21" s="10"/>
      <c r="C21" s="10"/>
      <c r="D21" s="10"/>
      <c r="E21" s="373"/>
      <c r="F21" s="377"/>
      <c r="G21" s="373"/>
      <c r="H21" s="377"/>
      <c r="I21" s="373"/>
      <c r="J21" s="377"/>
      <c r="K21" s="384">
        <v>8</v>
      </c>
      <c r="L21" s="385"/>
      <c r="M21" s="373"/>
      <c r="N21" s="377"/>
      <c r="O21" s="378"/>
      <c r="P21" s="379"/>
      <c r="Q21" s="378"/>
      <c r="R21" s="379"/>
      <c r="S21" s="12">
        <f t="shared" si="1"/>
        <v>8</v>
      </c>
      <c r="T21" s="12"/>
      <c r="U21" s="16"/>
      <c r="V21" s="15"/>
    </row>
    <row r="22" spans="1:22" x14ac:dyDescent="0.25">
      <c r="A22" s="10" t="s">
        <v>38</v>
      </c>
      <c r="B22" s="10"/>
      <c r="C22" s="10"/>
      <c r="D22" s="10"/>
      <c r="E22" s="373"/>
      <c r="F22" s="377"/>
      <c r="G22" s="373"/>
      <c r="H22" s="377"/>
      <c r="I22" s="373"/>
      <c r="J22" s="377"/>
      <c r="K22" s="373"/>
      <c r="L22" s="377"/>
      <c r="M22" s="373"/>
      <c r="N22" s="377"/>
      <c r="O22" s="378"/>
      <c r="P22" s="379"/>
      <c r="Q22" s="378"/>
      <c r="R22" s="379"/>
      <c r="S22" s="12">
        <f t="shared" si="1"/>
        <v>0</v>
      </c>
      <c r="T22" s="12"/>
      <c r="U22" s="16"/>
      <c r="V22" s="15"/>
    </row>
    <row r="23" spans="1:22" x14ac:dyDescent="0.25">
      <c r="A23" s="16" t="s">
        <v>6</v>
      </c>
      <c r="B23" s="16"/>
      <c r="C23" s="16"/>
      <c r="D23" s="16"/>
      <c r="E23" s="382">
        <f>SUM(E4:E22)</f>
        <v>8</v>
      </c>
      <c r="F23" s="383"/>
      <c r="G23" s="382">
        <f>SUM(G4:G22)</f>
        <v>8</v>
      </c>
      <c r="H23" s="383"/>
      <c r="I23" s="382">
        <f>SUM(I4:I22)</f>
        <v>8</v>
      </c>
      <c r="J23" s="383"/>
      <c r="K23" s="382">
        <f>SUM(K4:K22)</f>
        <v>8</v>
      </c>
      <c r="L23" s="383"/>
      <c r="M23" s="382">
        <f>SUM(M4:M22)</f>
        <v>8</v>
      </c>
      <c r="N23" s="383"/>
      <c r="O23" s="382">
        <f>SUM(O4:O22)</f>
        <v>0</v>
      </c>
      <c r="P23" s="383"/>
      <c r="Q23" s="382">
        <f>SUM(Q4:Q22)</f>
        <v>0</v>
      </c>
      <c r="R23" s="383"/>
      <c r="S23" s="12">
        <f t="shared" si="1"/>
        <v>40</v>
      </c>
      <c r="T23" s="12"/>
      <c r="U23" s="16"/>
      <c r="V23" s="15"/>
    </row>
    <row r="24" spans="1:22" x14ac:dyDescent="0.25">
      <c r="A24" s="16" t="s">
        <v>2</v>
      </c>
      <c r="B24" s="16"/>
      <c r="C24" s="16"/>
      <c r="D24" s="16"/>
      <c r="E24" s="59"/>
      <c r="F24" s="60">
        <v>8</v>
      </c>
      <c r="G24" s="59"/>
      <c r="H24" s="60">
        <v>8</v>
      </c>
      <c r="I24" s="59"/>
      <c r="J24" s="60">
        <v>8</v>
      </c>
      <c r="K24" s="59"/>
      <c r="L24" s="60">
        <v>8</v>
      </c>
      <c r="M24" s="59"/>
      <c r="N24" s="60">
        <v>8</v>
      </c>
      <c r="O24" s="59"/>
      <c r="P24" s="60"/>
      <c r="Q24" s="59"/>
      <c r="R24" s="60"/>
      <c r="S24" s="12">
        <f>SUM(E24:R24)</f>
        <v>40</v>
      </c>
      <c r="T24" s="12">
        <f>SUM(T4:T23)</f>
        <v>32</v>
      </c>
      <c r="U24" s="15"/>
      <c r="V24" s="15"/>
    </row>
    <row r="25" spans="1:22" x14ac:dyDescent="0.25">
      <c r="A25" s="16" t="s">
        <v>41</v>
      </c>
      <c r="B25" s="16"/>
      <c r="C25" s="16"/>
      <c r="D25" s="16"/>
      <c r="E25" s="19"/>
      <c r="F25" s="19">
        <f>SUM(E23)-F24</f>
        <v>0</v>
      </c>
      <c r="G25" s="19"/>
      <c r="H25" s="19">
        <f>SUM(G23)-H24</f>
        <v>0</v>
      </c>
      <c r="I25" s="19"/>
      <c r="J25" s="19">
        <f>SUM(I23)-J24</f>
        <v>0</v>
      </c>
      <c r="K25" s="19"/>
      <c r="L25" s="19">
        <f>SUM(K23)-L24</f>
        <v>0</v>
      </c>
      <c r="M25" s="19"/>
      <c r="N25" s="19">
        <f>SUM(M23)-N24</f>
        <v>0</v>
      </c>
      <c r="O25" s="19"/>
      <c r="P25" s="19">
        <f>SUM(O23)</f>
        <v>0</v>
      </c>
      <c r="Q25" s="19"/>
      <c r="R25" s="19">
        <f>SUM(Q23)</f>
        <v>0</v>
      </c>
      <c r="S25" s="15">
        <f>SUM(E25:R25)</f>
        <v>0</v>
      </c>
      <c r="T25" s="15"/>
      <c r="U25" s="15">
        <f>SUM(U4:U24)</f>
        <v>0</v>
      </c>
      <c r="V25" s="15">
        <f>SUM(V4:V24)</f>
        <v>0</v>
      </c>
    </row>
    <row r="26" spans="1:22" x14ac:dyDescent="0.25">
      <c r="K26" s="29"/>
      <c r="L26" s="29"/>
      <c r="M26" s="29"/>
      <c r="N26" s="29"/>
    </row>
    <row r="27" spans="1:22" x14ac:dyDescent="0.25">
      <c r="A27" s="1" t="s">
        <v>25</v>
      </c>
      <c r="B27" s="2"/>
    </row>
    <row r="28" spans="1:22" x14ac:dyDescent="0.25">
      <c r="A28" s="3" t="s">
        <v>2</v>
      </c>
      <c r="C28" s="27">
        <f>SUM(T24)</f>
        <v>32</v>
      </c>
      <c r="I28" s="1">
        <v>3600</v>
      </c>
    </row>
    <row r="29" spans="1:22" x14ac:dyDescent="0.25">
      <c r="A29" s="3" t="s">
        <v>26</v>
      </c>
      <c r="C29" s="27">
        <f>U25</f>
        <v>0</v>
      </c>
      <c r="D29" s="20"/>
      <c r="I29" s="28"/>
    </row>
    <row r="30" spans="1:22" x14ac:dyDescent="0.25">
      <c r="A30" s="3" t="s">
        <v>27</v>
      </c>
      <c r="C30" s="20">
        <f>V25</f>
        <v>0</v>
      </c>
      <c r="I30" s="29"/>
    </row>
    <row r="31" spans="1:22" x14ac:dyDescent="0.25">
      <c r="A31" s="3" t="s">
        <v>28</v>
      </c>
      <c r="C31" s="20">
        <f>S21</f>
        <v>8</v>
      </c>
      <c r="I31" s="27"/>
    </row>
    <row r="32" spans="1:22" x14ac:dyDescent="0.25">
      <c r="A32" s="3" t="s">
        <v>4</v>
      </c>
      <c r="C32" s="20">
        <f>S22</f>
        <v>0</v>
      </c>
    </row>
    <row r="33" spans="1:7" ht="16.5" thickBot="1" x14ac:dyDescent="0.3">
      <c r="A33" s="4" t="s">
        <v>6</v>
      </c>
      <c r="C33" s="26">
        <f>SUM(C28:C32)</f>
        <v>40</v>
      </c>
      <c r="E33" s="4" t="s">
        <v>42</v>
      </c>
      <c r="F33" s="4"/>
      <c r="G33" s="22">
        <f>S23-C33</f>
        <v>0</v>
      </c>
    </row>
    <row r="34" spans="1:7" ht="16.5" thickTop="1" x14ac:dyDescent="0.25">
      <c r="A34" s="3" t="s">
        <v>29</v>
      </c>
      <c r="C34" s="23">
        <v>0</v>
      </c>
      <c r="D34" s="23"/>
    </row>
    <row r="35" spans="1:7" x14ac:dyDescent="0.25">
      <c r="A35" s="3" t="s">
        <v>36</v>
      </c>
      <c r="C35" s="23">
        <v>0</v>
      </c>
      <c r="D35" s="23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1"/>
  <sheetViews>
    <sheetView zoomScale="90" zoomScaleNormal="90" workbookViewId="0">
      <selection activeCell="I26" sqref="I26"/>
    </sheetView>
  </sheetViews>
  <sheetFormatPr defaultRowHeight="15.75" x14ac:dyDescent="0.25"/>
  <cols>
    <col min="1" max="1" width="9.5703125" style="3" customWidth="1"/>
    <col min="2" max="2" width="10.85546875" style="3" customWidth="1"/>
    <col min="3" max="3" width="10" style="3" customWidth="1"/>
    <col min="4" max="4" width="28.7109375" style="3" customWidth="1"/>
    <col min="5" max="5" width="6.85546875" style="3" customWidth="1"/>
    <col min="6" max="8" width="7" style="3" customWidth="1"/>
    <col min="9" max="9" width="6.85546875" style="3" customWidth="1"/>
    <col min="10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tr">
        <f>Analysis!A3</f>
        <v>W/E 10.12.17</v>
      </c>
      <c r="B2" s="6"/>
      <c r="C2" s="6"/>
      <c r="D2" s="6"/>
      <c r="E2" s="376" t="s">
        <v>15</v>
      </c>
      <c r="F2" s="376"/>
      <c r="G2" s="376" t="s">
        <v>16</v>
      </c>
      <c r="H2" s="376"/>
      <c r="I2" s="376" t="s">
        <v>17</v>
      </c>
      <c r="J2" s="376"/>
      <c r="K2" s="376" t="s">
        <v>18</v>
      </c>
      <c r="L2" s="376"/>
      <c r="M2" s="376" t="s">
        <v>19</v>
      </c>
      <c r="N2" s="376"/>
      <c r="O2" s="376" t="s">
        <v>20</v>
      </c>
      <c r="P2" s="376"/>
      <c r="Q2" s="376" t="s">
        <v>21</v>
      </c>
      <c r="R2" s="376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16.3</v>
      </c>
      <c r="O3" s="41"/>
      <c r="P3" s="41"/>
      <c r="Q3" s="36"/>
      <c r="R3" s="36"/>
      <c r="S3" s="12"/>
      <c r="T3" s="12"/>
      <c r="U3" s="13"/>
      <c r="V3" s="13"/>
    </row>
    <row r="4" spans="1:22" x14ac:dyDescent="0.25">
      <c r="A4" s="331">
        <v>6721</v>
      </c>
      <c r="B4" s="363" t="s">
        <v>125</v>
      </c>
      <c r="C4" s="330">
        <v>2</v>
      </c>
      <c r="D4" s="25" t="s">
        <v>80</v>
      </c>
      <c r="E4" s="380">
        <v>1</v>
      </c>
      <c r="F4" s="380"/>
      <c r="G4" s="380"/>
      <c r="H4" s="380"/>
      <c r="I4" s="380"/>
      <c r="J4" s="380"/>
      <c r="K4" s="380"/>
      <c r="L4" s="380"/>
      <c r="M4" s="380"/>
      <c r="N4" s="380"/>
      <c r="O4" s="373"/>
      <c r="P4" s="377"/>
      <c r="Q4" s="378"/>
      <c r="R4" s="379"/>
      <c r="S4" s="12">
        <f>E4+G4+I4+K4+M4+O4+Q4</f>
        <v>1</v>
      </c>
      <c r="T4" s="12">
        <f t="shared" ref="T4:T16" si="0">SUM(S4-U4-V4)</f>
        <v>1</v>
      </c>
      <c r="U4" s="15"/>
      <c r="V4" s="15"/>
    </row>
    <row r="5" spans="1:22" x14ac:dyDescent="0.25">
      <c r="A5" s="349">
        <v>6538</v>
      </c>
      <c r="B5" s="363" t="s">
        <v>119</v>
      </c>
      <c r="C5" s="348">
        <v>39</v>
      </c>
      <c r="D5" s="25" t="s">
        <v>86</v>
      </c>
      <c r="E5" s="380">
        <v>4</v>
      </c>
      <c r="F5" s="380"/>
      <c r="G5" s="380"/>
      <c r="H5" s="380"/>
      <c r="I5" s="380"/>
      <c r="J5" s="380"/>
      <c r="K5" s="380"/>
      <c r="L5" s="380"/>
      <c r="M5" s="380"/>
      <c r="N5" s="380"/>
      <c r="O5" s="373"/>
      <c r="P5" s="377"/>
      <c r="Q5" s="378"/>
      <c r="R5" s="379"/>
      <c r="S5" s="12">
        <f t="shared" ref="S5:S19" si="1">E5+G5+I5+K5+M5+O5+Q5</f>
        <v>4</v>
      </c>
      <c r="T5" s="12">
        <f t="shared" si="0"/>
        <v>4</v>
      </c>
      <c r="U5" s="15"/>
      <c r="V5" s="15"/>
    </row>
    <row r="6" spans="1:22" x14ac:dyDescent="0.25">
      <c r="A6" s="319"/>
      <c r="B6" s="318"/>
      <c r="C6" s="318"/>
      <c r="D6" s="25"/>
      <c r="E6" s="380"/>
      <c r="F6" s="380"/>
      <c r="G6" s="380"/>
      <c r="H6" s="380"/>
      <c r="I6" s="380"/>
      <c r="J6" s="380"/>
      <c r="K6" s="380"/>
      <c r="L6" s="380"/>
      <c r="M6" s="380"/>
      <c r="N6" s="380"/>
      <c r="O6" s="373"/>
      <c r="P6" s="377"/>
      <c r="Q6" s="378"/>
      <c r="R6" s="379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243"/>
      <c r="B7" s="32"/>
      <c r="C7" s="243"/>
      <c r="D7" s="25"/>
      <c r="E7" s="380"/>
      <c r="F7" s="380"/>
      <c r="G7" s="380"/>
      <c r="H7" s="380"/>
      <c r="I7" s="380"/>
      <c r="J7" s="380"/>
      <c r="K7" s="380"/>
      <c r="L7" s="380"/>
      <c r="M7" s="380"/>
      <c r="N7" s="380"/>
      <c r="O7" s="373"/>
      <c r="P7" s="377"/>
      <c r="Q7" s="378"/>
      <c r="R7" s="379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91"/>
      <c r="B8" s="194"/>
      <c r="C8" s="191"/>
      <c r="D8" s="192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373"/>
      <c r="P8" s="377"/>
      <c r="Q8" s="378"/>
      <c r="R8" s="379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91"/>
      <c r="B9" s="182"/>
      <c r="C9" s="182"/>
      <c r="D9" s="192"/>
      <c r="E9" s="373"/>
      <c r="F9" s="377"/>
      <c r="G9" s="373"/>
      <c r="H9" s="377"/>
      <c r="I9" s="373"/>
      <c r="J9" s="377"/>
      <c r="K9" s="373"/>
      <c r="L9" s="377"/>
      <c r="M9" s="373"/>
      <c r="N9" s="377"/>
      <c r="O9" s="373"/>
      <c r="P9" s="377"/>
      <c r="Q9" s="378"/>
      <c r="R9" s="379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91"/>
      <c r="B10" s="182"/>
      <c r="C10" s="182"/>
      <c r="D10" s="192"/>
      <c r="E10" s="373"/>
      <c r="F10" s="377"/>
      <c r="G10" s="373"/>
      <c r="H10" s="377"/>
      <c r="I10" s="373"/>
      <c r="J10" s="377"/>
      <c r="K10" s="373"/>
      <c r="L10" s="377"/>
      <c r="M10" s="373"/>
      <c r="N10" s="377"/>
      <c r="O10" s="373"/>
      <c r="P10" s="377"/>
      <c r="Q10" s="378"/>
      <c r="R10" s="379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91"/>
      <c r="B11" s="362" t="s">
        <v>116</v>
      </c>
      <c r="C11" s="182"/>
      <c r="D11" s="25" t="s">
        <v>71</v>
      </c>
      <c r="E11" s="373"/>
      <c r="F11" s="377"/>
      <c r="G11" s="373"/>
      <c r="H11" s="377"/>
      <c r="I11" s="373"/>
      <c r="J11" s="377"/>
      <c r="K11" s="373"/>
      <c r="L11" s="377"/>
      <c r="M11" s="373">
        <v>8</v>
      </c>
      <c r="N11" s="377"/>
      <c r="O11" s="373"/>
      <c r="P11" s="377"/>
      <c r="Q11" s="378"/>
      <c r="R11" s="379"/>
      <c r="S11" s="12">
        <f t="shared" si="1"/>
        <v>8</v>
      </c>
      <c r="T11" s="12">
        <f t="shared" si="0"/>
        <v>8</v>
      </c>
      <c r="U11" s="15"/>
      <c r="V11" s="15"/>
    </row>
    <row r="12" spans="1:22" x14ac:dyDescent="0.25">
      <c r="A12" s="155"/>
      <c r="B12" s="158"/>
      <c r="C12" s="155"/>
      <c r="D12" s="25"/>
      <c r="E12" s="373"/>
      <c r="F12" s="377"/>
      <c r="G12" s="373"/>
      <c r="H12" s="377"/>
      <c r="I12" s="373"/>
      <c r="J12" s="377"/>
      <c r="K12" s="373"/>
      <c r="L12" s="377"/>
      <c r="M12" s="373"/>
      <c r="N12" s="377"/>
      <c r="O12" s="373"/>
      <c r="P12" s="377"/>
      <c r="Q12" s="378"/>
      <c r="R12" s="379"/>
      <c r="S12" s="12">
        <f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355">
        <v>3600</v>
      </c>
      <c r="B13" s="362" t="s">
        <v>116</v>
      </c>
      <c r="C13" s="355"/>
      <c r="D13" s="25" t="s">
        <v>103</v>
      </c>
      <c r="E13" s="373"/>
      <c r="F13" s="377"/>
      <c r="G13" s="373"/>
      <c r="H13" s="377"/>
      <c r="I13" s="373">
        <v>7</v>
      </c>
      <c r="J13" s="377"/>
      <c r="K13" s="373">
        <v>7</v>
      </c>
      <c r="L13" s="377"/>
      <c r="M13" s="373"/>
      <c r="N13" s="377"/>
      <c r="O13" s="373"/>
      <c r="P13" s="377"/>
      <c r="Q13" s="378"/>
      <c r="R13" s="379"/>
      <c r="S13" s="12">
        <f t="shared" si="1"/>
        <v>14</v>
      </c>
      <c r="T13" s="12">
        <f t="shared" si="0"/>
        <v>14</v>
      </c>
      <c r="U13" s="15"/>
      <c r="V13" s="15"/>
    </row>
    <row r="14" spans="1:22" x14ac:dyDescent="0.25">
      <c r="A14" s="325">
        <v>3600</v>
      </c>
      <c r="B14" s="362" t="s">
        <v>116</v>
      </c>
      <c r="C14" s="325"/>
      <c r="D14" s="25" t="s">
        <v>74</v>
      </c>
      <c r="E14" s="373"/>
      <c r="F14" s="377"/>
      <c r="G14" s="373">
        <v>5</v>
      </c>
      <c r="H14" s="377"/>
      <c r="I14" s="373"/>
      <c r="J14" s="377"/>
      <c r="K14" s="373"/>
      <c r="L14" s="377"/>
      <c r="M14" s="373"/>
      <c r="N14" s="377"/>
      <c r="O14" s="373"/>
      <c r="P14" s="377"/>
      <c r="Q14" s="378"/>
      <c r="R14" s="379"/>
      <c r="S14" s="12">
        <f t="shared" si="1"/>
        <v>5</v>
      </c>
      <c r="T14" s="12">
        <f t="shared" si="0"/>
        <v>5</v>
      </c>
      <c r="U14" s="15"/>
      <c r="V14" s="15"/>
    </row>
    <row r="15" spans="1:22" x14ac:dyDescent="0.25">
      <c r="A15" s="87">
        <v>3600</v>
      </c>
      <c r="B15" s="362" t="s">
        <v>116</v>
      </c>
      <c r="C15" s="87"/>
      <c r="D15" s="25" t="s">
        <v>62</v>
      </c>
      <c r="E15" s="373">
        <v>0.5</v>
      </c>
      <c r="F15" s="377"/>
      <c r="G15" s="373">
        <v>1</v>
      </c>
      <c r="H15" s="377"/>
      <c r="I15" s="373">
        <v>0.5</v>
      </c>
      <c r="J15" s="377"/>
      <c r="K15" s="380"/>
      <c r="L15" s="380"/>
      <c r="M15" s="380"/>
      <c r="N15" s="380"/>
      <c r="O15" s="373"/>
      <c r="P15" s="377"/>
      <c r="Q15" s="378"/>
      <c r="R15" s="379"/>
      <c r="S15" s="12">
        <f t="shared" si="1"/>
        <v>2</v>
      </c>
      <c r="T15" s="12">
        <f t="shared" si="0"/>
        <v>2</v>
      </c>
      <c r="U15" s="15"/>
      <c r="V15" s="15"/>
    </row>
    <row r="16" spans="1:22" x14ac:dyDescent="0.25">
      <c r="A16" s="71">
        <v>3600</v>
      </c>
      <c r="B16" s="362" t="s">
        <v>116</v>
      </c>
      <c r="C16" s="71"/>
      <c r="D16" s="25" t="s">
        <v>60</v>
      </c>
      <c r="E16" s="373">
        <v>2.5</v>
      </c>
      <c r="F16" s="377"/>
      <c r="G16" s="373">
        <v>2</v>
      </c>
      <c r="H16" s="377"/>
      <c r="I16" s="373">
        <v>0.5</v>
      </c>
      <c r="J16" s="377"/>
      <c r="K16" s="373">
        <v>1</v>
      </c>
      <c r="L16" s="377"/>
      <c r="M16" s="373"/>
      <c r="N16" s="377"/>
      <c r="O16" s="373"/>
      <c r="P16" s="377"/>
      <c r="Q16" s="378"/>
      <c r="R16" s="379"/>
      <c r="S16" s="12">
        <f t="shared" si="1"/>
        <v>6</v>
      </c>
      <c r="T16" s="12">
        <f t="shared" si="0"/>
        <v>6</v>
      </c>
      <c r="U16" s="15"/>
      <c r="V16" s="15"/>
    </row>
    <row r="17" spans="1:22" x14ac:dyDescent="0.25">
      <c r="A17" s="10" t="s">
        <v>37</v>
      </c>
      <c r="B17" s="10"/>
      <c r="C17" s="10"/>
      <c r="D17" s="10"/>
      <c r="E17" s="373"/>
      <c r="F17" s="377"/>
      <c r="G17" s="373"/>
      <c r="H17" s="377"/>
      <c r="I17" s="373"/>
      <c r="J17" s="377"/>
      <c r="K17" s="373"/>
      <c r="L17" s="377"/>
      <c r="M17" s="373"/>
      <c r="N17" s="377"/>
      <c r="O17" s="373"/>
      <c r="P17" s="377"/>
      <c r="Q17" s="378"/>
      <c r="R17" s="379"/>
      <c r="S17" s="12">
        <f t="shared" si="1"/>
        <v>0</v>
      </c>
      <c r="T17" s="12"/>
      <c r="U17" s="16"/>
      <c r="V17" s="15"/>
    </row>
    <row r="18" spans="1:22" x14ac:dyDescent="0.25">
      <c r="A18" s="10" t="s">
        <v>38</v>
      </c>
      <c r="B18" s="10"/>
      <c r="C18" s="10"/>
      <c r="D18" s="10"/>
      <c r="E18" s="373"/>
      <c r="F18" s="377"/>
      <c r="G18" s="373"/>
      <c r="H18" s="377"/>
      <c r="I18" s="373"/>
      <c r="J18" s="377"/>
      <c r="K18" s="373"/>
      <c r="L18" s="377"/>
      <c r="M18" s="373"/>
      <c r="N18" s="377"/>
      <c r="O18" s="378"/>
      <c r="P18" s="379"/>
      <c r="Q18" s="378"/>
      <c r="R18" s="379"/>
      <c r="S18" s="12">
        <f t="shared" si="1"/>
        <v>0</v>
      </c>
      <c r="T18" s="12"/>
      <c r="U18" s="16"/>
      <c r="V18" s="15"/>
    </row>
    <row r="19" spans="1:22" x14ac:dyDescent="0.25">
      <c r="A19" s="16" t="s">
        <v>6</v>
      </c>
      <c r="B19" s="16"/>
      <c r="C19" s="16"/>
      <c r="D19" s="16"/>
      <c r="E19" s="382">
        <f>SUM(E4:E18)</f>
        <v>8</v>
      </c>
      <c r="F19" s="383"/>
      <c r="G19" s="382">
        <f>SUM(G4:G18)</f>
        <v>8</v>
      </c>
      <c r="H19" s="383"/>
      <c r="I19" s="382">
        <f>SUM(I4:I18)</f>
        <v>8</v>
      </c>
      <c r="J19" s="383"/>
      <c r="K19" s="382">
        <f>SUM(K4:K18)</f>
        <v>8</v>
      </c>
      <c r="L19" s="383"/>
      <c r="M19" s="382">
        <f>SUM(M4:M18)</f>
        <v>8</v>
      </c>
      <c r="N19" s="383"/>
      <c r="O19" s="382">
        <f>SUM(O4:O18)</f>
        <v>0</v>
      </c>
      <c r="P19" s="383"/>
      <c r="Q19" s="382">
        <f>SUM(Q4:Q18)</f>
        <v>0</v>
      </c>
      <c r="R19" s="383"/>
      <c r="S19" s="12">
        <f t="shared" si="1"/>
        <v>40</v>
      </c>
      <c r="T19" s="12"/>
      <c r="U19" s="16"/>
      <c r="V19" s="15"/>
    </row>
    <row r="20" spans="1:22" x14ac:dyDescent="0.25">
      <c r="A20" s="16" t="s">
        <v>2</v>
      </c>
      <c r="B20" s="16"/>
      <c r="C20" s="16"/>
      <c r="D20" s="16"/>
      <c r="E20" s="17"/>
      <c r="F20" s="18">
        <v>8</v>
      </c>
      <c r="G20" s="17"/>
      <c r="H20" s="18">
        <v>8</v>
      </c>
      <c r="I20" s="83"/>
      <c r="J20" s="84">
        <v>8</v>
      </c>
      <c r="K20" s="83"/>
      <c r="L20" s="84">
        <v>8</v>
      </c>
      <c r="M20" s="83"/>
      <c r="N20" s="84">
        <v>8</v>
      </c>
      <c r="O20" s="17"/>
      <c r="P20" s="18"/>
      <c r="Q20" s="17"/>
      <c r="R20" s="18"/>
      <c r="S20" s="12">
        <f>SUM(E20:R20)</f>
        <v>40</v>
      </c>
      <c r="T20" s="12">
        <f>SUM(T4:T19)</f>
        <v>40</v>
      </c>
      <c r="U20" s="15"/>
      <c r="V20" s="15"/>
    </row>
    <row r="21" spans="1:22" x14ac:dyDescent="0.25">
      <c r="A21" s="16" t="s">
        <v>41</v>
      </c>
      <c r="B21" s="16"/>
      <c r="C21" s="16"/>
      <c r="D21" s="16"/>
      <c r="E21" s="19"/>
      <c r="F21" s="19">
        <f>SUM(E19)-F20</f>
        <v>0</v>
      </c>
      <c r="G21" s="19"/>
      <c r="H21" s="19">
        <f>SUM(G19)-H20</f>
        <v>0</v>
      </c>
      <c r="I21" s="19"/>
      <c r="J21" s="19">
        <f t="shared" ref="J21" si="2">SUM(I19)-J20</f>
        <v>0</v>
      </c>
      <c r="K21" s="19"/>
      <c r="L21" s="19">
        <f t="shared" ref="L21" si="3">SUM(K19)-L20</f>
        <v>0</v>
      </c>
      <c r="M21" s="19"/>
      <c r="N21" s="19">
        <f t="shared" ref="N21" si="4">SUM(M19)-N20</f>
        <v>0</v>
      </c>
      <c r="O21" s="19"/>
      <c r="P21" s="19">
        <f>SUM(O19)</f>
        <v>0</v>
      </c>
      <c r="Q21" s="19"/>
      <c r="R21" s="19">
        <f>SUM(Q19)</f>
        <v>0</v>
      </c>
      <c r="S21" s="15">
        <f>SUM(E21:R21)</f>
        <v>0</v>
      </c>
      <c r="T21" s="15"/>
      <c r="U21" s="15">
        <f>SUM(U4:U20)</f>
        <v>0</v>
      </c>
      <c r="V21" s="15">
        <f>SUM(V4:V20)</f>
        <v>0</v>
      </c>
    </row>
    <row r="22" spans="1:22" x14ac:dyDescent="0.25">
      <c r="K22" s="20"/>
    </row>
    <row r="23" spans="1:22" x14ac:dyDescent="0.25">
      <c r="A23" s="1" t="s">
        <v>25</v>
      </c>
      <c r="B23" s="2"/>
    </row>
    <row r="24" spans="1:22" x14ac:dyDescent="0.25">
      <c r="A24" s="3" t="s">
        <v>2</v>
      </c>
      <c r="C24" s="27">
        <f>SUM(T20)</f>
        <v>40</v>
      </c>
      <c r="I24" s="1">
        <v>3600</v>
      </c>
    </row>
    <row r="25" spans="1:22" x14ac:dyDescent="0.25">
      <c r="A25" s="3" t="s">
        <v>26</v>
      </c>
      <c r="C25" s="27">
        <f>U21</f>
        <v>0</v>
      </c>
      <c r="D25" s="20"/>
      <c r="I25" s="28">
        <v>35</v>
      </c>
    </row>
    <row r="26" spans="1:22" x14ac:dyDescent="0.25">
      <c r="A26" s="3" t="s">
        <v>27</v>
      </c>
      <c r="C26" s="20">
        <f>V21</f>
        <v>0</v>
      </c>
      <c r="I26" s="29"/>
    </row>
    <row r="27" spans="1:22" x14ac:dyDescent="0.25">
      <c r="A27" s="3" t="s">
        <v>28</v>
      </c>
      <c r="C27" s="20">
        <f>S17</f>
        <v>0</v>
      </c>
      <c r="I27" s="27"/>
    </row>
    <row r="28" spans="1:22" x14ac:dyDescent="0.25">
      <c r="A28" s="3" t="s">
        <v>4</v>
      </c>
      <c r="C28" s="20">
        <f>S18</f>
        <v>0</v>
      </c>
    </row>
    <row r="29" spans="1:22" ht="16.5" thickBot="1" x14ac:dyDescent="0.3">
      <c r="A29" s="4" t="s">
        <v>6</v>
      </c>
      <c r="C29" s="26">
        <f>SUM(C24:C28)</f>
        <v>40</v>
      </c>
      <c r="E29" s="4" t="s">
        <v>42</v>
      </c>
      <c r="F29" s="4"/>
      <c r="G29" s="22">
        <f>S19-C29</f>
        <v>0</v>
      </c>
    </row>
    <row r="30" spans="1:22" ht="16.5" thickTop="1" x14ac:dyDescent="0.25">
      <c r="A30" s="3" t="s">
        <v>29</v>
      </c>
      <c r="C30" s="23">
        <v>0</v>
      </c>
      <c r="D30" s="23"/>
    </row>
    <row r="31" spans="1:22" x14ac:dyDescent="0.25">
      <c r="A31" s="3" t="s">
        <v>36</v>
      </c>
      <c r="C31" s="23">
        <v>0</v>
      </c>
      <c r="D31" s="23"/>
    </row>
  </sheetData>
  <mergeCells count="119">
    <mergeCell ref="Q19:R19"/>
    <mergeCell ref="E19:F19"/>
    <mergeCell ref="G19:H19"/>
    <mergeCell ref="I19:J19"/>
    <mergeCell ref="K19:L19"/>
    <mergeCell ref="M19:N19"/>
    <mergeCell ref="O19:P19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O16:P16"/>
    <mergeCell ref="Q16:R16"/>
    <mergeCell ref="E15:F15"/>
    <mergeCell ref="G15:H15"/>
    <mergeCell ref="I15:J15"/>
    <mergeCell ref="K15:L15"/>
    <mergeCell ref="M15:N15"/>
    <mergeCell ref="O15:P15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Q17:R17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3:N13"/>
    <mergeCell ref="O13:P13"/>
    <mergeCell ref="Q13:R13"/>
    <mergeCell ref="M12:N12"/>
    <mergeCell ref="Q12:R12"/>
    <mergeCell ref="Q14:R14"/>
    <mergeCell ref="M14:N14"/>
    <mergeCell ref="E12:F12"/>
    <mergeCell ref="G12:H12"/>
    <mergeCell ref="I12:J12"/>
    <mergeCell ref="K12:L12"/>
    <mergeCell ref="O12:P12"/>
    <mergeCell ref="E14:F14"/>
    <mergeCell ref="G14:H14"/>
    <mergeCell ref="I14:J14"/>
    <mergeCell ref="K14:L14"/>
    <mergeCell ref="E13:F13"/>
    <mergeCell ref="G13:H13"/>
    <mergeCell ref="I13:J13"/>
    <mergeCell ref="K13:L13"/>
    <mergeCell ref="O14:P1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McSharry</vt:lpstr>
      <vt:lpstr>Parker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2017-12-11T11:54:29Z</cp:lastPrinted>
  <dcterms:created xsi:type="dcterms:W3CDTF">2010-01-14T13:00:57Z</dcterms:created>
  <dcterms:modified xsi:type="dcterms:W3CDTF">2018-09-26T15:20:48Z</dcterms:modified>
</cp:coreProperties>
</file>