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C296DA24-90FC-4662-A8AC-71E621A82BBC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14"/>
  <c r="K23" i="28"/>
  <c r="K23" i="40"/>
  <c r="K23" i="42"/>
  <c r="K23" i="34"/>
  <c r="K23" i="17"/>
  <c r="K23" i="16"/>
  <c r="K23" i="24"/>
  <c r="K23" i="29"/>
  <c r="A2" i="5" l="1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23" i="1" s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1" i="22"/>
  <c r="C26" i="22" s="1"/>
  <c r="D7" i="1" s="1"/>
  <c r="U21" i="22"/>
  <c r="C25" i="22" s="1"/>
  <c r="C7" i="1" s="1"/>
  <c r="S20" i="22"/>
  <c r="Q19" i="22"/>
  <c r="R21" i="22" s="1"/>
  <c r="O19" i="22"/>
  <c r="P21" i="22" s="1"/>
  <c r="M19" i="22"/>
  <c r="N21" i="22" s="1"/>
  <c r="K19" i="22"/>
  <c r="L21" i="22" s="1"/>
  <c r="I19" i="22"/>
  <c r="J21" i="22" s="1"/>
  <c r="G19" i="22"/>
  <c r="H21" i="22" s="1"/>
  <c r="E19" i="22"/>
  <c r="F21" i="22" s="1"/>
  <c r="S18" i="22"/>
  <c r="C28" i="22" s="1"/>
  <c r="S17" i="22"/>
  <c r="C27" i="22" s="1"/>
  <c r="E7" i="1" s="1"/>
  <c r="S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6" i="22"/>
  <c r="T20" i="22" s="1"/>
  <c r="C24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19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1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29" i="22"/>
  <c r="G29" i="22" s="1"/>
  <c r="C30" i="28"/>
  <c r="C37" i="5"/>
  <c r="G37" i="5" s="1"/>
  <c r="G22" i="1"/>
  <c r="G8" i="1"/>
  <c r="C36" i="14"/>
  <c r="H23" i="1" s="1"/>
  <c r="G15" i="1" l="1"/>
  <c r="B23" i="1"/>
  <c r="C34" i="6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<sst xmlns="http://schemas.openxmlformats.org/spreadsheetml/2006/main" count="803" uniqueCount="138">
  <si>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</si>
  <si>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</si>
  <si>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</si>
  <si>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</si>
  <si>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</si>
  <si>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</si>
  <si>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</si>
  <si>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</si>
  <si>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</si>
  <si>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</si>
  <si>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</si>
  <si>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</si>
  <si>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</si>
  <si>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</si>
  <si>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</si>
  <si>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</si>
  <si>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</si>
  <si>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</si>
  <si>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</si>
  <si>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</si>
  <si>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</si>
  <si>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</si>
  <si>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</si>
  <si>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</si>
  <si>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</si>
  <si>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</si>
  <si>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</si>
  <si>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</si>
  <si>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</si>
  <si>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</si>
  <si>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</si>
  <si>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</si>
  <si>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</si>
  <si>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</si>
  <si>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</si>
  <si>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</si>
  <si>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</si>
  <si>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</si>
  <si>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</si>
  <si>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</si>
  <si>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</si>
  <si>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</si>
  <si>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</si>
  <si>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</si>
  <si>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</si>
  <si>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</si>
  <si>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</si>
  <si>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</si>
  <si>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</si>
  <si>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</si>
  <si>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</si>
  <si>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</si>
  <si>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</si>
  <si>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</si>
  <si>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</si>
  <si>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</si>
  <si>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</si>
  <si>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</si>
  <si>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</si>
  <si>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</si>
  <si>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</si>
  <si>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</si>
  <si>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</si>
  <si>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</si>
  <si>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</si>
  <si>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moving materials</t>
  </si>
  <si>
    <t>sick</t>
  </si>
  <si>
    <t>paint shop maintenance</t>
  </si>
  <si>
    <t>fsc</t>
  </si>
  <si>
    <t>production meeting</t>
  </si>
  <si>
    <t xml:space="preserve">supervision / quality control </t>
  </si>
  <si>
    <t>extraction / silo</t>
  </si>
  <si>
    <t>fork lift</t>
  </si>
  <si>
    <t>machine maintenance</t>
  </si>
  <si>
    <t>tidy workshop</t>
  </si>
  <si>
    <t>gates</t>
  </si>
  <si>
    <t>making tea</t>
  </si>
  <si>
    <t>munching</t>
  </si>
  <si>
    <t>care desk</t>
  </si>
  <si>
    <t>6519(eg)</t>
  </si>
  <si>
    <t>loading</t>
  </si>
  <si>
    <t>unit</t>
  </si>
  <si>
    <t>6538nun</t>
  </si>
  <si>
    <t>skirting</t>
  </si>
  <si>
    <t>22 to 24</t>
  </si>
  <si>
    <t>sort seals</t>
  </si>
  <si>
    <t>tidy stacks</t>
  </si>
  <si>
    <t>insulate pipes</t>
  </si>
  <si>
    <t>college</t>
  </si>
  <si>
    <t>6519br</t>
  </si>
  <si>
    <t>stairs</t>
  </si>
  <si>
    <t>W/E 12.11.17</t>
  </si>
  <si>
    <t>tidy mezanine</t>
  </si>
  <si>
    <t>wall on mezanine</t>
  </si>
  <si>
    <t>door closers on doors</t>
  </si>
  <si>
    <t>repairs to steps</t>
  </si>
  <si>
    <t>clean office windows</t>
  </si>
  <si>
    <t>6649cov</t>
  </si>
  <si>
    <t>forklift</t>
  </si>
  <si>
    <t>delivery 6710 / 6742</t>
  </si>
  <si>
    <t>pick up spindle</t>
  </si>
  <si>
    <t>delivery 6649 / 6686</t>
  </si>
  <si>
    <t>shredder</t>
  </si>
  <si>
    <t>head</t>
  </si>
  <si>
    <t>scotia</t>
  </si>
  <si>
    <t>6519eg</t>
  </si>
  <si>
    <t>van off hire</t>
  </si>
  <si>
    <t>door</t>
  </si>
  <si>
    <t>slats</t>
  </si>
  <si>
    <t>drawer</t>
  </si>
  <si>
    <t>kitchen units</t>
  </si>
  <si>
    <t>cover up window</t>
  </si>
  <si>
    <t>metal angles</t>
  </si>
  <si>
    <t>delivery 6538</t>
  </si>
  <si>
    <t>van for service</t>
  </si>
  <si>
    <t>pick up van</t>
  </si>
  <si>
    <t>unload kitchen</t>
  </si>
  <si>
    <t>lorry back to fraikin</t>
  </si>
  <si>
    <t>set out frame 6633</t>
  </si>
  <si>
    <t>son hospital appointment</t>
  </si>
  <si>
    <t>window</t>
  </si>
  <si>
    <t>replacement head</t>
  </si>
  <si>
    <t>clean lights</t>
  </si>
  <si>
    <t>load scaffold for hq</t>
  </si>
  <si>
    <t>check tools</t>
  </si>
  <si>
    <t>EPWO01</t>
  </si>
  <si>
    <t>CENT01</t>
  </si>
  <si>
    <t>offi01</t>
  </si>
  <si>
    <t>USEM01</t>
  </si>
  <si>
    <t>FENC02</t>
  </si>
  <si>
    <t>WQS01</t>
  </si>
  <si>
    <t>THOM02</t>
  </si>
  <si>
    <t>CAPI01</t>
  </si>
  <si>
    <t>OFFI01</t>
  </si>
  <si>
    <t>PAUL01</t>
  </si>
  <si>
    <t>BROA04</t>
  </si>
  <si>
    <t>PRIO13</t>
  </si>
  <si>
    <t>PAUL01(demelza).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</si>
</sst>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5" fillId="3" borderId="1" xfId="0" applyFont="1" applyFill="1" applyBorder="1"/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5" fillId="3" borderId="1" xfId="0" applyNumberFormat="1" applyFont="1" applyFill="1" applyBorder="1" applyAlignment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0" fontId="14" fillId="0" borderId="0" xfId="0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/>
    <xf numFmtId="2" fontId="19" fillId="3" borderId="2" xfId="0" applyNumberFormat="1" applyFont="1" applyFill="1" applyBorder="1"/>
    <xf numFmtId="0" fontId="18" fillId="3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2" fontId="19" fillId="3" borderId="1" xfId="0" applyNumberFormat="1" applyFont="1" applyFill="1" applyBorder="1"/>
    <xf numFmtId="17" fontId="18" fillId="0" borderId="1" xfId="0" applyNumberFormat="1" applyFont="1" applyFill="1" applyBorder="1" applyAlignment="1">
      <alignment horizontal="center"/>
    </xf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8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/>
    <xf numFmtId="2" fontId="22" fillId="0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23" fillId="3" borderId="2" xfId="0" applyNumberFormat="1" applyFont="1" applyFill="1" applyBorder="1"/>
    <xf numFmtId="0" fontId="22" fillId="3" borderId="1" xfId="0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/>
    <xf numFmtId="2" fontId="23" fillId="3" borderId="1" xfId="0" applyNumberFormat="1" applyFont="1" applyFill="1" applyBorder="1"/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/>
    <xf numFmtId="0" fontId="23" fillId="3" borderId="1" xfId="0" applyFont="1" applyFill="1" applyBorder="1"/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3" fillId="3" borderId="1" xfId="0" applyNumberFormat="1" applyFont="1" applyFill="1" applyBorder="1" applyAlignment="1"/>
    <xf numFmtId="0" fontId="23" fillId="0" borderId="0" xfId="0" applyFont="1" applyFill="1"/>
    <xf numFmtId="2" fontId="22" fillId="0" borderId="0" xfId="0" applyNumberFormat="1" applyFont="1" applyFill="1"/>
    <xf numFmtId="2" fontId="22" fillId="0" borderId="0" xfId="0" applyNumberFormat="1" applyFont="1"/>
    <xf numFmtId="2" fontId="22" fillId="6" borderId="0" xfId="0" applyNumberFormat="1" applyFont="1" applyFill="1"/>
    <xf numFmtId="0" fontId="22" fillId="0" borderId="0" xfId="0" applyFont="1" applyFill="1"/>
    <xf numFmtId="2" fontId="23" fillId="0" borderId="5" xfId="0" applyNumberFormat="1" applyFont="1" applyBorder="1"/>
    <xf numFmtId="2" fontId="23" fillId="0" borderId="0" xfId="0" applyNumberFormat="1" applyFont="1"/>
    <xf numFmtId="8" fontId="2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/>
    <xf numFmtId="2" fontId="27" fillId="0" borderId="3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8" fillId="3" borderId="2" xfId="0" applyNumberFormat="1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2" xfId="0" applyFont="1" applyFill="1" applyBorder="1"/>
    <xf numFmtId="2" fontId="28" fillId="3" borderId="1" xfId="0" applyNumberFormat="1" applyFont="1" applyFill="1" applyBorder="1"/>
    <xf numFmtId="17" fontId="27" fillId="0" borderId="1" xfId="0" applyNumberFormat="1" applyFont="1" applyFill="1" applyBorder="1" applyAlignment="1">
      <alignment horizontal="center"/>
    </xf>
    <xf numFmtId="0" fontId="27" fillId="0" borderId="1" xfId="0" applyFont="1" applyFill="1" applyBorder="1"/>
    <xf numFmtId="0" fontId="28" fillId="3" borderId="1" xfId="0" applyFont="1" applyFill="1" applyBorder="1"/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2" fontId="28" fillId="3" borderId="1" xfId="0" applyNumberFormat="1" applyFont="1" applyFill="1" applyBorder="1" applyAlignment="1"/>
    <xf numFmtId="2" fontId="27" fillId="0" borderId="0" xfId="0" applyNumberFormat="1" applyFont="1" applyFill="1"/>
    <xf numFmtId="2" fontId="27" fillId="0" borderId="0" xfId="0" applyNumberFormat="1" applyFont="1"/>
    <xf numFmtId="2" fontId="27" fillId="6" borderId="0" xfId="0" applyNumberFormat="1" applyFont="1" applyFill="1"/>
    <xf numFmtId="0" fontId="27" fillId="0" borderId="0" xfId="0" applyFont="1" applyFill="1"/>
    <xf numFmtId="2" fontId="28" fillId="0" borderId="5" xfId="0" applyNumberFormat="1" applyFont="1" applyBorder="1"/>
    <xf numFmtId="2" fontId="28" fillId="0" borderId="0" xfId="0" applyNumberFormat="1" applyFont="1"/>
    <xf numFmtId="8" fontId="27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0" fillId="7" borderId="0" xfId="0" applyFont="1" applyFill="1"/>
    <xf numFmtId="0" fontId="31" fillId="0" borderId="0" xfId="0" applyFont="1"/>
    <xf numFmtId="0" fontId="30" fillId="5" borderId="0" xfId="0" applyFont="1" applyFill="1"/>
    <xf numFmtId="0" fontId="30" fillId="2" borderId="0" xfId="0" applyFont="1" applyFill="1"/>
    <xf numFmtId="0" fontId="29" fillId="0" borderId="1" xfId="0" applyFont="1" applyBorder="1"/>
    <xf numFmtId="0" fontId="31" fillId="0" borderId="1" xfId="0" applyFont="1" applyBorder="1"/>
    <xf numFmtId="0" fontId="30" fillId="0" borderId="1" xfId="0" applyFont="1" applyBorder="1"/>
    <xf numFmtId="2" fontId="30" fillId="0" borderId="1" xfId="0" applyNumberFormat="1" applyFont="1" applyBorder="1"/>
    <xf numFmtId="2" fontId="31" fillId="0" borderId="1" xfId="0" applyNumberFormat="1" applyFont="1" applyBorder="1"/>
    <xf numFmtId="8" fontId="31" fillId="0" borderId="1" xfId="0" applyNumberFormat="1" applyFont="1" applyBorder="1"/>
    <xf numFmtId="2" fontId="30" fillId="6" borderId="1" xfId="0" applyNumberFormat="1" applyFont="1" applyFill="1" applyBorder="1"/>
    <xf numFmtId="164" fontId="31" fillId="0" borderId="1" xfId="0" applyNumberFormat="1" applyFont="1" applyBorder="1"/>
    <xf numFmtId="0" fontId="31" fillId="3" borderId="1" xfId="0" applyFont="1" applyFill="1" applyBorder="1"/>
    <xf numFmtId="2" fontId="31" fillId="3" borderId="1" xfId="0" applyNumberFormat="1" applyFont="1" applyFill="1" applyBorder="1"/>
    <xf numFmtId="164" fontId="31" fillId="3" borderId="1" xfId="0" applyNumberFormat="1" applyFont="1" applyFill="1" applyBorder="1"/>
    <xf numFmtId="2" fontId="32" fillId="0" borderId="0" xfId="0" applyNumberFormat="1" applyFont="1"/>
    <xf numFmtId="10" fontId="32" fillId="0" borderId="0" xfId="0" applyNumberFormat="1" applyFo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18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3" fillId="0" borderId="0" xfId="0" applyFont="1" applyFill="1"/>
    <xf numFmtId="0" fontId="34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5" borderId="2" xfId="0" applyNumberFormat="1" applyFont="1" applyFill="1" applyBorder="1" applyAlignment="1">
      <alignment horizontal="center"/>
    </xf>
    <xf numFmtId="2" fontId="18" fillId="5" borderId="4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2" fontId="18" fillId="5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3" fillId="3" borderId="2" xfId="0" applyNumberFormat="1" applyFont="1" applyFill="1" applyBorder="1" applyAlignment="1"/>
    <xf numFmtId="2" fontId="23" fillId="3" borderId="4" xfId="0" applyNumberFormat="1" applyFont="1" applyFill="1" applyBorder="1" applyAlignment="1"/>
    <xf numFmtId="2" fontId="22" fillId="0" borderId="2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/>
    <xf numFmtId="2" fontId="24" fillId="0" borderId="4" xfId="0" applyNumberFormat="1" applyFont="1" applyFill="1" applyBorder="1" applyAlignment="1"/>
    <xf numFmtId="2" fontId="22" fillId="0" borderId="1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/>
    <xf numFmtId="2" fontId="22" fillId="0" borderId="4" xfId="0" applyNumberFormat="1" applyFont="1" applyFill="1" applyBorder="1" applyAlignment="1"/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2" fillId="0" borderId="6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7" fillId="0" borderId="2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6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3" borderId="2" xfId="0" applyNumberFormat="1" applyFont="1" applyFill="1" applyBorder="1" applyAlignment="1"/>
    <xf numFmtId="2" fontId="28" fillId="3" borderId="4" xfId="0" applyNumberFormat="1" applyFont="1" applyFill="1" applyBorder="1" applyAlignment="1"/>
    <xf numFmtId="17" fontId="6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309" customWidth="1"/>
    <col min="2" max="2" width="16.28515625" style="309" customWidth="1"/>
    <col min="3" max="3" width="15.7109375" style="309" bestFit="1" customWidth="1"/>
    <col min="4" max="4" width="16" style="309" customWidth="1"/>
    <col min="5" max="5" width="26.85546875" style="309" bestFit="1" customWidth="1"/>
    <col min="6" max="6" width="24.140625" style="309" customWidth="1"/>
    <col min="7" max="7" width="16" style="311" customWidth="1"/>
    <col min="8" max="8" width="20.5703125" style="311" bestFit="1" customWidth="1"/>
    <col min="9" max="9" width="8.28515625" style="311" bestFit="1" customWidth="1"/>
    <col min="10" max="10" width="9.140625" style="309"/>
    <col min="11" max="11" width="10.42578125" style="309" customWidth="1"/>
    <col min="12" max="16384" width="9.140625" style="309"/>
  </cols>
  <sheetData>
    <row r="1" spans="1:11" x14ac:dyDescent="0.25">
      <c r="A1" s="308" t="s">
        <v>0</v>
      </c>
      <c r="D1" s="310"/>
      <c r="E1" s="309" t="s">
        <v>54</v>
      </c>
    </row>
    <row r="2" spans="1:11" x14ac:dyDescent="0.25">
      <c r="A2" s="308"/>
      <c r="D2" s="312"/>
      <c r="E2" s="309" t="s">
        <v>44</v>
      </c>
    </row>
    <row r="3" spans="1:11" x14ac:dyDescent="0.25">
      <c r="A3" s="308" t="s">
        <v>91</v>
      </c>
      <c r="D3" s="313"/>
      <c r="E3" s="309" t="s">
        <v>46</v>
      </c>
    </row>
    <row r="4" spans="1:11" ht="12.75" customHeight="1" x14ac:dyDescent="0.25"/>
    <row r="5" spans="1:11" x14ac:dyDescent="0.25">
      <c r="A5" s="314" t="s">
        <v>1</v>
      </c>
      <c r="B5" s="315" t="s">
        <v>2</v>
      </c>
      <c r="C5" s="315" t="s">
        <v>5</v>
      </c>
      <c r="D5" s="315" t="s">
        <v>3</v>
      </c>
      <c r="E5" s="315" t="s">
        <v>33</v>
      </c>
      <c r="F5" s="315" t="s">
        <v>34</v>
      </c>
      <c r="G5" s="315" t="s">
        <v>6</v>
      </c>
      <c r="H5" s="315" t="s">
        <v>29</v>
      </c>
      <c r="I5" s="315" t="s">
        <v>36</v>
      </c>
      <c r="K5" s="315" t="s">
        <v>43</v>
      </c>
    </row>
    <row r="6" spans="1:11" ht="17.25" customHeight="1" x14ac:dyDescent="0.25">
      <c r="A6" s="316" t="s">
        <v>56</v>
      </c>
      <c r="B6" s="317">
        <f>SUM(Buckingham!C29)</f>
        <v>40</v>
      </c>
      <c r="C6" s="317">
        <f>SUM(Buckingham!C30)</f>
        <v>0</v>
      </c>
      <c r="D6" s="317">
        <f>SUM(Buckingham!C31)</f>
        <v>0</v>
      </c>
      <c r="E6" s="317">
        <f>SUM(Buckingham!C32)</f>
        <v>0</v>
      </c>
      <c r="F6" s="317">
        <f>SUM(Buckingham!C33)</f>
        <v>0</v>
      </c>
      <c r="G6" s="318">
        <f>B6+C6+D6+E6+F6</f>
        <v>40</v>
      </c>
      <c r="H6" s="319">
        <f>SUM(Buckingham!C35)</f>
        <v>0</v>
      </c>
      <c r="I6" s="319">
        <f>SUM(Buckingham!C36)</f>
        <v>0</v>
      </c>
      <c r="K6" s="320">
        <f>SUM(Buckingham!I30)</f>
        <v>33.5</v>
      </c>
    </row>
    <row r="7" spans="1:11" x14ac:dyDescent="0.25">
      <c r="A7" s="316" t="s">
        <v>45</v>
      </c>
      <c r="B7" s="317">
        <f>SUM(Czege!C24)</f>
        <v>40</v>
      </c>
      <c r="C7" s="317">
        <f>SUM(Czege!C25)</f>
        <v>0</v>
      </c>
      <c r="D7" s="317">
        <f>SUM(Czege!C26)</f>
        <v>0</v>
      </c>
      <c r="E7" s="317">
        <f>SUM(Czege!C27)</f>
        <v>0</v>
      </c>
      <c r="F7" s="317">
        <f>SUM(Czege!C28)</f>
        <v>0</v>
      </c>
      <c r="G7" s="318">
        <f>B7+C7+D7+E7+F7</f>
        <v>40</v>
      </c>
      <c r="H7" s="321">
        <f>SUM(Czege!C30)</f>
        <v>0</v>
      </c>
      <c r="I7" s="321">
        <f>SUM(Czege!C31)</f>
        <v>0</v>
      </c>
      <c r="K7" s="320">
        <f>SUM(Czege!I25)</f>
        <v>13</v>
      </c>
    </row>
    <row r="8" spans="1:11" ht="17.25" customHeight="1" x14ac:dyDescent="0.25">
      <c r="A8" s="316" t="s">
        <v>7</v>
      </c>
      <c r="B8" s="317">
        <f>SUM(Doran!C31)</f>
        <v>40</v>
      </c>
      <c r="C8" s="317">
        <f>SUM(Doran!C32)</f>
        <v>0</v>
      </c>
      <c r="D8" s="317">
        <f>SUM(Doran!C33)</f>
        <v>0</v>
      </c>
      <c r="E8" s="317">
        <f>SUM(Doran!C34)</f>
        <v>0</v>
      </c>
      <c r="F8" s="317">
        <f>SUM(Doran!C35)</f>
        <v>0</v>
      </c>
      <c r="G8" s="318">
        <f t="shared" ref="G8:G22" si="0">B8+C8+D8+E8+F8</f>
        <v>40</v>
      </c>
      <c r="H8" s="321">
        <f>SUM(Doran!C37)</f>
        <v>0</v>
      </c>
      <c r="I8" s="321">
        <f>SUM(Doran!C38)</f>
        <v>0</v>
      </c>
      <c r="K8" s="320">
        <f>SUM(Doran!I32)</f>
        <v>0</v>
      </c>
    </row>
    <row r="9" spans="1:11" x14ac:dyDescent="0.25">
      <c r="A9" s="316" t="s">
        <v>53</v>
      </c>
      <c r="B9" s="317">
        <f>SUM(Drinkwater!C30)</f>
        <v>37</v>
      </c>
      <c r="C9" s="317">
        <f>SUM(Drinkwater!C31)</f>
        <v>0</v>
      </c>
      <c r="D9" s="317">
        <f>SUM(Drinkwater!C32)</f>
        <v>0</v>
      </c>
      <c r="E9" s="317">
        <f>SUM(Drinkwater!C33)</f>
        <v>0</v>
      </c>
      <c r="F9" s="317">
        <f>SUM(Drinkwater!C34)</f>
        <v>0</v>
      </c>
      <c r="G9" s="318">
        <f t="shared" si="0"/>
        <v>37</v>
      </c>
      <c r="H9" s="321">
        <f>SUM(Drinkwater!C36)</f>
        <v>0</v>
      </c>
      <c r="I9" s="321">
        <f>SUM(Drinkwater!C37)</f>
        <v>0</v>
      </c>
      <c r="K9" s="320">
        <f>SUM(Drinkwater!I31)</f>
        <v>32</v>
      </c>
    </row>
    <row r="10" spans="1:11" x14ac:dyDescent="0.25">
      <c r="A10" s="316" t="s">
        <v>55</v>
      </c>
      <c r="B10" s="317">
        <f>SUM(Hammond!C25)</f>
        <v>40</v>
      </c>
      <c r="C10" s="317">
        <f>SUM(Hammond!C26)</f>
        <v>0.25</v>
      </c>
      <c r="D10" s="317">
        <f>SUM(Hammond!C27)</f>
        <v>0</v>
      </c>
      <c r="E10" s="317">
        <f>SUM(Hammond!C28)</f>
        <v>0</v>
      </c>
      <c r="F10" s="317">
        <f>SUM(Hammond!C29)</f>
        <v>0</v>
      </c>
      <c r="G10" s="318">
        <f t="shared" si="0"/>
        <v>40.25</v>
      </c>
      <c r="H10" s="321">
        <f>SUM(Hammond!C31)</f>
        <v>0</v>
      </c>
      <c r="I10" s="321">
        <f>SUM(Hammond!C32)</f>
        <v>0</v>
      </c>
      <c r="K10" s="320">
        <f>SUM(Hammond!I26)</f>
        <v>27.75</v>
      </c>
    </row>
    <row r="11" spans="1:11" x14ac:dyDescent="0.25">
      <c r="A11" s="316" t="s">
        <v>8</v>
      </c>
      <c r="B11" s="317">
        <f>SUM('Harland '!C25)</f>
        <v>32</v>
      </c>
      <c r="C11" s="317">
        <f>SUM('Harland '!C26)</f>
        <v>0</v>
      </c>
      <c r="D11" s="317">
        <f>SUM('Harland '!C27)</f>
        <v>0</v>
      </c>
      <c r="E11" s="317">
        <f>SUM('Harland '!C28)</f>
        <v>8</v>
      </c>
      <c r="F11" s="317">
        <f>SUM('Harland '!C29)</f>
        <v>0</v>
      </c>
      <c r="G11" s="318">
        <f>B11+C11+D11+E11+F11</f>
        <v>40</v>
      </c>
      <c r="H11" s="321">
        <f>SUM('Harland '!C31)</f>
        <v>0</v>
      </c>
      <c r="I11" s="321">
        <f>SUM('Harland '!C32)</f>
        <v>0</v>
      </c>
      <c r="K11" s="320">
        <f>SUM('Harland '!I26)</f>
        <v>20</v>
      </c>
    </row>
    <row r="12" spans="1:11" ht="18" customHeight="1" x14ac:dyDescent="0.25">
      <c r="A12" s="316" t="s">
        <v>58</v>
      </c>
      <c r="B12" s="317">
        <f>SUM(Harrison!C25)</f>
        <v>0</v>
      </c>
      <c r="C12" s="317">
        <f>SUM(Harrison!C26)</f>
        <v>0</v>
      </c>
      <c r="D12" s="317">
        <f>SUM(Harrison!C27)</f>
        <v>0</v>
      </c>
      <c r="E12" s="317">
        <f>SUM(Harrison!C28)</f>
        <v>0</v>
      </c>
      <c r="F12" s="317">
        <f>SUM(Harrison!C29)</f>
        <v>0</v>
      </c>
      <c r="G12" s="318">
        <f>B12+C12+D12+E12+F12</f>
        <v>0</v>
      </c>
      <c r="H12" s="321">
        <f>SUM(Harrison!C31)</f>
        <v>0</v>
      </c>
      <c r="I12" s="321">
        <f>SUM(Harrison!C32)</f>
        <v>0</v>
      </c>
      <c r="K12" s="320">
        <f>SUM(Harrison!I26)</f>
        <v>0</v>
      </c>
    </row>
    <row r="13" spans="1:11" ht="17.25" customHeight="1" x14ac:dyDescent="0.25">
      <c r="A13" s="316" t="s">
        <v>9</v>
      </c>
      <c r="B13" s="317">
        <f>SUM(McSharry!C29)</f>
        <v>31</v>
      </c>
      <c r="C13" s="317">
        <f>SUM(McSharry!C30)</f>
        <v>0</v>
      </c>
      <c r="D13" s="317">
        <f>SUM(McSharry!A31)</f>
        <v>0</v>
      </c>
      <c r="E13" s="317">
        <f>SUM(McSharry!C32)</f>
        <v>8</v>
      </c>
      <c r="F13" s="317">
        <f>SUM(McSharry!C33)</f>
        <v>0</v>
      </c>
      <c r="G13" s="318">
        <f>B13+C13+D13+E13+F13</f>
        <v>39</v>
      </c>
      <c r="H13" s="321">
        <f>SUM(Harrison!C32)</f>
        <v>0</v>
      </c>
      <c r="I13" s="321">
        <f>SUM(Harrison!C33)</f>
        <v>0</v>
      </c>
      <c r="K13" s="320">
        <f>SUM(McSharry!I30)</f>
        <v>12</v>
      </c>
    </row>
    <row r="14" spans="1:11" ht="18" customHeight="1" x14ac:dyDescent="0.25">
      <c r="A14" s="316" t="s">
        <v>64</v>
      </c>
      <c r="B14" s="317">
        <f>SUM(Parker!C25)</f>
        <v>40</v>
      </c>
      <c r="C14" s="317">
        <f>SUM(Parker!C26)</f>
        <v>0</v>
      </c>
      <c r="D14" s="317">
        <f>SUM(Parker!C27)</f>
        <v>0</v>
      </c>
      <c r="E14" s="317">
        <f>SUM(Parker!C28)</f>
        <v>0</v>
      </c>
      <c r="F14" s="317">
        <f>SUM(Parker!C29)</f>
        <v>0</v>
      </c>
      <c r="G14" s="318">
        <f t="shared" si="0"/>
        <v>40</v>
      </c>
      <c r="H14" s="321">
        <f>SUM(Parker!C31)</f>
        <v>0</v>
      </c>
      <c r="I14" s="321">
        <f>SUM(Parker!C32)</f>
        <v>0</v>
      </c>
      <c r="K14" s="320">
        <f>SUM(Parker!I26)</f>
        <v>27</v>
      </c>
    </row>
    <row r="15" spans="1:11" x14ac:dyDescent="0.25">
      <c r="A15" s="316" t="s">
        <v>61</v>
      </c>
      <c r="B15" s="317">
        <f>SUM(Pender!C34)</f>
        <v>32</v>
      </c>
      <c r="C15" s="317">
        <f>SUM(Pender!C35)</f>
        <v>0</v>
      </c>
      <c r="D15" s="317">
        <f>SUM(Pender!C36)</f>
        <v>0</v>
      </c>
      <c r="E15" s="317">
        <f>SUM(Pender!C37)</f>
        <v>0</v>
      </c>
      <c r="F15" s="317">
        <f>SUM(Pender!C38)</f>
        <v>0</v>
      </c>
      <c r="G15" s="318">
        <f>B15+C15+D15+E15+F15</f>
        <v>32</v>
      </c>
      <c r="H15" s="321">
        <f>SUM(Pender!C40)</f>
        <v>0</v>
      </c>
      <c r="I15" s="321">
        <f>SUM(Pender!C41)</f>
        <v>0</v>
      </c>
      <c r="K15" s="320">
        <f>SUM(Pender!I35)</f>
        <v>18.5</v>
      </c>
    </row>
    <row r="16" spans="1:11" ht="18" customHeight="1" x14ac:dyDescent="0.25">
      <c r="A16" s="316" t="s">
        <v>10</v>
      </c>
      <c r="B16" s="317">
        <f>SUM('Reading-Jones'!C29)</f>
        <v>40</v>
      </c>
      <c r="C16" s="317">
        <f>SUM('Reading-Jones'!C30)</f>
        <v>0</v>
      </c>
      <c r="D16" s="317">
        <f>SUM('Reading-Jones'!C31)</f>
        <v>0</v>
      </c>
      <c r="E16" s="317">
        <f>SUM('Reading-Jones'!C32)</f>
        <v>0</v>
      </c>
      <c r="F16" s="317">
        <f>SUM('Reading-Jones'!C33)</f>
        <v>0</v>
      </c>
      <c r="G16" s="318">
        <f t="shared" si="0"/>
        <v>40</v>
      </c>
      <c r="H16" s="321">
        <f>SUM('Reading-Jones'!C35)</f>
        <v>0</v>
      </c>
      <c r="I16" s="321">
        <f>SUM('Reading-Jones'!C36)</f>
        <v>0</v>
      </c>
      <c r="K16" s="320">
        <f>SUM('Reading-Jones'!I30)</f>
        <v>2.5</v>
      </c>
    </row>
    <row r="17" spans="1:11" x14ac:dyDescent="0.25">
      <c r="A17" s="316" t="s">
        <v>11</v>
      </c>
      <c r="B17" s="317">
        <f>SUM(Spann!C31)</f>
        <v>24</v>
      </c>
      <c r="C17" s="317">
        <f>SUM(Spann!C32)</f>
        <v>0</v>
      </c>
      <c r="D17" s="317">
        <f>SUM(Spann!C33)</f>
        <v>0</v>
      </c>
      <c r="E17" s="317">
        <f>SUM(Spann!C34)</f>
        <v>16</v>
      </c>
      <c r="F17" s="317">
        <f>SUM(Spann!C35)</f>
        <v>0</v>
      </c>
      <c r="G17" s="318">
        <f t="shared" si="0"/>
        <v>40</v>
      </c>
      <c r="H17" s="321">
        <f>SUM(Spann!C37)</f>
        <v>0</v>
      </c>
      <c r="I17" s="321">
        <f>SUM(Spann!C38)</f>
        <v>0</v>
      </c>
      <c r="K17" s="320">
        <f>SUM(Spann!I32)</f>
        <v>1.5</v>
      </c>
    </row>
    <row r="18" spans="1:11" x14ac:dyDescent="0.25">
      <c r="A18" s="316" t="s">
        <v>12</v>
      </c>
      <c r="B18" s="317">
        <f>SUM(Taylor!C27)</f>
        <v>40</v>
      </c>
      <c r="C18" s="317">
        <f>SUM(Taylor!C28)</f>
        <v>0</v>
      </c>
      <c r="D18" s="317">
        <f>SUM(Taylor!C29)</f>
        <v>0</v>
      </c>
      <c r="E18" s="317">
        <v>0</v>
      </c>
      <c r="F18" s="317">
        <f>SUM(Taylor!C31)</f>
        <v>0</v>
      </c>
      <c r="G18" s="318">
        <f t="shared" si="0"/>
        <v>40</v>
      </c>
      <c r="H18" s="321">
        <f>SUM(Taylor!C33)</f>
        <v>0</v>
      </c>
      <c r="I18" s="321">
        <f>SUM(Taylor!C34)</f>
        <v>0</v>
      </c>
      <c r="K18" s="320">
        <f>SUM(Taylor!I28)</f>
        <v>38.25</v>
      </c>
    </row>
    <row r="19" spans="1:11" x14ac:dyDescent="0.25">
      <c r="A19" s="316" t="s">
        <v>48</v>
      </c>
      <c r="B19" s="317">
        <f>SUM(G.Ward!C25)</f>
        <v>40</v>
      </c>
      <c r="C19" s="317">
        <f>SUM(G.Ward!C26)</f>
        <v>3</v>
      </c>
      <c r="D19" s="317">
        <f>SUM(G.Ward!C27)</f>
        <v>0</v>
      </c>
      <c r="E19" s="317">
        <f>SUM(G.Ward!C28)</f>
        <v>0</v>
      </c>
      <c r="F19" s="317">
        <f>SUM(T.Winterburn!C34)</f>
        <v>0</v>
      </c>
      <c r="G19" s="318">
        <f t="shared" si="0"/>
        <v>43</v>
      </c>
      <c r="H19" s="321">
        <f>SUM(G.Ward!C31)</f>
        <v>0</v>
      </c>
      <c r="I19" s="321">
        <f>SUM(G.Ward!C32)</f>
        <v>0</v>
      </c>
      <c r="K19" s="320">
        <f>SUM(G.Ward!I26)</f>
        <v>30.75</v>
      </c>
    </row>
    <row r="20" spans="1:11" x14ac:dyDescent="0.25">
      <c r="A20" s="316" t="s">
        <v>50</v>
      </c>
      <c r="B20" s="317">
        <f>SUM(N.Winterburn!C29)</f>
        <v>40</v>
      </c>
      <c r="C20" s="317">
        <f>SUM(N.Winterburn!C30)</f>
        <v>0</v>
      </c>
      <c r="D20" s="317">
        <f>SUM(N.Winterburn!C31)</f>
        <v>0</v>
      </c>
      <c r="E20" s="317">
        <f>SUM(N.Winterburn!C32)</f>
        <v>0</v>
      </c>
      <c r="F20" s="317">
        <f>SUM(N.Winterburn!C33)</f>
        <v>0</v>
      </c>
      <c r="G20" s="318">
        <f t="shared" si="0"/>
        <v>40</v>
      </c>
      <c r="H20" s="321">
        <f>SUM(N.Winterburn!C35)</f>
        <v>0</v>
      </c>
      <c r="I20" s="321">
        <f>SUM(N.Winterburn!C36)</f>
        <v>0</v>
      </c>
      <c r="K20" s="320">
        <f>SUM(N.Winterburn!I30)</f>
        <v>18</v>
      </c>
    </row>
    <row r="21" spans="1:11" x14ac:dyDescent="0.25">
      <c r="A21" s="316" t="s">
        <v>13</v>
      </c>
      <c r="B21" s="317">
        <f>SUM(T.Winterburn!C30)</f>
        <v>32</v>
      </c>
      <c r="C21" s="317">
        <f>SUM(T.Winterburn!C31)</f>
        <v>0</v>
      </c>
      <c r="D21" s="317">
        <v>0</v>
      </c>
      <c r="E21" s="317">
        <f>SUM(T.Winterburn!C33)</f>
        <v>8</v>
      </c>
      <c r="F21" s="317">
        <f>SUM(T.Winterburn!C34)</f>
        <v>0</v>
      </c>
      <c r="G21" s="318">
        <f t="shared" si="0"/>
        <v>40</v>
      </c>
      <c r="H21" s="321">
        <f>SUM(T.Winterburn!C36)</f>
        <v>0</v>
      </c>
      <c r="I21" s="321">
        <f>SUM(T.Winterburn!C37)</f>
        <v>0</v>
      </c>
      <c r="K21" s="320">
        <f>SUM(T.Winterburn!I31)</f>
        <v>17</v>
      </c>
    </row>
    <row r="22" spans="1:11" x14ac:dyDescent="0.25">
      <c r="A22" s="316" t="s">
        <v>14</v>
      </c>
      <c r="B22" s="317">
        <f>SUM(Wright!C32)</f>
        <v>40</v>
      </c>
      <c r="C22" s="317">
        <f>SUM(Wright!C33)</f>
        <v>2.5</v>
      </c>
      <c r="D22" s="317">
        <f>SUM(Wright!C34)</f>
        <v>0</v>
      </c>
      <c r="E22" s="317">
        <f>SUM(Wright!C35)</f>
        <v>0</v>
      </c>
      <c r="F22" s="317">
        <f>SUM(Wright!C36)</f>
        <v>0</v>
      </c>
      <c r="G22" s="318">
        <f t="shared" si="0"/>
        <v>42.5</v>
      </c>
      <c r="H22" s="321">
        <f>SUM(Wright!C38)</f>
        <v>0</v>
      </c>
      <c r="I22" s="321">
        <f>SUM(Wright!C39)</f>
        <v>0</v>
      </c>
      <c r="K22" s="320">
        <f>SUM(Wright!I33)</f>
        <v>39.75</v>
      </c>
    </row>
    <row r="23" spans="1:11" ht="17.25" customHeight="1" x14ac:dyDescent="0.25">
      <c r="A23" s="322" t="s">
        <v>24</v>
      </c>
      <c r="B23" s="323">
        <f>SUM(B6:B22)</f>
        <v>588</v>
      </c>
      <c r="C23" s="323">
        <f t="shared" ref="B23:I23" si="1">SUM(C7:C22)</f>
        <v>5.75</v>
      </c>
      <c r="D23" s="323">
        <f t="shared" si="1"/>
        <v>0</v>
      </c>
      <c r="E23" s="323">
        <f t="shared" si="1"/>
        <v>40</v>
      </c>
      <c r="F23" s="323">
        <f t="shared" si="1"/>
        <v>0</v>
      </c>
      <c r="G23" s="323">
        <f t="shared" si="1"/>
        <v>593.75</v>
      </c>
      <c r="H23" s="324">
        <f t="shared" si="1"/>
        <v>0</v>
      </c>
      <c r="I23" s="324">
        <f t="shared" si="1"/>
        <v>0</v>
      </c>
      <c r="J23" s="311"/>
      <c r="K23" s="323">
        <f>SUM(K6:K22)</f>
        <v>331.5</v>
      </c>
    </row>
    <row r="24" spans="1:11" s="311" customFormat="1" x14ac:dyDescent="0.25">
      <c r="A24" s="309"/>
      <c r="B24" s="309"/>
      <c r="C24" s="309"/>
      <c r="D24" s="309"/>
      <c r="E24" s="309"/>
      <c r="F24" s="309"/>
      <c r="J24" s="309"/>
      <c r="K24" s="309"/>
    </row>
    <row r="26" spans="1:11" x14ac:dyDescent="0.25">
      <c r="A26" s="309" t="s">
        <v>30</v>
      </c>
      <c r="C26" s="325">
        <f>B23+C23+D23</f>
        <v>593.75</v>
      </c>
    </row>
    <row r="27" spans="1:11" x14ac:dyDescent="0.25">
      <c r="A27" s="309" t="s">
        <v>31</v>
      </c>
      <c r="C27" s="325">
        <f>K23</f>
        <v>331.5</v>
      </c>
    </row>
    <row r="28" spans="1:11" x14ac:dyDescent="0.25">
      <c r="A28" s="309" t="s">
        <v>35</v>
      </c>
      <c r="C28" s="326">
        <f>C27/C26</f>
        <v>0.55831578947368421</v>
      </c>
    </row>
    <row r="29" spans="1:11" x14ac:dyDescent="0.25">
      <c r="C29" s="31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E11" sqref="E11:N17"/>
    </sheetView>
  </sheetViews>
  <sheetFormatPr defaultRowHeight="15.75" x14ac:dyDescent="0.25"/>
  <cols>
    <col min="1" max="1" width="9.5703125" style="3" customWidth="1"/>
    <col min="2" max="2" width="10.85546875" style="3" customWidth="1"/>
    <col min="3" max="3" width="10" style="3" customWidth="1"/>
    <col min="4" max="4" width="28.7109375" style="3" customWidth="1"/>
    <col min="5" max="5" width="6.85546875" style="3" customWidth="1"/>
    <col min="6" max="8" width="7" style="3" customWidth="1"/>
    <col min="9" max="9" width="6.85546875" style="3" customWidth="1"/>
    <col min="10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50" t="s">
        <v>79</v>
      </c>
      <c r="B4" s="373" t="s">
        <v>128</v>
      </c>
      <c r="C4" s="352">
        <v>99</v>
      </c>
      <c r="D4" s="25" t="s">
        <v>75</v>
      </c>
      <c r="E4" s="392"/>
      <c r="F4" s="392"/>
      <c r="G4" s="392">
        <v>2</v>
      </c>
      <c r="H4" s="392"/>
      <c r="I4" s="392">
        <v>3</v>
      </c>
      <c r="J4" s="392"/>
      <c r="K4" s="392">
        <v>1</v>
      </c>
      <c r="L4" s="392"/>
      <c r="M4" s="392"/>
      <c r="N4" s="392"/>
      <c r="O4" s="383"/>
      <c r="P4" s="388"/>
      <c r="Q4" s="389"/>
      <c r="R4" s="390"/>
      <c r="S4" s="12">
        <f>E4+G4+I4+K4+M4+O4+Q4</f>
        <v>6</v>
      </c>
      <c r="T4" s="12">
        <f t="shared" ref="T4:T17" si="0">SUM(S4-U4-V4)</f>
        <v>6</v>
      </c>
      <c r="U4" s="15"/>
      <c r="V4" s="15"/>
    </row>
    <row r="5" spans="1:22" x14ac:dyDescent="0.25">
      <c r="A5" s="358">
        <v>6641</v>
      </c>
      <c r="B5" s="373" t="s">
        <v>125</v>
      </c>
      <c r="C5" s="356">
        <v>13</v>
      </c>
      <c r="D5" s="25" t="s">
        <v>83</v>
      </c>
      <c r="E5" s="392"/>
      <c r="F5" s="392"/>
      <c r="G5" s="392"/>
      <c r="H5" s="392"/>
      <c r="I5" s="392">
        <v>2</v>
      </c>
      <c r="J5" s="392"/>
      <c r="K5" s="392"/>
      <c r="L5" s="392"/>
      <c r="M5" s="392"/>
      <c r="N5" s="392"/>
      <c r="O5" s="383"/>
      <c r="P5" s="388"/>
      <c r="Q5" s="389"/>
      <c r="R5" s="390"/>
      <c r="S5" s="12">
        <f t="shared" ref="S5:S20" si="1">E5+G5+I5+K5+M5+O5+Q5</f>
        <v>2</v>
      </c>
      <c r="T5" s="12">
        <f t="shared" si="0"/>
        <v>2</v>
      </c>
      <c r="U5" s="15"/>
      <c r="V5" s="15"/>
    </row>
    <row r="6" spans="1:22" x14ac:dyDescent="0.25">
      <c r="A6" s="361">
        <v>6738</v>
      </c>
      <c r="B6" s="373" t="s">
        <v>130</v>
      </c>
      <c r="C6" s="360">
        <v>2</v>
      </c>
      <c r="D6" s="25" t="s">
        <v>108</v>
      </c>
      <c r="E6" s="392"/>
      <c r="F6" s="392"/>
      <c r="G6" s="392"/>
      <c r="H6" s="392"/>
      <c r="I6" s="392"/>
      <c r="J6" s="392"/>
      <c r="K6" s="392">
        <v>5</v>
      </c>
      <c r="L6" s="392"/>
      <c r="M6" s="392"/>
      <c r="N6" s="392"/>
      <c r="O6" s="383"/>
      <c r="P6" s="388"/>
      <c r="Q6" s="389"/>
      <c r="R6" s="390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267"/>
      <c r="B7" s="32"/>
      <c r="C7" s="267"/>
      <c r="D7" s="25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14"/>
      <c r="B8" s="217"/>
      <c r="C8" s="214"/>
      <c r="D8" s="215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14"/>
      <c r="B9" s="205"/>
      <c r="C9" s="205"/>
      <c r="D9" s="215"/>
      <c r="E9" s="383"/>
      <c r="F9" s="388"/>
      <c r="G9" s="383"/>
      <c r="H9" s="388"/>
      <c r="I9" s="383"/>
      <c r="J9" s="388"/>
      <c r="K9" s="383"/>
      <c r="L9" s="388"/>
      <c r="M9" s="383"/>
      <c r="N9" s="388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4"/>
      <c r="B10" s="205"/>
      <c r="C10" s="205"/>
      <c r="D10" s="215"/>
      <c r="E10" s="383"/>
      <c r="F10" s="388"/>
      <c r="G10" s="383"/>
      <c r="H10" s="388"/>
      <c r="I10" s="383"/>
      <c r="J10" s="388"/>
      <c r="K10" s="383"/>
      <c r="L10" s="388"/>
      <c r="M10" s="383"/>
      <c r="N10" s="388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14"/>
      <c r="B11" s="205"/>
      <c r="C11" s="205"/>
      <c r="D11" s="25" t="s">
        <v>88</v>
      </c>
      <c r="E11" s="383"/>
      <c r="F11" s="388"/>
      <c r="G11" s="383"/>
      <c r="H11" s="388"/>
      <c r="I11" s="383"/>
      <c r="J11" s="388"/>
      <c r="K11" s="383"/>
      <c r="L11" s="388"/>
      <c r="M11" s="383">
        <v>8</v>
      </c>
      <c r="N11" s="388"/>
      <c r="O11" s="383"/>
      <c r="P11" s="388"/>
      <c r="Q11" s="389"/>
      <c r="R11" s="390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214"/>
      <c r="B12" s="205"/>
      <c r="C12" s="205"/>
      <c r="D12" s="215"/>
      <c r="E12" s="383"/>
      <c r="F12" s="388"/>
      <c r="G12" s="383"/>
      <c r="H12" s="388"/>
      <c r="I12" s="383"/>
      <c r="J12" s="388"/>
      <c r="K12" s="383"/>
      <c r="L12" s="388"/>
      <c r="M12" s="383"/>
      <c r="N12" s="388"/>
      <c r="O12" s="383"/>
      <c r="P12" s="388"/>
      <c r="Q12" s="389"/>
      <c r="R12" s="39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6"/>
      <c r="B13" s="179"/>
      <c r="C13" s="176"/>
      <c r="D13" s="25"/>
      <c r="E13" s="383"/>
      <c r="F13" s="388"/>
      <c r="G13" s="383"/>
      <c r="H13" s="388"/>
      <c r="I13" s="383"/>
      <c r="J13" s="388"/>
      <c r="K13" s="383"/>
      <c r="L13" s="388"/>
      <c r="M13" s="383"/>
      <c r="N13" s="388"/>
      <c r="O13" s="383"/>
      <c r="P13" s="388"/>
      <c r="Q13" s="389"/>
      <c r="R13" s="39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04">
        <v>3600</v>
      </c>
      <c r="B14" s="100" t="s">
        <v>133</v>
      </c>
      <c r="C14" s="100"/>
      <c r="D14" s="25" t="s">
        <v>102</v>
      </c>
      <c r="E14" s="383"/>
      <c r="F14" s="388"/>
      <c r="G14" s="383">
        <v>2</v>
      </c>
      <c r="H14" s="388"/>
      <c r="I14" s="383">
        <v>1.5</v>
      </c>
      <c r="J14" s="388"/>
      <c r="K14" s="383">
        <v>0.5</v>
      </c>
      <c r="L14" s="388"/>
      <c r="M14" s="383"/>
      <c r="N14" s="388"/>
      <c r="O14" s="383"/>
      <c r="P14" s="388"/>
      <c r="Q14" s="389"/>
      <c r="R14" s="390"/>
      <c r="S14" s="12">
        <f t="shared" si="1"/>
        <v>4</v>
      </c>
      <c r="T14" s="12">
        <f t="shared" si="0"/>
        <v>4</v>
      </c>
      <c r="U14" s="15"/>
      <c r="V14" s="15"/>
    </row>
    <row r="15" spans="1:22" x14ac:dyDescent="0.25">
      <c r="A15" s="176">
        <v>3600</v>
      </c>
      <c r="B15" s="371" t="s">
        <v>133</v>
      </c>
      <c r="C15" s="176"/>
      <c r="D15" s="25" t="s">
        <v>74</v>
      </c>
      <c r="E15" s="383"/>
      <c r="F15" s="388"/>
      <c r="G15" s="383">
        <v>2</v>
      </c>
      <c r="H15" s="388"/>
      <c r="I15" s="383"/>
      <c r="J15" s="388"/>
      <c r="K15" s="383"/>
      <c r="L15" s="388"/>
      <c r="M15" s="383"/>
      <c r="N15" s="388"/>
      <c r="O15" s="383"/>
      <c r="P15" s="388"/>
      <c r="Q15" s="389"/>
      <c r="R15" s="390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103">
        <v>3600</v>
      </c>
      <c r="B16" s="371" t="s">
        <v>133</v>
      </c>
      <c r="C16" s="103"/>
      <c r="D16" s="25" t="s">
        <v>65</v>
      </c>
      <c r="E16" s="383">
        <v>4</v>
      </c>
      <c r="F16" s="388"/>
      <c r="G16" s="383"/>
      <c r="H16" s="388"/>
      <c r="I16" s="383"/>
      <c r="J16" s="388"/>
      <c r="K16" s="392">
        <v>0.5</v>
      </c>
      <c r="L16" s="392"/>
      <c r="M16" s="392"/>
      <c r="N16" s="392"/>
      <c r="O16" s="383"/>
      <c r="P16" s="388"/>
      <c r="Q16" s="389"/>
      <c r="R16" s="390"/>
      <c r="S16" s="12">
        <f t="shared" si="1"/>
        <v>4.5</v>
      </c>
      <c r="T16" s="12">
        <f t="shared" si="0"/>
        <v>4.5</v>
      </c>
      <c r="U16" s="15"/>
      <c r="V16" s="15"/>
    </row>
    <row r="17" spans="1:22" x14ac:dyDescent="0.25">
      <c r="A17" s="80">
        <v>3600</v>
      </c>
      <c r="B17" s="371" t="s">
        <v>133</v>
      </c>
      <c r="C17" s="80"/>
      <c r="D17" s="25" t="s">
        <v>62</v>
      </c>
      <c r="E17" s="383">
        <v>4</v>
      </c>
      <c r="F17" s="388"/>
      <c r="G17" s="383">
        <v>2</v>
      </c>
      <c r="H17" s="388"/>
      <c r="I17" s="383">
        <v>1.5</v>
      </c>
      <c r="J17" s="388"/>
      <c r="K17" s="383">
        <v>1</v>
      </c>
      <c r="L17" s="388"/>
      <c r="M17" s="383"/>
      <c r="N17" s="388"/>
      <c r="O17" s="383"/>
      <c r="P17" s="388"/>
      <c r="Q17" s="389"/>
      <c r="R17" s="390"/>
      <c r="S17" s="12">
        <f t="shared" si="1"/>
        <v>8.5</v>
      </c>
      <c r="T17" s="12">
        <f t="shared" si="0"/>
        <v>8.5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3"/>
      <c r="P18" s="388"/>
      <c r="Q18" s="389"/>
      <c r="R18" s="390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9"/>
      <c r="P19" s="390"/>
      <c r="Q19" s="389"/>
      <c r="R19" s="390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6">
        <f>SUM(E4:E19)</f>
        <v>8</v>
      </c>
      <c r="F20" s="387"/>
      <c r="G20" s="386">
        <f>SUM(G4:G19)</f>
        <v>8</v>
      </c>
      <c r="H20" s="387"/>
      <c r="I20" s="386">
        <f t="shared" ref="I20" si="2">SUM(I4:I19)</f>
        <v>8</v>
      </c>
      <c r="J20" s="387"/>
      <c r="K20" s="386">
        <f t="shared" ref="K20" si="3">SUM(K4:K19)</f>
        <v>8</v>
      </c>
      <c r="L20" s="387"/>
      <c r="M20" s="386">
        <f t="shared" ref="M20" si="4">SUM(M4:M19)</f>
        <v>8</v>
      </c>
      <c r="N20" s="387"/>
      <c r="O20" s="386">
        <f>SUM(O4:O19)</f>
        <v>0</v>
      </c>
      <c r="P20" s="387"/>
      <c r="Q20" s="386">
        <f>SUM(Q4:Q19)</f>
        <v>0</v>
      </c>
      <c r="R20" s="387"/>
      <c r="S20" s="12">
        <f t="shared" si="1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97"/>
      <c r="J21" s="98">
        <v>8</v>
      </c>
      <c r="K21" s="97"/>
      <c r="L21" s="98">
        <v>8</v>
      </c>
      <c r="M21" s="97"/>
      <c r="N21" s="9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 t="shared" ref="J22" si="5">SUM(I20)-J21</f>
        <v>0</v>
      </c>
      <c r="K22" s="19"/>
      <c r="L22" s="19">
        <f t="shared" ref="L22" si="6">SUM(K20)-L21</f>
        <v>0</v>
      </c>
      <c r="M22" s="19"/>
      <c r="N22" s="19">
        <f t="shared" ref="N22" si="7"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27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G23" sqref="G23:N26"/>
    </sheetView>
  </sheetViews>
  <sheetFormatPr defaultRowHeight="15.75" x14ac:dyDescent="0.25"/>
  <cols>
    <col min="1" max="1" width="11" style="202" customWidth="1"/>
    <col min="2" max="2" width="10.7109375" style="202" customWidth="1"/>
    <col min="3" max="3" width="10.140625" style="202" customWidth="1"/>
    <col min="4" max="4" width="28.7109375" style="202" customWidth="1"/>
    <col min="5" max="17" width="7" style="202" customWidth="1"/>
    <col min="18" max="18" width="6.85546875" style="203" customWidth="1"/>
    <col min="19" max="19" width="7.7109375" style="202" customWidth="1"/>
    <col min="20" max="21" width="7.85546875" style="202" customWidth="1"/>
    <col min="22" max="22" width="7.7109375" style="202" customWidth="1"/>
    <col min="23" max="16384" width="9.140625" style="202"/>
  </cols>
  <sheetData>
    <row r="1" spans="1:22" x14ac:dyDescent="0.25">
      <c r="A1" s="200" t="s">
        <v>60</v>
      </c>
      <c r="B1" s="201"/>
      <c r="C1" s="201"/>
    </row>
    <row r="2" spans="1:22" s="208" customFormat="1" x14ac:dyDescent="0.25">
      <c r="A2" s="204" t="str">
        <f>Analysis!A3</f>
        <v>W/E 12.11.17</v>
      </c>
      <c r="B2" s="205"/>
      <c r="C2" s="205"/>
      <c r="D2" s="205"/>
      <c r="E2" s="412" t="s">
        <v>15</v>
      </c>
      <c r="F2" s="412"/>
      <c r="G2" s="411" t="s">
        <v>16</v>
      </c>
      <c r="H2" s="411"/>
      <c r="I2" s="412" t="s">
        <v>17</v>
      </c>
      <c r="J2" s="412"/>
      <c r="K2" s="411" t="s">
        <v>18</v>
      </c>
      <c r="L2" s="411"/>
      <c r="M2" s="411" t="s">
        <v>19</v>
      </c>
      <c r="N2" s="411"/>
      <c r="O2" s="411" t="s">
        <v>20</v>
      </c>
      <c r="P2" s="411"/>
      <c r="Q2" s="411" t="s">
        <v>21</v>
      </c>
      <c r="R2" s="411"/>
      <c r="S2" s="206" t="s">
        <v>24</v>
      </c>
      <c r="T2" s="206" t="s">
        <v>39</v>
      </c>
      <c r="U2" s="207" t="s">
        <v>26</v>
      </c>
      <c r="V2" s="207" t="s">
        <v>27</v>
      </c>
    </row>
    <row r="3" spans="1:22" x14ac:dyDescent="0.25">
      <c r="A3" s="209" t="s">
        <v>22</v>
      </c>
      <c r="B3" s="209" t="s">
        <v>23</v>
      </c>
      <c r="C3" s="209" t="s">
        <v>49</v>
      </c>
      <c r="D3" s="209" t="s">
        <v>32</v>
      </c>
      <c r="E3" s="102" t="s">
        <v>66</v>
      </c>
      <c r="F3" s="355"/>
      <c r="G3" s="210">
        <v>8</v>
      </c>
      <c r="H3" s="210">
        <v>16.3</v>
      </c>
      <c r="I3" s="210">
        <v>8</v>
      </c>
      <c r="J3" s="210">
        <v>16.3</v>
      </c>
      <c r="K3" s="210">
        <v>8</v>
      </c>
      <c r="L3" s="210">
        <v>16.3</v>
      </c>
      <c r="M3" s="210">
        <v>8</v>
      </c>
      <c r="N3" s="210">
        <v>16.3</v>
      </c>
      <c r="O3" s="210"/>
      <c r="P3" s="210"/>
      <c r="Q3" s="211"/>
      <c r="R3" s="211"/>
      <c r="S3" s="212"/>
      <c r="T3" s="212"/>
      <c r="U3" s="213"/>
      <c r="V3" s="213"/>
    </row>
    <row r="4" spans="1:22" x14ac:dyDescent="0.25">
      <c r="A4" s="329">
        <v>6710</v>
      </c>
      <c r="B4" s="373" t="s">
        <v>135</v>
      </c>
      <c r="C4" s="331">
        <v>9</v>
      </c>
      <c r="D4" s="25" t="s">
        <v>103</v>
      </c>
      <c r="E4" s="410"/>
      <c r="F4" s="410"/>
      <c r="G4" s="409">
        <v>1</v>
      </c>
      <c r="H4" s="409"/>
      <c r="I4" s="409"/>
      <c r="J4" s="409"/>
      <c r="K4" s="409"/>
      <c r="L4" s="409"/>
      <c r="M4" s="409"/>
      <c r="N4" s="409"/>
      <c r="O4" s="401"/>
      <c r="P4" s="402"/>
      <c r="Q4" s="403"/>
      <c r="R4" s="404"/>
      <c r="S4" s="212">
        <f>E4+G4+I4+K4+M4+O4+Q4</f>
        <v>1</v>
      </c>
      <c r="T4" s="212">
        <f t="shared" ref="T4:T26" si="0">SUM(S4-U4-V4)</f>
        <v>1</v>
      </c>
      <c r="U4" s="216"/>
      <c r="V4" s="216"/>
    </row>
    <row r="5" spans="1:22" x14ac:dyDescent="0.25">
      <c r="A5" s="305">
        <v>6641</v>
      </c>
      <c r="B5" s="373" t="s">
        <v>125</v>
      </c>
      <c r="C5" s="306">
        <v>13</v>
      </c>
      <c r="D5" s="25" t="s">
        <v>83</v>
      </c>
      <c r="E5" s="410"/>
      <c r="F5" s="410"/>
      <c r="G5" s="409">
        <v>4</v>
      </c>
      <c r="H5" s="409"/>
      <c r="I5" s="409"/>
      <c r="J5" s="409"/>
      <c r="K5" s="409"/>
      <c r="L5" s="409"/>
      <c r="M5" s="409"/>
      <c r="N5" s="409"/>
      <c r="O5" s="401"/>
      <c r="P5" s="402"/>
      <c r="Q5" s="403"/>
      <c r="R5" s="404"/>
      <c r="S5" s="212">
        <f t="shared" ref="S5:S29" si="1">E5+G5+I5+K5+M5+O5+Q5</f>
        <v>4</v>
      </c>
      <c r="T5" s="212">
        <f t="shared" si="0"/>
        <v>4</v>
      </c>
      <c r="U5" s="216"/>
      <c r="V5" s="216"/>
    </row>
    <row r="6" spans="1:22" x14ac:dyDescent="0.25">
      <c r="A6" s="350">
        <v>6686</v>
      </c>
      <c r="B6" s="373" t="s">
        <v>136</v>
      </c>
      <c r="C6" s="306">
        <v>6</v>
      </c>
      <c r="D6" s="25" t="s">
        <v>104</v>
      </c>
      <c r="E6" s="410"/>
      <c r="F6" s="410"/>
      <c r="G6" s="409">
        <v>0.5</v>
      </c>
      <c r="H6" s="409"/>
      <c r="I6" s="409"/>
      <c r="J6" s="409"/>
      <c r="K6" s="409"/>
      <c r="L6" s="409"/>
      <c r="M6" s="409"/>
      <c r="N6" s="409"/>
      <c r="O6" s="401"/>
      <c r="P6" s="402"/>
      <c r="Q6" s="403"/>
      <c r="R6" s="404"/>
      <c r="S6" s="212">
        <f t="shared" si="1"/>
        <v>0.5</v>
      </c>
      <c r="T6" s="212">
        <f t="shared" si="0"/>
        <v>0.5</v>
      </c>
      <c r="U6" s="216"/>
      <c r="V6" s="216"/>
    </row>
    <row r="7" spans="1:22" x14ac:dyDescent="0.25">
      <c r="A7" s="358">
        <v>6738</v>
      </c>
      <c r="B7" s="373" t="s">
        <v>130</v>
      </c>
      <c r="C7" s="357">
        <v>2</v>
      </c>
      <c r="D7" s="25" t="s">
        <v>108</v>
      </c>
      <c r="E7" s="405"/>
      <c r="F7" s="406"/>
      <c r="G7" s="401"/>
      <c r="H7" s="402"/>
      <c r="I7" s="409">
        <v>2</v>
      </c>
      <c r="J7" s="409"/>
      <c r="K7" s="409">
        <v>4</v>
      </c>
      <c r="L7" s="409"/>
      <c r="M7" s="409">
        <v>1</v>
      </c>
      <c r="N7" s="409"/>
      <c r="O7" s="401"/>
      <c r="P7" s="402"/>
      <c r="Q7" s="403"/>
      <c r="R7" s="404"/>
      <c r="S7" s="212">
        <f t="shared" si="1"/>
        <v>7</v>
      </c>
      <c r="T7" s="212">
        <f t="shared" si="0"/>
        <v>7</v>
      </c>
      <c r="U7" s="216"/>
      <c r="V7" s="216"/>
    </row>
    <row r="8" spans="1:22" x14ac:dyDescent="0.25">
      <c r="A8" s="369" t="s">
        <v>105</v>
      </c>
      <c r="B8" s="373" t="s">
        <v>128</v>
      </c>
      <c r="C8" s="306">
        <v>100</v>
      </c>
      <c r="D8" s="25" t="s">
        <v>120</v>
      </c>
      <c r="E8" s="405"/>
      <c r="F8" s="406"/>
      <c r="G8" s="401"/>
      <c r="H8" s="402"/>
      <c r="I8" s="401"/>
      <c r="J8" s="402"/>
      <c r="K8" s="401"/>
      <c r="L8" s="402"/>
      <c r="M8" s="401">
        <v>1</v>
      </c>
      <c r="N8" s="402"/>
      <c r="O8" s="401"/>
      <c r="P8" s="402"/>
      <c r="Q8" s="403"/>
      <c r="R8" s="404"/>
      <c r="S8" s="212">
        <f t="shared" si="1"/>
        <v>1</v>
      </c>
      <c r="T8" s="212">
        <f t="shared" si="0"/>
        <v>1</v>
      </c>
      <c r="U8" s="216"/>
      <c r="V8" s="216"/>
    </row>
    <row r="9" spans="1:22" x14ac:dyDescent="0.25">
      <c r="A9" s="335"/>
      <c r="B9" s="336"/>
      <c r="C9" s="336"/>
      <c r="D9" s="25"/>
      <c r="E9" s="405"/>
      <c r="F9" s="406"/>
      <c r="G9" s="401"/>
      <c r="H9" s="402"/>
      <c r="I9" s="401"/>
      <c r="J9" s="402"/>
      <c r="K9" s="401"/>
      <c r="L9" s="402"/>
      <c r="M9" s="401"/>
      <c r="N9" s="402"/>
      <c r="O9" s="401"/>
      <c r="P9" s="402"/>
      <c r="Q9" s="403"/>
      <c r="R9" s="404"/>
      <c r="S9" s="212">
        <f t="shared" si="1"/>
        <v>0</v>
      </c>
      <c r="T9" s="212">
        <f t="shared" si="0"/>
        <v>0</v>
      </c>
      <c r="U9" s="216"/>
      <c r="V9" s="216"/>
    </row>
    <row r="10" spans="1:22" x14ac:dyDescent="0.25">
      <c r="A10" s="340"/>
      <c r="B10" s="338"/>
      <c r="C10" s="338"/>
      <c r="D10" s="25"/>
      <c r="E10" s="405"/>
      <c r="F10" s="406"/>
      <c r="G10" s="401"/>
      <c r="H10" s="402"/>
      <c r="I10" s="401"/>
      <c r="J10" s="402"/>
      <c r="K10" s="401"/>
      <c r="L10" s="402"/>
      <c r="M10" s="401"/>
      <c r="N10" s="402"/>
      <c r="O10" s="401"/>
      <c r="P10" s="402"/>
      <c r="Q10" s="403"/>
      <c r="R10" s="404"/>
      <c r="S10" s="212">
        <f t="shared" si="1"/>
        <v>0</v>
      </c>
      <c r="T10" s="212">
        <f t="shared" si="0"/>
        <v>0</v>
      </c>
      <c r="U10" s="216"/>
      <c r="V10" s="216"/>
    </row>
    <row r="11" spans="1:22" x14ac:dyDescent="0.25">
      <c r="A11" s="340"/>
      <c r="B11" s="341"/>
      <c r="C11" s="341"/>
      <c r="D11" s="25"/>
      <c r="E11" s="405"/>
      <c r="F11" s="406"/>
      <c r="G11" s="401"/>
      <c r="H11" s="402"/>
      <c r="I11" s="401"/>
      <c r="J11" s="402"/>
      <c r="K11" s="401"/>
      <c r="L11" s="402"/>
      <c r="M11" s="401"/>
      <c r="N11" s="402"/>
      <c r="O11" s="401"/>
      <c r="P11" s="402"/>
      <c r="Q11" s="403"/>
      <c r="R11" s="404"/>
      <c r="S11" s="212">
        <f>E11+G11+I11+K11+M11+O11+Q11</f>
        <v>0</v>
      </c>
      <c r="T11" s="212">
        <f t="shared" si="0"/>
        <v>0</v>
      </c>
      <c r="U11" s="216"/>
      <c r="V11" s="216"/>
    </row>
    <row r="12" spans="1:22" x14ac:dyDescent="0.25">
      <c r="A12" s="344"/>
      <c r="B12" s="250"/>
      <c r="C12" s="247"/>
      <c r="D12" s="25"/>
      <c r="E12" s="405"/>
      <c r="F12" s="406"/>
      <c r="G12" s="401"/>
      <c r="H12" s="402"/>
      <c r="I12" s="401"/>
      <c r="J12" s="402"/>
      <c r="K12" s="401"/>
      <c r="L12" s="402"/>
      <c r="M12" s="401"/>
      <c r="N12" s="402"/>
      <c r="O12" s="401"/>
      <c r="P12" s="402"/>
      <c r="Q12" s="403"/>
      <c r="R12" s="404"/>
      <c r="S12" s="212">
        <f t="shared" si="1"/>
        <v>0</v>
      </c>
      <c r="T12" s="212">
        <f t="shared" si="0"/>
        <v>0</v>
      </c>
      <c r="U12" s="216"/>
      <c r="V12" s="216"/>
    </row>
    <row r="13" spans="1:22" x14ac:dyDescent="0.25">
      <c r="A13" s="232"/>
      <c r="B13" s="217"/>
      <c r="C13" s="214"/>
      <c r="D13" s="25"/>
      <c r="E13" s="405"/>
      <c r="F13" s="406"/>
      <c r="G13" s="401"/>
      <c r="H13" s="402"/>
      <c r="I13" s="401"/>
      <c r="J13" s="402"/>
      <c r="K13" s="401"/>
      <c r="L13" s="402"/>
      <c r="M13" s="401"/>
      <c r="N13" s="402"/>
      <c r="O13" s="401"/>
      <c r="P13" s="402"/>
      <c r="Q13" s="403"/>
      <c r="R13" s="404"/>
      <c r="S13" s="212">
        <f>E13+G13+I13+K13+M13+O13+Q13</f>
        <v>0</v>
      </c>
      <c r="T13" s="212">
        <f>SUM(S13-U13-V13)</f>
        <v>0</v>
      </c>
      <c r="U13" s="216"/>
      <c r="V13" s="216"/>
    </row>
    <row r="14" spans="1:22" x14ac:dyDescent="0.25">
      <c r="A14" s="214"/>
      <c r="B14" s="217"/>
      <c r="C14" s="214"/>
      <c r="D14" s="215"/>
      <c r="E14" s="405"/>
      <c r="F14" s="406"/>
      <c r="G14" s="401"/>
      <c r="H14" s="402"/>
      <c r="I14" s="401"/>
      <c r="J14" s="402"/>
      <c r="K14" s="401"/>
      <c r="L14" s="402"/>
      <c r="M14" s="401"/>
      <c r="N14" s="402"/>
      <c r="O14" s="401"/>
      <c r="P14" s="402"/>
      <c r="Q14" s="403"/>
      <c r="R14" s="404"/>
      <c r="S14" s="212">
        <f>E14+G14+I14+K14+M14+O14+Q14</f>
        <v>0</v>
      </c>
      <c r="T14" s="212">
        <f>SUM(S14-U14-V14)</f>
        <v>0</v>
      </c>
      <c r="U14" s="216"/>
      <c r="V14" s="216"/>
    </row>
    <row r="15" spans="1:22" ht="15.75" customHeight="1" x14ac:dyDescent="0.25">
      <c r="A15" s="214"/>
      <c r="B15" s="217"/>
      <c r="C15" s="214"/>
      <c r="D15" s="215"/>
      <c r="E15" s="405"/>
      <c r="F15" s="406"/>
      <c r="G15" s="401"/>
      <c r="H15" s="402"/>
      <c r="I15" s="401"/>
      <c r="J15" s="402"/>
      <c r="K15" s="401"/>
      <c r="L15" s="402"/>
      <c r="M15" s="401"/>
      <c r="N15" s="402"/>
      <c r="O15" s="401"/>
      <c r="P15" s="402"/>
      <c r="Q15" s="403"/>
      <c r="R15" s="404"/>
      <c r="S15" s="212">
        <f t="shared" ref="S15:S21" si="2">E15+G15+I15+K15+M15+O15+Q15</f>
        <v>0</v>
      </c>
      <c r="T15" s="212">
        <f t="shared" ref="T15:T21" si="3">SUM(S15-U15-V15)</f>
        <v>0</v>
      </c>
      <c r="U15" s="216"/>
      <c r="V15" s="216"/>
    </row>
    <row r="16" spans="1:22" ht="15.75" customHeight="1" x14ac:dyDescent="0.25">
      <c r="A16" s="214"/>
      <c r="B16" s="217"/>
      <c r="C16" s="214"/>
      <c r="D16" s="215"/>
      <c r="E16" s="405"/>
      <c r="F16" s="406"/>
      <c r="G16" s="401"/>
      <c r="H16" s="402"/>
      <c r="I16" s="401"/>
      <c r="J16" s="402"/>
      <c r="K16" s="401"/>
      <c r="L16" s="402"/>
      <c r="M16" s="401"/>
      <c r="N16" s="402"/>
      <c r="O16" s="401"/>
      <c r="P16" s="402"/>
      <c r="Q16" s="403"/>
      <c r="R16" s="404"/>
      <c r="S16" s="212">
        <f t="shared" si="2"/>
        <v>0</v>
      </c>
      <c r="T16" s="212">
        <f t="shared" si="3"/>
        <v>0</v>
      </c>
      <c r="U16" s="216"/>
      <c r="V16" s="216"/>
    </row>
    <row r="17" spans="1:22" x14ac:dyDescent="0.25">
      <c r="A17" s="214"/>
      <c r="B17" s="217"/>
      <c r="C17" s="214"/>
      <c r="D17" s="215"/>
      <c r="E17" s="405"/>
      <c r="F17" s="406"/>
      <c r="G17" s="401"/>
      <c r="H17" s="402"/>
      <c r="I17" s="401"/>
      <c r="J17" s="402"/>
      <c r="K17" s="401"/>
      <c r="L17" s="402"/>
      <c r="M17" s="401"/>
      <c r="N17" s="402"/>
      <c r="O17" s="401"/>
      <c r="P17" s="402"/>
      <c r="Q17" s="403"/>
      <c r="R17" s="404"/>
      <c r="S17" s="212">
        <f t="shared" si="2"/>
        <v>0</v>
      </c>
      <c r="T17" s="212">
        <f t="shared" si="3"/>
        <v>0</v>
      </c>
      <c r="U17" s="216"/>
      <c r="V17" s="216"/>
    </row>
    <row r="18" spans="1:22" x14ac:dyDescent="0.25">
      <c r="A18" s="214"/>
      <c r="B18" s="217"/>
      <c r="C18" s="214"/>
      <c r="D18" s="215"/>
      <c r="E18" s="405"/>
      <c r="F18" s="406"/>
      <c r="G18" s="401"/>
      <c r="H18" s="402"/>
      <c r="I18" s="401"/>
      <c r="J18" s="402"/>
      <c r="K18" s="401"/>
      <c r="L18" s="402"/>
      <c r="M18" s="401"/>
      <c r="N18" s="402"/>
      <c r="O18" s="401"/>
      <c r="P18" s="402"/>
      <c r="Q18" s="403"/>
      <c r="R18" s="404"/>
      <c r="S18" s="212">
        <f>E18+G18+I18+K18+M18+O18+Q18</f>
        <v>0</v>
      </c>
      <c r="T18" s="212">
        <f>SUM(S18-U18-V18)</f>
        <v>0</v>
      </c>
      <c r="U18" s="216"/>
      <c r="V18" s="216"/>
    </row>
    <row r="19" spans="1:22" x14ac:dyDescent="0.25">
      <c r="A19" s="214"/>
      <c r="B19" s="217"/>
      <c r="C19" s="214"/>
      <c r="D19" s="215"/>
      <c r="E19" s="405"/>
      <c r="F19" s="406"/>
      <c r="G19" s="401"/>
      <c r="H19" s="402"/>
      <c r="I19" s="401"/>
      <c r="J19" s="402"/>
      <c r="K19" s="401"/>
      <c r="L19" s="402"/>
      <c r="M19" s="401"/>
      <c r="N19" s="402"/>
      <c r="O19" s="401"/>
      <c r="P19" s="402"/>
      <c r="Q19" s="403"/>
      <c r="R19" s="404"/>
      <c r="S19" s="212">
        <f>E19+G19+I19+K19+M19+O19+Q19</f>
        <v>0</v>
      </c>
      <c r="T19" s="212">
        <f>SUM(S19-U19-V19)</f>
        <v>0</v>
      </c>
      <c r="U19" s="216"/>
      <c r="V19" s="216"/>
    </row>
    <row r="20" spans="1:22" x14ac:dyDescent="0.25">
      <c r="A20" s="205"/>
      <c r="B20" s="205"/>
      <c r="C20" s="205"/>
      <c r="D20" s="215"/>
      <c r="E20" s="405"/>
      <c r="F20" s="406"/>
      <c r="G20" s="401"/>
      <c r="H20" s="402"/>
      <c r="I20" s="401"/>
      <c r="J20" s="402"/>
      <c r="K20" s="401"/>
      <c r="L20" s="402"/>
      <c r="M20" s="401"/>
      <c r="N20" s="402"/>
      <c r="O20" s="401"/>
      <c r="P20" s="402"/>
      <c r="Q20" s="403"/>
      <c r="R20" s="404"/>
      <c r="S20" s="212">
        <f t="shared" si="2"/>
        <v>0</v>
      </c>
      <c r="T20" s="212">
        <f t="shared" si="3"/>
        <v>0</v>
      </c>
      <c r="U20" s="216"/>
      <c r="V20" s="216"/>
    </row>
    <row r="21" spans="1:22" x14ac:dyDescent="0.25">
      <c r="A21" s="214"/>
      <c r="B21" s="217"/>
      <c r="C21" s="214"/>
      <c r="D21" s="215"/>
      <c r="E21" s="405"/>
      <c r="F21" s="406"/>
      <c r="G21" s="401"/>
      <c r="H21" s="402"/>
      <c r="I21" s="401"/>
      <c r="J21" s="402"/>
      <c r="K21" s="401"/>
      <c r="L21" s="402"/>
      <c r="M21" s="401"/>
      <c r="N21" s="402"/>
      <c r="O21" s="401"/>
      <c r="P21" s="402"/>
      <c r="Q21" s="403"/>
      <c r="R21" s="404"/>
      <c r="S21" s="212">
        <f t="shared" si="2"/>
        <v>0</v>
      </c>
      <c r="T21" s="212">
        <f t="shared" si="3"/>
        <v>0</v>
      </c>
      <c r="U21" s="216"/>
      <c r="V21" s="216"/>
    </row>
    <row r="22" spans="1:22" ht="15.75" customHeight="1" x14ac:dyDescent="0.25">
      <c r="A22" s="214"/>
      <c r="B22" s="217"/>
      <c r="C22" s="214"/>
      <c r="D22" s="25"/>
      <c r="E22" s="405"/>
      <c r="F22" s="406"/>
      <c r="G22" s="401"/>
      <c r="H22" s="402"/>
      <c r="I22" s="401"/>
      <c r="J22" s="402"/>
      <c r="K22" s="401"/>
      <c r="L22" s="402"/>
      <c r="M22" s="401"/>
      <c r="N22" s="402"/>
      <c r="O22" s="401"/>
      <c r="P22" s="402"/>
      <c r="Q22" s="403"/>
      <c r="R22" s="404"/>
      <c r="S22" s="212">
        <f>E22+G22+I22+K22+M22+O22+Q22</f>
        <v>0</v>
      </c>
      <c r="T22" s="212">
        <f>SUM(S22-U22-V22)</f>
        <v>0</v>
      </c>
      <c r="U22" s="216"/>
      <c r="V22" s="216"/>
    </row>
    <row r="23" spans="1:22" x14ac:dyDescent="0.25">
      <c r="A23" s="214">
        <v>3600</v>
      </c>
      <c r="B23" s="32">
        <f>SUM(B6:B22)</f>
        <v>0</v>
      </c>
      <c r="C23" s="214"/>
      <c r="D23" s="25" t="s">
        <v>86</v>
      </c>
      <c r="E23" s="405"/>
      <c r="F23" s="406"/>
      <c r="G23" s="401"/>
      <c r="H23" s="402"/>
      <c r="I23" s="401">
        <v>4</v>
      </c>
      <c r="J23" s="402"/>
      <c r="K23" s="401">
        <f>SUM(K6:K22)</f>
        <v>4</v>
      </c>
      <c r="L23" s="402"/>
      <c r="M23" s="401">
        <v>3</v>
      </c>
      <c r="N23" s="402"/>
      <c r="O23" s="401"/>
      <c r="P23" s="402"/>
      <c r="Q23" s="403"/>
      <c r="R23" s="404"/>
      <c r="S23" s="212">
        <f t="shared" si="1"/>
        <v>11</v>
      </c>
      <c r="T23" s="212">
        <f t="shared" si="0"/>
        <v>11</v>
      </c>
      <c r="U23" s="216"/>
      <c r="V23" s="216"/>
    </row>
    <row r="24" spans="1:22" x14ac:dyDescent="0.25">
      <c r="A24" s="205">
        <v>3600</v>
      </c>
      <c r="B24" s="371" t="s">
        <v>127</v>
      </c>
      <c r="C24" s="205"/>
      <c r="D24" s="215" t="s">
        <v>65</v>
      </c>
      <c r="E24" s="405"/>
      <c r="F24" s="406"/>
      <c r="G24" s="401">
        <v>0.5</v>
      </c>
      <c r="H24" s="402"/>
      <c r="I24" s="401"/>
      <c r="J24" s="402"/>
      <c r="K24" s="401"/>
      <c r="L24" s="402"/>
      <c r="M24" s="401">
        <v>2</v>
      </c>
      <c r="N24" s="402"/>
      <c r="O24" s="401"/>
      <c r="P24" s="402"/>
      <c r="Q24" s="403"/>
      <c r="R24" s="404"/>
      <c r="S24" s="212">
        <f>E24+G24+I24+K24+M24+O24+Q24</f>
        <v>2.5</v>
      </c>
      <c r="T24" s="212">
        <f>SUM(S24-U24-V24)</f>
        <v>2.5</v>
      </c>
      <c r="U24" s="216"/>
      <c r="V24" s="216"/>
    </row>
    <row r="25" spans="1:22" x14ac:dyDescent="0.25">
      <c r="A25" s="214"/>
      <c r="B25" s="214"/>
      <c r="C25" s="214"/>
      <c r="D25" s="215"/>
      <c r="E25" s="405"/>
      <c r="F25" s="406"/>
      <c r="G25" s="401"/>
      <c r="H25" s="402"/>
      <c r="I25" s="401"/>
      <c r="J25" s="402"/>
      <c r="K25" s="401"/>
      <c r="L25" s="402"/>
      <c r="M25" s="401"/>
      <c r="N25" s="402"/>
      <c r="O25" s="401"/>
      <c r="P25" s="402"/>
      <c r="Q25" s="403"/>
      <c r="R25" s="404"/>
      <c r="S25" s="212">
        <f>E25+G25+I25+K25+M25+O25+Q25</f>
        <v>0</v>
      </c>
      <c r="T25" s="212">
        <f>SUM(S25-U25-V25)</f>
        <v>0</v>
      </c>
      <c r="U25" s="216"/>
      <c r="V25" s="216"/>
    </row>
    <row r="26" spans="1:22" x14ac:dyDescent="0.25">
      <c r="A26" s="214">
        <v>3600</v>
      </c>
      <c r="B26" s="372" t="s">
        <v>127</v>
      </c>
      <c r="C26" s="214"/>
      <c r="D26" s="215" t="s">
        <v>72</v>
      </c>
      <c r="E26" s="405"/>
      <c r="F26" s="406"/>
      <c r="G26" s="401">
        <v>2</v>
      </c>
      <c r="H26" s="402"/>
      <c r="I26" s="401">
        <v>2</v>
      </c>
      <c r="J26" s="402"/>
      <c r="K26" s="401"/>
      <c r="L26" s="402"/>
      <c r="M26" s="401">
        <v>1</v>
      </c>
      <c r="N26" s="402"/>
      <c r="O26" s="401"/>
      <c r="P26" s="402"/>
      <c r="Q26" s="403"/>
      <c r="R26" s="404"/>
      <c r="S26" s="212">
        <f t="shared" si="1"/>
        <v>5</v>
      </c>
      <c r="T26" s="212">
        <f t="shared" si="0"/>
        <v>5</v>
      </c>
      <c r="U26" s="216"/>
      <c r="V26" s="216"/>
    </row>
    <row r="27" spans="1:22" x14ac:dyDescent="0.25">
      <c r="A27" s="209" t="s">
        <v>37</v>
      </c>
      <c r="B27" s="209"/>
      <c r="C27" s="209"/>
      <c r="D27" s="209"/>
      <c r="E27" s="405"/>
      <c r="F27" s="406"/>
      <c r="G27" s="401"/>
      <c r="H27" s="402"/>
      <c r="I27" s="401"/>
      <c r="J27" s="402"/>
      <c r="K27" s="401"/>
      <c r="L27" s="402"/>
      <c r="M27" s="401"/>
      <c r="N27" s="402"/>
      <c r="O27" s="401"/>
      <c r="P27" s="402"/>
      <c r="Q27" s="403"/>
      <c r="R27" s="404"/>
      <c r="S27" s="212">
        <f t="shared" si="1"/>
        <v>0</v>
      </c>
      <c r="T27" s="212"/>
      <c r="U27" s="218"/>
      <c r="V27" s="216"/>
    </row>
    <row r="28" spans="1:22" x14ac:dyDescent="0.25">
      <c r="A28" s="209" t="s">
        <v>38</v>
      </c>
      <c r="B28" s="209"/>
      <c r="C28" s="209"/>
      <c r="D28" s="209"/>
      <c r="E28" s="401"/>
      <c r="F28" s="402"/>
      <c r="G28" s="401"/>
      <c r="H28" s="402"/>
      <c r="I28" s="401"/>
      <c r="J28" s="402"/>
      <c r="K28" s="401"/>
      <c r="L28" s="402"/>
      <c r="M28" s="401"/>
      <c r="N28" s="402"/>
      <c r="O28" s="403"/>
      <c r="P28" s="404"/>
      <c r="Q28" s="403"/>
      <c r="R28" s="404"/>
      <c r="S28" s="212">
        <f t="shared" si="1"/>
        <v>0</v>
      </c>
      <c r="T28" s="212"/>
      <c r="U28" s="218"/>
      <c r="V28" s="216"/>
    </row>
    <row r="29" spans="1:22" x14ac:dyDescent="0.25">
      <c r="A29" s="218" t="s">
        <v>6</v>
      </c>
      <c r="B29" s="218"/>
      <c r="C29" s="218"/>
      <c r="D29" s="218"/>
      <c r="E29" s="407">
        <f>SUM(E4:E28)</f>
        <v>0</v>
      </c>
      <c r="F29" s="408"/>
      <c r="G29" s="407">
        <f>SUM(G4:G28)</f>
        <v>8</v>
      </c>
      <c r="H29" s="408"/>
      <c r="I29" s="407">
        <f>SUM(I4:I28)</f>
        <v>8</v>
      </c>
      <c r="J29" s="408"/>
      <c r="K29" s="407">
        <f>SUM(K4:K28)</f>
        <v>8</v>
      </c>
      <c r="L29" s="408"/>
      <c r="M29" s="407">
        <f>SUM(M4:M28)</f>
        <v>8</v>
      </c>
      <c r="N29" s="408"/>
      <c r="O29" s="407">
        <f>SUM(O4:O28)</f>
        <v>0</v>
      </c>
      <c r="P29" s="408"/>
      <c r="Q29" s="407">
        <f>SUM(Q4:Q28)</f>
        <v>0</v>
      </c>
      <c r="R29" s="408"/>
      <c r="S29" s="212">
        <f t="shared" si="1"/>
        <v>32</v>
      </c>
      <c r="T29" s="212"/>
      <c r="U29" s="218"/>
      <c r="V29" s="216"/>
    </row>
    <row r="30" spans="1:22" x14ac:dyDescent="0.25">
      <c r="A30" s="218" t="s">
        <v>2</v>
      </c>
      <c r="B30" s="218"/>
      <c r="C30" s="218"/>
      <c r="D30" s="218"/>
      <c r="E30" s="219"/>
      <c r="F30" s="220">
        <v>8</v>
      </c>
      <c r="G30" s="219"/>
      <c r="H30" s="220">
        <v>8</v>
      </c>
      <c r="I30" s="219"/>
      <c r="J30" s="220">
        <v>8</v>
      </c>
      <c r="K30" s="219"/>
      <c r="L30" s="220">
        <v>8</v>
      </c>
      <c r="M30" s="219"/>
      <c r="N30" s="220">
        <v>8</v>
      </c>
      <c r="O30" s="219"/>
      <c r="P30" s="220"/>
      <c r="Q30" s="219"/>
      <c r="R30" s="220"/>
      <c r="S30" s="212">
        <f>SUM(E30:R30)</f>
        <v>40</v>
      </c>
      <c r="T30" s="212">
        <f>SUM(T4:T29)</f>
        <v>32</v>
      </c>
      <c r="U30" s="216"/>
      <c r="V30" s="216"/>
    </row>
    <row r="31" spans="1:22" x14ac:dyDescent="0.25">
      <c r="A31" s="218" t="s">
        <v>41</v>
      </c>
      <c r="B31" s="218"/>
      <c r="C31" s="218"/>
      <c r="D31" s="218"/>
      <c r="E31" s="221"/>
      <c r="F31" s="221">
        <f>SUM(E29)-F30</f>
        <v>-8</v>
      </c>
      <c r="G31" s="221"/>
      <c r="H31" s="221">
        <f>SUM(G29)-H30</f>
        <v>0</v>
      </c>
      <c r="I31" s="221"/>
      <c r="J31" s="221">
        <f>SUM(I29)-J30</f>
        <v>0</v>
      </c>
      <c r="K31" s="221"/>
      <c r="L31" s="221">
        <f>SUM(K29)-L30</f>
        <v>0</v>
      </c>
      <c r="M31" s="221"/>
      <c r="N31" s="221">
        <f>SUM(M29)-N30</f>
        <v>0</v>
      </c>
      <c r="O31" s="221"/>
      <c r="P31" s="221">
        <f>SUM(O29)</f>
        <v>0</v>
      </c>
      <c r="Q31" s="221"/>
      <c r="R31" s="221">
        <f>SUM(Q29)</f>
        <v>0</v>
      </c>
      <c r="S31" s="216">
        <f>SUM(E31:R31)</f>
        <v>-8</v>
      </c>
      <c r="T31" s="216"/>
      <c r="U31" s="216">
        <f>SUM(U4:U30)</f>
        <v>0</v>
      </c>
      <c r="V31" s="216">
        <f>SUM(V4:V30)</f>
        <v>0</v>
      </c>
    </row>
    <row r="32" spans="1:22" x14ac:dyDescent="0.25">
      <c r="E32" s="222"/>
      <c r="F32" s="222"/>
      <c r="G32" s="222"/>
      <c r="H32" s="222"/>
    </row>
    <row r="33" spans="1:9" x14ac:dyDescent="0.25">
      <c r="A33" s="200" t="s">
        <v>25</v>
      </c>
      <c r="B33" s="201"/>
    </row>
    <row r="34" spans="1:9" x14ac:dyDescent="0.25">
      <c r="A34" s="202" t="s">
        <v>2</v>
      </c>
      <c r="C34" s="223">
        <f>SUM(T30)</f>
        <v>32</v>
      </c>
      <c r="I34" s="200">
        <v>3600</v>
      </c>
    </row>
    <row r="35" spans="1:9" x14ac:dyDescent="0.25">
      <c r="A35" s="202" t="s">
        <v>26</v>
      </c>
      <c r="C35" s="223">
        <f>U31</f>
        <v>0</v>
      </c>
      <c r="D35" s="224"/>
      <c r="I35" s="225">
        <v>18.5</v>
      </c>
    </row>
    <row r="36" spans="1:9" x14ac:dyDescent="0.25">
      <c r="A36" s="202" t="s">
        <v>27</v>
      </c>
      <c r="C36" s="224">
        <f>V31</f>
        <v>0</v>
      </c>
      <c r="I36" s="222"/>
    </row>
    <row r="37" spans="1:9" x14ac:dyDescent="0.25">
      <c r="A37" s="202" t="s">
        <v>28</v>
      </c>
      <c r="C37" s="224">
        <f>S27</f>
        <v>0</v>
      </c>
      <c r="I37" s="223"/>
    </row>
    <row r="38" spans="1:9" x14ac:dyDescent="0.25">
      <c r="A38" s="202" t="s">
        <v>4</v>
      </c>
      <c r="C38" s="224">
        <f>S28</f>
        <v>0</v>
      </c>
    </row>
    <row r="39" spans="1:9" ht="16.5" thickBot="1" x14ac:dyDescent="0.3">
      <c r="A39" s="203" t="s">
        <v>6</v>
      </c>
      <c r="C39" s="226">
        <f>SUM(C34:C38)</f>
        <v>32</v>
      </c>
      <c r="E39" s="203" t="s">
        <v>42</v>
      </c>
      <c r="F39" s="203"/>
      <c r="G39" s="227">
        <f>S29-C39</f>
        <v>0</v>
      </c>
    </row>
    <row r="40" spans="1:9" ht="16.5" thickTop="1" x14ac:dyDescent="0.25">
      <c r="A40" s="202" t="s">
        <v>29</v>
      </c>
      <c r="C40" s="228">
        <v>0</v>
      </c>
      <c r="D40" s="228"/>
    </row>
    <row r="41" spans="1:9" x14ac:dyDescent="0.25">
      <c r="A41" s="202" t="s">
        <v>36</v>
      </c>
      <c r="C41" s="228">
        <v>0</v>
      </c>
      <c r="D41" s="228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235" customWidth="1"/>
    <col min="2" max="2" width="10.7109375" style="235" customWidth="1"/>
    <col min="3" max="3" width="10.42578125" style="235" customWidth="1"/>
    <col min="4" max="4" width="32.28515625" style="235" bestFit="1" customWidth="1"/>
    <col min="5" max="5" width="7" style="235" customWidth="1"/>
    <col min="6" max="6" width="6.85546875" style="235" customWidth="1"/>
    <col min="7" max="7" width="7" style="235" customWidth="1"/>
    <col min="8" max="8" width="6.85546875" style="235" customWidth="1"/>
    <col min="9" max="9" width="7" style="235" customWidth="1"/>
    <col min="10" max="10" width="6.85546875" style="235" customWidth="1"/>
    <col min="11" max="11" width="7" style="235" customWidth="1"/>
    <col min="12" max="12" width="6.85546875" style="235" customWidth="1"/>
    <col min="13" max="13" width="7" style="235" customWidth="1"/>
    <col min="14" max="14" width="6.85546875" style="235" customWidth="1"/>
    <col min="15" max="17" width="7" style="235" customWidth="1"/>
    <col min="18" max="18" width="7" style="236" customWidth="1"/>
    <col min="19" max="22" width="7.7109375" style="235" customWidth="1"/>
    <col min="23" max="16384" width="10.42578125" style="235"/>
  </cols>
  <sheetData>
    <row r="1" spans="1:22" x14ac:dyDescent="0.25">
      <c r="A1" s="233" t="s">
        <v>59</v>
      </c>
      <c r="B1" s="234"/>
      <c r="C1" s="234"/>
    </row>
    <row r="2" spans="1:22" s="241" customFormat="1" x14ac:dyDescent="0.25">
      <c r="A2" s="237" t="str">
        <f>Analysis!A3</f>
        <v>W/E 12.11.17</v>
      </c>
      <c r="B2" s="238"/>
      <c r="C2" s="238"/>
      <c r="D2" s="238"/>
      <c r="E2" s="427" t="s">
        <v>15</v>
      </c>
      <c r="F2" s="427"/>
      <c r="G2" s="427" t="s">
        <v>16</v>
      </c>
      <c r="H2" s="427"/>
      <c r="I2" s="427" t="s">
        <v>17</v>
      </c>
      <c r="J2" s="427"/>
      <c r="K2" s="427" t="s">
        <v>18</v>
      </c>
      <c r="L2" s="427"/>
      <c r="M2" s="427" t="s">
        <v>19</v>
      </c>
      <c r="N2" s="427"/>
      <c r="O2" s="427" t="s">
        <v>20</v>
      </c>
      <c r="P2" s="427"/>
      <c r="Q2" s="427" t="s">
        <v>21</v>
      </c>
      <c r="R2" s="427"/>
      <c r="S2" s="239" t="s">
        <v>24</v>
      </c>
      <c r="T2" s="239" t="s">
        <v>39</v>
      </c>
      <c r="U2" s="240" t="s">
        <v>26</v>
      </c>
      <c r="V2" s="240" t="s">
        <v>27</v>
      </c>
    </row>
    <row r="3" spans="1:22" x14ac:dyDescent="0.25">
      <c r="A3" s="242" t="s">
        <v>22</v>
      </c>
      <c r="B3" s="242" t="s">
        <v>23</v>
      </c>
      <c r="C3" s="242" t="s">
        <v>49</v>
      </c>
      <c r="D3" s="242" t="s">
        <v>32</v>
      </c>
      <c r="E3" s="243">
        <v>8</v>
      </c>
      <c r="F3" s="243">
        <v>16.3</v>
      </c>
      <c r="G3" s="243">
        <v>8</v>
      </c>
      <c r="H3" s="243">
        <v>16.3</v>
      </c>
      <c r="I3" s="243">
        <v>8</v>
      </c>
      <c r="J3" s="243">
        <v>16.3</v>
      </c>
      <c r="K3" s="243">
        <v>8</v>
      </c>
      <c r="L3" s="243">
        <v>16.3</v>
      </c>
      <c r="M3" s="243">
        <v>8</v>
      </c>
      <c r="N3" s="243">
        <v>16.3</v>
      </c>
      <c r="O3" s="243"/>
      <c r="P3" s="243"/>
      <c r="Q3" s="244"/>
      <c r="R3" s="244"/>
      <c r="S3" s="245"/>
      <c r="T3" s="245"/>
      <c r="U3" s="246"/>
      <c r="V3" s="246"/>
    </row>
    <row r="4" spans="1:22" x14ac:dyDescent="0.25">
      <c r="A4" s="247">
        <v>6598</v>
      </c>
      <c r="B4" s="373" t="s">
        <v>134</v>
      </c>
      <c r="C4" s="247">
        <v>96</v>
      </c>
      <c r="D4" s="25" t="s">
        <v>63</v>
      </c>
      <c r="E4" s="421">
        <v>3.5</v>
      </c>
      <c r="F4" s="421"/>
      <c r="G4" s="421"/>
      <c r="H4" s="421"/>
      <c r="I4" s="421"/>
      <c r="J4" s="421"/>
      <c r="K4" s="421"/>
      <c r="L4" s="421"/>
      <c r="M4" s="421"/>
      <c r="N4" s="421"/>
      <c r="O4" s="417"/>
      <c r="P4" s="418"/>
      <c r="Q4" s="413"/>
      <c r="R4" s="414"/>
      <c r="S4" s="245">
        <f>E4+G4+I4+K4+M4+O4+Q4</f>
        <v>3.5</v>
      </c>
      <c r="T4" s="245">
        <f t="shared" ref="T4:T21" si="0">SUM(S4-U4-V4)</f>
        <v>3.5</v>
      </c>
      <c r="U4" s="249"/>
      <c r="V4" s="249"/>
    </row>
    <row r="5" spans="1:22" x14ac:dyDescent="0.25">
      <c r="A5" s="305" t="s">
        <v>97</v>
      </c>
      <c r="B5" s="373" t="s">
        <v>129</v>
      </c>
      <c r="C5" s="306">
        <v>1</v>
      </c>
      <c r="D5" s="25" t="s">
        <v>75</v>
      </c>
      <c r="E5" s="421">
        <v>4.5</v>
      </c>
      <c r="F5" s="421"/>
      <c r="G5" s="421">
        <v>8</v>
      </c>
      <c r="H5" s="421"/>
      <c r="I5" s="421">
        <v>4.25</v>
      </c>
      <c r="J5" s="421"/>
      <c r="K5" s="421"/>
      <c r="L5" s="421"/>
      <c r="M5" s="421"/>
      <c r="N5" s="421"/>
      <c r="O5" s="417"/>
      <c r="P5" s="418"/>
      <c r="Q5" s="413"/>
      <c r="R5" s="414"/>
      <c r="S5" s="245">
        <f>E5+G5+I5+K5+M5+O5+Q5</f>
        <v>16.75</v>
      </c>
      <c r="T5" s="245">
        <f t="shared" si="0"/>
        <v>16.75</v>
      </c>
      <c r="U5" s="249"/>
      <c r="V5" s="249"/>
    </row>
    <row r="6" spans="1:22" x14ac:dyDescent="0.25">
      <c r="A6" s="358">
        <v>6738</v>
      </c>
      <c r="B6" s="373" t="s">
        <v>130</v>
      </c>
      <c r="C6" s="357">
        <v>2</v>
      </c>
      <c r="D6" s="25" t="s">
        <v>108</v>
      </c>
      <c r="E6" s="421"/>
      <c r="F6" s="421"/>
      <c r="G6" s="421"/>
      <c r="H6" s="421"/>
      <c r="I6" s="421">
        <v>2.25</v>
      </c>
      <c r="J6" s="421"/>
      <c r="K6" s="421">
        <v>7</v>
      </c>
      <c r="L6" s="421"/>
      <c r="M6" s="421">
        <v>7</v>
      </c>
      <c r="N6" s="421"/>
      <c r="O6" s="417"/>
      <c r="P6" s="418"/>
      <c r="Q6" s="413"/>
      <c r="R6" s="414"/>
      <c r="S6" s="245">
        <f t="shared" ref="S6:S24" si="1">E6+G6+I6+K6+M6+O6+Q6</f>
        <v>16.25</v>
      </c>
      <c r="T6" s="245">
        <f t="shared" si="0"/>
        <v>16.25</v>
      </c>
      <c r="U6" s="249"/>
      <c r="V6" s="249"/>
    </row>
    <row r="7" spans="1:22" x14ac:dyDescent="0.25">
      <c r="A7" s="305">
        <v>6710</v>
      </c>
      <c r="B7" s="373" t="s">
        <v>135</v>
      </c>
      <c r="C7" s="306">
        <v>9</v>
      </c>
      <c r="D7" s="25" t="s">
        <v>121</v>
      </c>
      <c r="E7" s="421"/>
      <c r="F7" s="421"/>
      <c r="G7" s="421"/>
      <c r="H7" s="421"/>
      <c r="I7" s="421"/>
      <c r="J7" s="421"/>
      <c r="K7" s="421"/>
      <c r="L7" s="421"/>
      <c r="M7" s="421">
        <v>1</v>
      </c>
      <c r="N7" s="421"/>
      <c r="O7" s="417"/>
      <c r="P7" s="418"/>
      <c r="Q7" s="413"/>
      <c r="R7" s="414"/>
      <c r="S7" s="245">
        <f t="shared" si="1"/>
        <v>1</v>
      </c>
      <c r="T7" s="245">
        <f t="shared" si="0"/>
        <v>1</v>
      </c>
      <c r="U7" s="249"/>
      <c r="V7" s="249"/>
    </row>
    <row r="8" spans="1:22" x14ac:dyDescent="0.25">
      <c r="A8" s="305"/>
      <c r="B8" s="306"/>
      <c r="C8" s="306"/>
      <c r="D8" s="25"/>
      <c r="E8" s="383"/>
      <c r="F8" s="388"/>
      <c r="G8" s="417"/>
      <c r="H8" s="418"/>
      <c r="I8" s="417"/>
      <c r="J8" s="418"/>
      <c r="K8" s="421"/>
      <c r="L8" s="421"/>
      <c r="M8" s="426"/>
      <c r="N8" s="418"/>
      <c r="O8" s="417"/>
      <c r="P8" s="418"/>
      <c r="Q8" s="413"/>
      <c r="R8" s="414"/>
      <c r="S8" s="245">
        <f>E8+G8+I8+K8+M8+O8+Q8</f>
        <v>0</v>
      </c>
      <c r="T8" s="245">
        <f t="shared" si="0"/>
        <v>0</v>
      </c>
      <c r="U8" s="249"/>
      <c r="V8" s="249"/>
    </row>
    <row r="9" spans="1:22" x14ac:dyDescent="0.25">
      <c r="A9" s="300"/>
      <c r="B9" s="301"/>
      <c r="C9" s="301"/>
      <c r="D9" s="25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17"/>
      <c r="P9" s="418"/>
      <c r="Q9" s="413"/>
      <c r="R9" s="414"/>
      <c r="S9" s="245">
        <f t="shared" si="1"/>
        <v>0</v>
      </c>
      <c r="T9" s="245">
        <f t="shared" si="0"/>
        <v>0</v>
      </c>
      <c r="U9" s="249"/>
      <c r="V9" s="249"/>
    </row>
    <row r="10" spans="1:22" x14ac:dyDescent="0.25">
      <c r="A10" s="335"/>
      <c r="B10" s="336"/>
      <c r="C10" s="336"/>
      <c r="D10" s="25"/>
      <c r="E10" s="419"/>
      <c r="F10" s="420"/>
      <c r="G10" s="417"/>
      <c r="H10" s="418"/>
      <c r="I10" s="417"/>
      <c r="J10" s="418"/>
      <c r="K10" s="417"/>
      <c r="L10" s="418"/>
      <c r="M10" s="417"/>
      <c r="N10" s="418"/>
      <c r="O10" s="417"/>
      <c r="P10" s="418"/>
      <c r="Q10" s="413"/>
      <c r="R10" s="414"/>
      <c r="S10" s="245">
        <f t="shared" si="1"/>
        <v>0</v>
      </c>
      <c r="T10" s="245">
        <f t="shared" si="0"/>
        <v>0</v>
      </c>
      <c r="U10" s="249"/>
      <c r="V10" s="249"/>
    </row>
    <row r="11" spans="1:22" x14ac:dyDescent="0.25">
      <c r="A11" s="335"/>
      <c r="B11" s="32"/>
      <c r="C11" s="335"/>
      <c r="D11" s="25"/>
      <c r="E11" s="419"/>
      <c r="F11" s="420"/>
      <c r="G11" s="417"/>
      <c r="H11" s="418"/>
      <c r="I11" s="417"/>
      <c r="J11" s="418"/>
      <c r="K11" s="417"/>
      <c r="L11" s="418"/>
      <c r="M11" s="417"/>
      <c r="N11" s="418"/>
      <c r="O11" s="417"/>
      <c r="P11" s="418"/>
      <c r="Q11" s="413"/>
      <c r="R11" s="414"/>
      <c r="S11" s="245">
        <f>E11+G11+I11+K11+M11+O11+Q11</f>
        <v>0</v>
      </c>
      <c r="T11" s="245">
        <f>SUM(S11-U11-V11)</f>
        <v>0</v>
      </c>
      <c r="U11" s="249"/>
      <c r="V11" s="249"/>
    </row>
    <row r="12" spans="1:22" x14ac:dyDescent="0.25">
      <c r="A12" s="340"/>
      <c r="B12" s="341"/>
      <c r="C12" s="341"/>
      <c r="D12" s="25"/>
      <c r="E12" s="419"/>
      <c r="F12" s="420"/>
      <c r="G12" s="419"/>
      <c r="H12" s="420"/>
      <c r="I12" s="419"/>
      <c r="J12" s="420"/>
      <c r="K12" s="383"/>
      <c r="L12" s="388"/>
      <c r="M12" s="417"/>
      <c r="N12" s="418"/>
      <c r="O12" s="417"/>
      <c r="P12" s="418"/>
      <c r="Q12" s="413"/>
      <c r="R12" s="414"/>
      <c r="S12" s="245">
        <f>E12+G12+I12+K12+M12+O12+Q12</f>
        <v>0</v>
      </c>
      <c r="T12" s="245">
        <f>SUM(S12-U12-V12)</f>
        <v>0</v>
      </c>
      <c r="U12" s="249"/>
      <c r="V12" s="249"/>
    </row>
    <row r="13" spans="1:22" x14ac:dyDescent="0.25">
      <c r="A13" s="348"/>
      <c r="B13" s="32"/>
      <c r="C13" s="348"/>
      <c r="D13" s="25"/>
      <c r="E13" s="419"/>
      <c r="F13" s="420"/>
      <c r="G13" s="419"/>
      <c r="H13" s="420"/>
      <c r="I13" s="419"/>
      <c r="J13" s="420"/>
      <c r="K13" s="419"/>
      <c r="L13" s="420"/>
      <c r="M13" s="417"/>
      <c r="N13" s="418"/>
      <c r="O13" s="417"/>
      <c r="P13" s="418"/>
      <c r="Q13" s="413"/>
      <c r="R13" s="414"/>
      <c r="S13" s="245">
        <f>E13+G13+I13+K13+M13+O13+Q13</f>
        <v>0</v>
      </c>
      <c r="T13" s="245">
        <f>SUM(S13-U13-V13)</f>
        <v>0</v>
      </c>
      <c r="U13" s="249"/>
      <c r="V13" s="249"/>
    </row>
    <row r="14" spans="1:22" x14ac:dyDescent="0.25">
      <c r="A14" s="342"/>
      <c r="B14" s="250"/>
      <c r="C14" s="247"/>
      <c r="D14" s="25"/>
      <c r="E14" s="419"/>
      <c r="F14" s="420"/>
      <c r="G14" s="419"/>
      <c r="H14" s="420"/>
      <c r="I14" s="419"/>
      <c r="J14" s="420"/>
      <c r="K14" s="419"/>
      <c r="L14" s="420"/>
      <c r="M14" s="417"/>
      <c r="N14" s="418"/>
      <c r="O14" s="417"/>
      <c r="P14" s="418"/>
      <c r="Q14" s="413"/>
      <c r="R14" s="414"/>
      <c r="S14" s="245">
        <f>E14+G14+I14+K14+M14+O14+Q14</f>
        <v>0</v>
      </c>
      <c r="T14" s="245">
        <f>SUM(S14-U14-V14)</f>
        <v>0</v>
      </c>
      <c r="U14" s="249"/>
      <c r="V14" s="249"/>
    </row>
    <row r="15" spans="1:22" x14ac:dyDescent="0.25">
      <c r="A15" s="247"/>
      <c r="B15" s="247"/>
      <c r="C15" s="247"/>
      <c r="D15" s="251"/>
      <c r="E15" s="419"/>
      <c r="F15" s="420"/>
      <c r="G15" s="419"/>
      <c r="H15" s="420"/>
      <c r="I15" s="419"/>
      <c r="J15" s="420"/>
      <c r="K15" s="419"/>
      <c r="L15" s="420"/>
      <c r="M15" s="422"/>
      <c r="N15" s="423"/>
      <c r="O15" s="417"/>
      <c r="P15" s="418"/>
      <c r="Q15" s="413"/>
      <c r="R15" s="414"/>
      <c r="S15" s="245">
        <f t="shared" si="1"/>
        <v>0</v>
      </c>
      <c r="T15" s="245">
        <f t="shared" si="0"/>
        <v>0</v>
      </c>
      <c r="U15" s="249"/>
      <c r="V15" s="249"/>
    </row>
    <row r="16" spans="1:22" x14ac:dyDescent="0.25">
      <c r="A16" s="247"/>
      <c r="B16" s="247"/>
      <c r="C16" s="247"/>
      <c r="D16" s="251"/>
      <c r="E16" s="424"/>
      <c r="F16" s="425"/>
      <c r="G16" s="424"/>
      <c r="H16" s="425"/>
      <c r="I16" s="424"/>
      <c r="J16" s="425"/>
      <c r="K16" s="424"/>
      <c r="L16" s="425"/>
      <c r="M16" s="417"/>
      <c r="N16" s="418"/>
      <c r="O16" s="417"/>
      <c r="P16" s="418"/>
      <c r="Q16" s="413"/>
      <c r="R16" s="414"/>
      <c r="S16" s="245">
        <f t="shared" si="1"/>
        <v>0</v>
      </c>
      <c r="T16" s="245">
        <f t="shared" si="0"/>
        <v>0</v>
      </c>
      <c r="U16" s="249"/>
      <c r="V16" s="249"/>
    </row>
    <row r="17" spans="1:22" x14ac:dyDescent="0.25">
      <c r="A17" s="238"/>
      <c r="B17" s="238"/>
      <c r="C17" s="238"/>
      <c r="D17" s="248"/>
      <c r="E17" s="424"/>
      <c r="F17" s="425"/>
      <c r="G17" s="417"/>
      <c r="H17" s="418"/>
      <c r="I17" s="417"/>
      <c r="J17" s="418"/>
      <c r="K17" s="417"/>
      <c r="L17" s="418"/>
      <c r="M17" s="417"/>
      <c r="N17" s="418"/>
      <c r="O17" s="417"/>
      <c r="P17" s="418"/>
      <c r="Q17" s="413"/>
      <c r="R17" s="414"/>
      <c r="S17" s="245">
        <f>E17+G17+I17+K17+M17+O17+Q17</f>
        <v>0</v>
      </c>
      <c r="T17" s="245">
        <f>SUM(S17-U17-V17)</f>
        <v>0</v>
      </c>
      <c r="U17" s="249"/>
      <c r="V17" s="249"/>
    </row>
    <row r="18" spans="1:22" x14ac:dyDescent="0.25">
      <c r="A18" s="247"/>
      <c r="B18" s="247"/>
      <c r="C18" s="247"/>
      <c r="D18" s="248"/>
      <c r="E18" s="419"/>
      <c r="F18" s="420"/>
      <c r="G18" s="419"/>
      <c r="H18" s="420"/>
      <c r="I18" s="419"/>
      <c r="J18" s="420"/>
      <c r="K18" s="417"/>
      <c r="L18" s="418"/>
      <c r="M18" s="417"/>
      <c r="N18" s="418"/>
      <c r="O18" s="417"/>
      <c r="P18" s="418"/>
      <c r="Q18" s="413"/>
      <c r="R18" s="414"/>
      <c r="S18" s="245">
        <f t="shared" si="1"/>
        <v>0</v>
      </c>
      <c r="T18" s="245">
        <f t="shared" si="0"/>
        <v>0</v>
      </c>
      <c r="U18" s="249"/>
      <c r="V18" s="249"/>
    </row>
    <row r="19" spans="1:22" x14ac:dyDescent="0.25">
      <c r="A19" s="238"/>
      <c r="B19" s="238"/>
      <c r="C19" s="238"/>
      <c r="D19" s="248"/>
      <c r="E19" s="417"/>
      <c r="F19" s="418"/>
      <c r="G19" s="417"/>
      <c r="H19" s="418"/>
      <c r="I19" s="417"/>
      <c r="J19" s="418"/>
      <c r="K19" s="417"/>
      <c r="L19" s="418"/>
      <c r="M19" s="417"/>
      <c r="N19" s="418"/>
      <c r="O19" s="417"/>
      <c r="P19" s="418"/>
      <c r="Q19" s="413"/>
      <c r="R19" s="414"/>
      <c r="S19" s="245">
        <f t="shared" si="1"/>
        <v>0</v>
      </c>
      <c r="T19" s="245">
        <f t="shared" si="0"/>
        <v>0</v>
      </c>
      <c r="U19" s="249"/>
      <c r="V19" s="249"/>
    </row>
    <row r="20" spans="1:22" x14ac:dyDescent="0.25">
      <c r="A20" s="238">
        <v>3600</v>
      </c>
      <c r="B20" s="371" t="s">
        <v>127</v>
      </c>
      <c r="C20" s="238"/>
      <c r="D20" s="25" t="s">
        <v>115</v>
      </c>
      <c r="E20" s="417"/>
      <c r="F20" s="418"/>
      <c r="G20" s="417"/>
      <c r="H20" s="418"/>
      <c r="I20" s="417"/>
      <c r="J20" s="418"/>
      <c r="K20" s="417">
        <v>1</v>
      </c>
      <c r="L20" s="418"/>
      <c r="M20" s="417"/>
      <c r="N20" s="418"/>
      <c r="O20" s="417"/>
      <c r="P20" s="418"/>
      <c r="Q20" s="413"/>
      <c r="R20" s="414"/>
      <c r="S20" s="245">
        <f t="shared" si="1"/>
        <v>1</v>
      </c>
      <c r="T20" s="245">
        <f t="shared" si="0"/>
        <v>1</v>
      </c>
      <c r="U20" s="249"/>
      <c r="V20" s="249"/>
    </row>
    <row r="21" spans="1:22" x14ac:dyDescent="0.25">
      <c r="A21" s="238">
        <v>3600</v>
      </c>
      <c r="B21" s="371" t="s">
        <v>127</v>
      </c>
      <c r="C21" s="238"/>
      <c r="D21" s="248" t="s">
        <v>74</v>
      </c>
      <c r="E21" s="417"/>
      <c r="F21" s="418"/>
      <c r="G21" s="417"/>
      <c r="H21" s="418"/>
      <c r="I21" s="417">
        <v>1.5</v>
      </c>
      <c r="J21" s="418"/>
      <c r="K21" s="417"/>
      <c r="L21" s="418"/>
      <c r="M21" s="417"/>
      <c r="N21" s="418"/>
      <c r="O21" s="417"/>
      <c r="P21" s="418"/>
      <c r="Q21" s="413"/>
      <c r="R21" s="414"/>
      <c r="S21" s="245">
        <f t="shared" si="1"/>
        <v>1.5</v>
      </c>
      <c r="T21" s="245">
        <f t="shared" si="0"/>
        <v>1.5</v>
      </c>
      <c r="U21" s="249"/>
      <c r="V21" s="249"/>
    </row>
    <row r="22" spans="1:22" x14ac:dyDescent="0.25">
      <c r="A22" s="242" t="s">
        <v>37</v>
      </c>
      <c r="B22" s="242"/>
      <c r="C22" s="251"/>
      <c r="D22" s="251"/>
      <c r="E22" s="417"/>
      <c r="F22" s="418"/>
      <c r="G22" s="417"/>
      <c r="H22" s="418"/>
      <c r="I22" s="417"/>
      <c r="J22" s="418"/>
      <c r="K22" s="417"/>
      <c r="L22" s="418"/>
      <c r="M22" s="417"/>
      <c r="N22" s="418"/>
      <c r="O22" s="417"/>
      <c r="P22" s="418"/>
      <c r="Q22" s="413"/>
      <c r="R22" s="414"/>
      <c r="S22" s="245">
        <f t="shared" si="1"/>
        <v>0</v>
      </c>
      <c r="T22" s="245"/>
      <c r="U22" s="252"/>
      <c r="V22" s="249"/>
    </row>
    <row r="23" spans="1:22" x14ac:dyDescent="0.25">
      <c r="A23" s="242" t="s">
        <v>38</v>
      </c>
      <c r="B23" s="242">
        <f>SUM(B6:B22)</f>
        <v>0</v>
      </c>
      <c r="C23" s="251"/>
      <c r="D23" s="251"/>
      <c r="E23" s="417"/>
      <c r="F23" s="418"/>
      <c r="G23" s="417"/>
      <c r="H23" s="418"/>
      <c r="I23" s="417"/>
      <c r="J23" s="418"/>
      <c r="K23" s="417"/>
      <c r="L23" s="418"/>
      <c r="M23" s="417"/>
      <c r="N23" s="418"/>
      <c r="O23" s="417"/>
      <c r="P23" s="418"/>
      <c r="Q23" s="413"/>
      <c r="R23" s="414"/>
      <c r="S23" s="245">
        <f t="shared" si="1"/>
        <v>0</v>
      </c>
      <c r="T23" s="245"/>
      <c r="U23" s="252"/>
      <c r="V23" s="249"/>
    </row>
    <row r="24" spans="1:22" x14ac:dyDescent="0.25">
      <c r="A24" s="252" t="s">
        <v>6</v>
      </c>
      <c r="B24" s="252"/>
      <c r="C24" s="252"/>
      <c r="D24" s="252"/>
      <c r="E24" s="415">
        <f>SUM(E4:E23)</f>
        <v>8</v>
      </c>
      <c r="F24" s="416"/>
      <c r="G24" s="415">
        <f>SUM(G4:G23)</f>
        <v>8</v>
      </c>
      <c r="H24" s="416"/>
      <c r="I24" s="415">
        <f>SUM(I4:I23)</f>
        <v>8</v>
      </c>
      <c r="J24" s="416"/>
      <c r="K24" s="415">
        <f>SUM(K4:K23)</f>
        <v>8</v>
      </c>
      <c r="L24" s="416"/>
      <c r="M24" s="415">
        <f>SUM(M4:M23)</f>
        <v>8</v>
      </c>
      <c r="N24" s="416"/>
      <c r="O24" s="415">
        <f>SUM(O4:O23)</f>
        <v>0</v>
      </c>
      <c r="P24" s="416"/>
      <c r="Q24" s="415">
        <f>SUM(Q4:Q23)</f>
        <v>0</v>
      </c>
      <c r="R24" s="416"/>
      <c r="S24" s="245">
        <f t="shared" si="1"/>
        <v>40</v>
      </c>
      <c r="T24" s="245"/>
      <c r="U24" s="252"/>
      <c r="V24" s="249"/>
    </row>
    <row r="25" spans="1:22" x14ac:dyDescent="0.25">
      <c r="A25" s="252" t="s">
        <v>2</v>
      </c>
      <c r="B25" s="252"/>
      <c r="C25" s="252"/>
      <c r="D25" s="252"/>
      <c r="E25" s="253"/>
      <c r="F25" s="254">
        <v>8</v>
      </c>
      <c r="G25" s="253"/>
      <c r="H25" s="254">
        <v>8</v>
      </c>
      <c r="I25" s="253"/>
      <c r="J25" s="254">
        <v>8</v>
      </c>
      <c r="K25" s="253"/>
      <c r="L25" s="254">
        <v>8</v>
      </c>
      <c r="M25" s="253"/>
      <c r="N25" s="254">
        <v>8</v>
      </c>
      <c r="O25" s="253"/>
      <c r="P25" s="254"/>
      <c r="Q25" s="253"/>
      <c r="R25" s="254"/>
      <c r="S25" s="245">
        <f>SUM(E25:R25)</f>
        <v>40</v>
      </c>
      <c r="T25" s="245">
        <f>SUM(T4:T24)</f>
        <v>40</v>
      </c>
      <c r="U25" s="249"/>
      <c r="V25" s="249"/>
    </row>
    <row r="26" spans="1:22" x14ac:dyDescent="0.25">
      <c r="A26" s="252" t="s">
        <v>41</v>
      </c>
      <c r="B26" s="252"/>
      <c r="C26" s="252"/>
      <c r="D26" s="252"/>
      <c r="E26" s="255"/>
      <c r="F26" s="255">
        <f>SUM(E24)-F25</f>
        <v>0</v>
      </c>
      <c r="G26" s="255"/>
      <c r="H26" s="255">
        <f>SUM(G24)-H25</f>
        <v>0</v>
      </c>
      <c r="I26" s="255"/>
      <c r="J26" s="255">
        <f>SUM(I24)-J25</f>
        <v>0</v>
      </c>
      <c r="K26" s="255"/>
      <c r="L26" s="255">
        <f>SUM(K24)-L25</f>
        <v>0</v>
      </c>
      <c r="M26" s="255"/>
      <c r="N26" s="255">
        <f>SUM(M24)-N25</f>
        <v>0</v>
      </c>
      <c r="O26" s="255"/>
      <c r="P26" s="255">
        <f>SUM(O24)</f>
        <v>0</v>
      </c>
      <c r="Q26" s="255"/>
      <c r="R26" s="255">
        <f>SUM(Q24)</f>
        <v>0</v>
      </c>
      <c r="S26" s="249">
        <f>SUM(E26:R26)</f>
        <v>0</v>
      </c>
      <c r="T26" s="249"/>
      <c r="U26" s="249">
        <f>SUM(U4:U25)</f>
        <v>0</v>
      </c>
      <c r="V26" s="249">
        <f>SUM(V4:V25)</f>
        <v>0</v>
      </c>
    </row>
    <row r="27" spans="1:22" x14ac:dyDescent="0.25">
      <c r="G27" s="256"/>
      <c r="H27" s="256"/>
    </row>
    <row r="28" spans="1:22" x14ac:dyDescent="0.25">
      <c r="A28" s="233" t="s">
        <v>25</v>
      </c>
      <c r="B28" s="234"/>
    </row>
    <row r="29" spans="1:22" x14ac:dyDescent="0.25">
      <c r="A29" s="235" t="s">
        <v>2</v>
      </c>
      <c r="C29" s="257">
        <f>SUM(T25)</f>
        <v>40</v>
      </c>
      <c r="I29" s="233">
        <v>3600</v>
      </c>
    </row>
    <row r="30" spans="1:22" x14ac:dyDescent="0.25">
      <c r="A30" s="235" t="s">
        <v>26</v>
      </c>
      <c r="C30" s="257">
        <f>U26</f>
        <v>0</v>
      </c>
      <c r="D30" s="258"/>
      <c r="I30" s="259">
        <v>2.5</v>
      </c>
    </row>
    <row r="31" spans="1:22" x14ac:dyDescent="0.25">
      <c r="A31" s="235" t="s">
        <v>27</v>
      </c>
      <c r="C31" s="258">
        <f>V26</f>
        <v>0</v>
      </c>
      <c r="I31" s="260"/>
    </row>
    <row r="32" spans="1:22" x14ac:dyDescent="0.25">
      <c r="A32" s="235" t="s">
        <v>28</v>
      </c>
      <c r="C32" s="258">
        <f>S22</f>
        <v>0</v>
      </c>
      <c r="I32" s="257"/>
    </row>
    <row r="33" spans="1:7" x14ac:dyDescent="0.25">
      <c r="A33" s="235" t="s">
        <v>4</v>
      </c>
      <c r="C33" s="258">
        <f>S23</f>
        <v>0</v>
      </c>
    </row>
    <row r="34" spans="1:7" ht="16.5" thickBot="1" x14ac:dyDescent="0.3">
      <c r="A34" s="236" t="s">
        <v>6</v>
      </c>
      <c r="C34" s="261">
        <f>SUM(C29:C33)</f>
        <v>40</v>
      </c>
      <c r="E34" s="236" t="s">
        <v>42</v>
      </c>
      <c r="F34" s="236"/>
      <c r="G34" s="262">
        <f>S24-C34</f>
        <v>0</v>
      </c>
    </row>
    <row r="35" spans="1:7" ht="16.5" thickTop="1" x14ac:dyDescent="0.25">
      <c r="A35" s="235" t="s">
        <v>29</v>
      </c>
      <c r="C35" s="263">
        <v>0</v>
      </c>
      <c r="D35" s="263"/>
    </row>
    <row r="36" spans="1:7" x14ac:dyDescent="0.25">
      <c r="A36" s="235" t="s">
        <v>36</v>
      </c>
      <c r="C36" s="263">
        <v>0</v>
      </c>
      <c r="D36" s="263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22" sqref="E22:H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302"/>
      <c r="L3" s="302"/>
      <c r="M3" s="302"/>
      <c r="N3" s="302"/>
      <c r="O3" s="41"/>
      <c r="P3" s="41"/>
      <c r="Q3" s="35"/>
      <c r="R3" s="35"/>
      <c r="S3" s="12"/>
      <c r="T3" s="12"/>
      <c r="U3" s="13"/>
      <c r="V3" s="13"/>
    </row>
    <row r="4" spans="1:22" x14ac:dyDescent="0.25">
      <c r="A4" s="348" t="s">
        <v>89</v>
      </c>
      <c r="B4" s="373" t="s">
        <v>128</v>
      </c>
      <c r="C4" s="247">
        <v>3</v>
      </c>
      <c r="D4" s="25" t="s">
        <v>90</v>
      </c>
      <c r="E4" s="392">
        <v>7</v>
      </c>
      <c r="F4" s="392"/>
      <c r="G4" s="392">
        <v>5</v>
      </c>
      <c r="H4" s="392"/>
      <c r="I4" s="392">
        <v>7</v>
      </c>
      <c r="J4" s="392"/>
      <c r="K4" s="397"/>
      <c r="L4" s="397"/>
      <c r="M4" s="397"/>
      <c r="N4" s="397"/>
      <c r="O4" s="383"/>
      <c r="P4" s="388"/>
      <c r="Q4" s="389"/>
      <c r="R4" s="390"/>
      <c r="S4" s="12">
        <f>E4+G4+I4+K4+M4+O4+Q4</f>
        <v>19</v>
      </c>
      <c r="T4" s="12">
        <f t="shared" ref="T4:T23" si="0">SUM(S4-U4-V4)</f>
        <v>19</v>
      </c>
      <c r="U4" s="15"/>
      <c r="V4" s="15"/>
    </row>
    <row r="5" spans="1:22" x14ac:dyDescent="0.25">
      <c r="A5" s="350">
        <v>6686</v>
      </c>
      <c r="B5" s="373" t="s">
        <v>136</v>
      </c>
      <c r="C5" s="351">
        <v>6</v>
      </c>
      <c r="D5" s="25" t="s">
        <v>104</v>
      </c>
      <c r="E5" s="392"/>
      <c r="F5" s="392"/>
      <c r="G5" s="383">
        <v>2.5</v>
      </c>
      <c r="H5" s="388"/>
      <c r="I5" s="383">
        <v>1</v>
      </c>
      <c r="J5" s="388"/>
      <c r="K5" s="397"/>
      <c r="L5" s="397"/>
      <c r="M5" s="397"/>
      <c r="N5" s="397"/>
      <c r="O5" s="383"/>
      <c r="P5" s="388"/>
      <c r="Q5" s="389"/>
      <c r="R5" s="390"/>
      <c r="S5" s="12">
        <f>E5+G5+I5+K5+M5+O5+Q5</f>
        <v>3.5</v>
      </c>
      <c r="T5" s="12">
        <f t="shared" si="0"/>
        <v>3.5</v>
      </c>
      <c r="U5" s="15"/>
      <c r="V5" s="15"/>
    </row>
    <row r="6" spans="1:22" x14ac:dyDescent="0.25">
      <c r="A6" s="329"/>
      <c r="B6" s="330"/>
      <c r="C6" s="330"/>
      <c r="D6" s="25"/>
      <c r="E6" s="392"/>
      <c r="F6" s="392"/>
      <c r="G6" s="383"/>
      <c r="H6" s="388"/>
      <c r="I6" s="383"/>
      <c r="J6" s="388"/>
      <c r="K6" s="397"/>
      <c r="L6" s="397"/>
      <c r="M6" s="395"/>
      <c r="N6" s="396"/>
      <c r="O6" s="383"/>
      <c r="P6" s="388"/>
      <c r="Q6" s="389"/>
      <c r="R6" s="390"/>
      <c r="S6" s="12">
        <f t="shared" ref="S6:S25" si="1">E6+G6+I6+K6+M6+O6+Q6</f>
        <v>0</v>
      </c>
      <c r="T6" s="12">
        <f t="shared" si="0"/>
        <v>0</v>
      </c>
      <c r="U6" s="15"/>
      <c r="V6" s="15"/>
    </row>
    <row r="7" spans="1:22" x14ac:dyDescent="0.25">
      <c r="A7" s="305"/>
      <c r="B7" s="230"/>
      <c r="C7" s="307"/>
      <c r="D7" s="25"/>
      <c r="E7" s="392"/>
      <c r="F7" s="392"/>
      <c r="G7" s="383"/>
      <c r="H7" s="388"/>
      <c r="I7" s="383"/>
      <c r="J7" s="388"/>
      <c r="K7" s="397"/>
      <c r="L7" s="397"/>
      <c r="M7" s="395"/>
      <c r="N7" s="396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335"/>
      <c r="B8" s="32"/>
      <c r="C8" s="335"/>
      <c r="D8" s="25"/>
      <c r="E8" s="392"/>
      <c r="F8" s="392"/>
      <c r="G8" s="383"/>
      <c r="H8" s="388"/>
      <c r="I8" s="383"/>
      <c r="J8" s="388"/>
      <c r="K8" s="397"/>
      <c r="L8" s="397"/>
      <c r="M8" s="395"/>
      <c r="N8" s="396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35"/>
      <c r="B9" s="217"/>
      <c r="C9" s="307"/>
      <c r="D9" s="25"/>
      <c r="E9" s="392"/>
      <c r="F9" s="392"/>
      <c r="G9" s="383"/>
      <c r="H9" s="388"/>
      <c r="I9" s="383"/>
      <c r="J9" s="388"/>
      <c r="K9" s="395"/>
      <c r="L9" s="396"/>
      <c r="M9" s="395"/>
      <c r="N9" s="396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09"/>
      <c r="B10" s="32"/>
      <c r="C10" s="307"/>
      <c r="D10" s="25"/>
      <c r="E10" s="392"/>
      <c r="F10" s="392"/>
      <c r="G10" s="383"/>
      <c r="H10" s="388"/>
      <c r="I10" s="383"/>
      <c r="J10" s="388"/>
      <c r="K10" s="395"/>
      <c r="L10" s="396"/>
      <c r="M10" s="395"/>
      <c r="N10" s="396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12"/>
      <c r="B11" s="32"/>
      <c r="C11" s="112"/>
      <c r="D11" s="25"/>
      <c r="E11" s="392"/>
      <c r="F11" s="392"/>
      <c r="G11" s="383"/>
      <c r="H11" s="388"/>
      <c r="I11" s="392"/>
      <c r="J11" s="392"/>
      <c r="K11" s="397"/>
      <c r="L11" s="397"/>
      <c r="M11" s="395"/>
      <c r="N11" s="396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12"/>
      <c r="B12" s="32"/>
      <c r="C12" s="112"/>
      <c r="D12" s="25"/>
      <c r="E12" s="392"/>
      <c r="F12" s="392"/>
      <c r="G12" s="383"/>
      <c r="H12" s="388"/>
      <c r="I12" s="392"/>
      <c r="J12" s="392"/>
      <c r="K12" s="395"/>
      <c r="L12" s="396"/>
      <c r="M12" s="395"/>
      <c r="N12" s="396"/>
      <c r="O12" s="383"/>
      <c r="P12" s="388"/>
      <c r="Q12" s="389"/>
      <c r="R12" s="390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110"/>
      <c r="B13" s="110"/>
      <c r="C13" s="110"/>
      <c r="D13" s="25"/>
      <c r="E13" s="392"/>
      <c r="F13" s="392"/>
      <c r="G13" s="383"/>
      <c r="H13" s="388"/>
      <c r="I13" s="392"/>
      <c r="J13" s="392"/>
      <c r="K13" s="395"/>
      <c r="L13" s="396"/>
      <c r="M13" s="395"/>
      <c r="N13" s="396"/>
      <c r="O13" s="383"/>
      <c r="P13" s="388"/>
      <c r="Q13" s="389"/>
      <c r="R13" s="39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10"/>
      <c r="B14" s="110"/>
      <c r="C14" s="110"/>
      <c r="D14" s="25"/>
      <c r="E14" s="392"/>
      <c r="F14" s="392"/>
      <c r="G14" s="383"/>
      <c r="H14" s="388"/>
      <c r="I14" s="392"/>
      <c r="J14" s="392"/>
      <c r="K14" s="395"/>
      <c r="L14" s="396"/>
      <c r="M14" s="395"/>
      <c r="N14" s="396"/>
      <c r="O14" s="383"/>
      <c r="P14" s="388"/>
      <c r="Q14" s="389"/>
      <c r="R14" s="390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64"/>
      <c r="B15" s="32"/>
      <c r="C15" s="64"/>
      <c r="D15" s="25"/>
      <c r="E15" s="383"/>
      <c r="F15" s="388"/>
      <c r="G15" s="383"/>
      <c r="H15" s="388"/>
      <c r="I15" s="383"/>
      <c r="J15" s="388"/>
      <c r="K15" s="395"/>
      <c r="L15" s="396"/>
      <c r="M15" s="395"/>
      <c r="N15" s="396"/>
      <c r="O15" s="383"/>
      <c r="P15" s="388"/>
      <c r="Q15" s="389"/>
      <c r="R15" s="390"/>
      <c r="S15" s="12">
        <f t="shared" ref="S15:S21" si="2">E15+G15+I15+K15+M15+O15+Q15</f>
        <v>0</v>
      </c>
      <c r="T15" s="12">
        <f t="shared" ref="T15:T21" si="3">SUM(S15-U15-V15)</f>
        <v>0</v>
      </c>
      <c r="U15" s="15"/>
      <c r="V15" s="15"/>
    </row>
    <row r="16" spans="1:22" ht="15" customHeight="1" x14ac:dyDescent="0.25">
      <c r="A16" s="63"/>
      <c r="B16" s="32"/>
      <c r="C16" s="63"/>
      <c r="D16" s="25"/>
      <c r="E16" s="383"/>
      <c r="F16" s="388"/>
      <c r="G16" s="383"/>
      <c r="H16" s="388"/>
      <c r="I16" s="383"/>
      <c r="J16" s="388"/>
      <c r="K16" s="395"/>
      <c r="L16" s="396"/>
      <c r="M16" s="395"/>
      <c r="N16" s="396"/>
      <c r="O16" s="383"/>
      <c r="P16" s="388"/>
      <c r="Q16" s="389"/>
      <c r="R16" s="390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59"/>
      <c r="B17" s="59"/>
      <c r="C17" s="31"/>
      <c r="D17" s="25"/>
      <c r="E17" s="383"/>
      <c r="F17" s="388"/>
      <c r="G17" s="383"/>
      <c r="H17" s="388"/>
      <c r="I17" s="383"/>
      <c r="J17" s="388"/>
      <c r="K17" s="395"/>
      <c r="L17" s="396"/>
      <c r="M17" s="395"/>
      <c r="N17" s="396"/>
      <c r="O17" s="383"/>
      <c r="P17" s="388"/>
      <c r="Q17" s="389"/>
      <c r="R17" s="390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70"/>
      <c r="B18" s="70"/>
      <c r="C18" s="70"/>
      <c r="D18" s="14"/>
      <c r="E18" s="383"/>
      <c r="F18" s="388"/>
      <c r="G18" s="383"/>
      <c r="H18" s="388"/>
      <c r="I18" s="383"/>
      <c r="J18" s="388"/>
      <c r="K18" s="395"/>
      <c r="L18" s="396"/>
      <c r="M18" s="395"/>
      <c r="N18" s="396"/>
      <c r="O18" s="383"/>
      <c r="P18" s="388"/>
      <c r="Q18" s="389"/>
      <c r="R18" s="390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79"/>
      <c r="B19" s="79"/>
      <c r="C19" s="79"/>
      <c r="D19" s="14"/>
      <c r="E19" s="383"/>
      <c r="F19" s="388"/>
      <c r="G19" s="383"/>
      <c r="H19" s="388"/>
      <c r="I19" s="383"/>
      <c r="J19" s="388"/>
      <c r="K19" s="395"/>
      <c r="L19" s="396"/>
      <c r="M19" s="395"/>
      <c r="N19" s="396"/>
      <c r="O19" s="383"/>
      <c r="P19" s="388"/>
      <c r="Q19" s="389"/>
      <c r="R19" s="390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76"/>
      <c r="B20" s="76"/>
      <c r="C20" s="76"/>
      <c r="D20" s="25"/>
      <c r="E20" s="383"/>
      <c r="F20" s="388"/>
      <c r="G20" s="383"/>
      <c r="H20" s="388"/>
      <c r="I20" s="383"/>
      <c r="J20" s="388"/>
      <c r="K20" s="395"/>
      <c r="L20" s="396"/>
      <c r="M20" s="395"/>
      <c r="N20" s="396"/>
      <c r="O20" s="383"/>
      <c r="P20" s="388"/>
      <c r="Q20" s="389"/>
      <c r="R20" s="390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77"/>
      <c r="B21" s="77"/>
      <c r="C21" s="77"/>
      <c r="D21" s="14"/>
      <c r="E21" s="383"/>
      <c r="F21" s="388"/>
      <c r="G21" s="383"/>
      <c r="H21" s="388"/>
      <c r="I21" s="383"/>
      <c r="J21" s="388"/>
      <c r="K21" s="395"/>
      <c r="L21" s="396"/>
      <c r="M21" s="395"/>
      <c r="N21" s="396"/>
      <c r="O21" s="383"/>
      <c r="P21" s="388"/>
      <c r="Q21" s="389"/>
      <c r="R21" s="390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193">
        <v>3600</v>
      </c>
      <c r="B22" s="193" t="s">
        <v>127</v>
      </c>
      <c r="C22" s="193"/>
      <c r="D22" s="25" t="s">
        <v>73</v>
      </c>
      <c r="E22" s="383">
        <v>0.5</v>
      </c>
      <c r="F22" s="388"/>
      <c r="G22" s="383">
        <v>0.5</v>
      </c>
      <c r="H22" s="388"/>
      <c r="I22" s="383"/>
      <c r="J22" s="388"/>
      <c r="K22" s="395"/>
      <c r="L22" s="396"/>
      <c r="M22" s="395"/>
      <c r="N22" s="396"/>
      <c r="O22" s="383"/>
      <c r="P22" s="388"/>
      <c r="Q22" s="389"/>
      <c r="R22" s="390"/>
      <c r="S22" s="12">
        <f>E22+G22+I22+K22+M22+O22+Q22</f>
        <v>1</v>
      </c>
      <c r="T22" s="12">
        <f t="shared" si="0"/>
        <v>1</v>
      </c>
      <c r="U22" s="15"/>
      <c r="V22" s="15"/>
    </row>
    <row r="23" spans="1:22" x14ac:dyDescent="0.25">
      <c r="A23" s="75">
        <v>3600</v>
      </c>
      <c r="B23" s="75">
        <f>SUM(B6:B22)</f>
        <v>0</v>
      </c>
      <c r="C23" s="75"/>
      <c r="D23" s="25" t="s">
        <v>98</v>
      </c>
      <c r="E23" s="383">
        <v>0.5</v>
      </c>
      <c r="F23" s="388"/>
      <c r="G23" s="383"/>
      <c r="H23" s="388"/>
      <c r="I23" s="383"/>
      <c r="J23" s="388"/>
      <c r="K23" s="395">
        <f>SUM(K6:K22)</f>
        <v>0</v>
      </c>
      <c r="L23" s="396"/>
      <c r="M23" s="395"/>
      <c r="N23" s="396"/>
      <c r="O23" s="383"/>
      <c r="P23" s="388"/>
      <c r="Q23" s="389"/>
      <c r="R23" s="390"/>
      <c r="S23" s="12">
        <f t="shared" si="1"/>
        <v>0.5</v>
      </c>
      <c r="T23" s="12">
        <f t="shared" si="0"/>
        <v>0.5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3"/>
      <c r="F24" s="388"/>
      <c r="G24" s="383"/>
      <c r="H24" s="388"/>
      <c r="I24" s="383"/>
      <c r="J24" s="388"/>
      <c r="K24" s="395">
        <v>8</v>
      </c>
      <c r="L24" s="396"/>
      <c r="M24" s="395">
        <v>8</v>
      </c>
      <c r="N24" s="396"/>
      <c r="O24" s="389"/>
      <c r="P24" s="390"/>
      <c r="Q24" s="389"/>
      <c r="R24" s="390"/>
      <c r="S24" s="12">
        <f t="shared" si="1"/>
        <v>16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3"/>
      <c r="F25" s="388"/>
      <c r="G25" s="383"/>
      <c r="H25" s="388"/>
      <c r="I25" s="383"/>
      <c r="J25" s="388"/>
      <c r="K25" s="383"/>
      <c r="L25" s="388"/>
      <c r="M25" s="383"/>
      <c r="N25" s="388"/>
      <c r="O25" s="389"/>
      <c r="P25" s="390"/>
      <c r="Q25" s="389"/>
      <c r="R25" s="390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6">
        <f>SUM(E4:E25)</f>
        <v>8</v>
      </c>
      <c r="F26" s="387"/>
      <c r="G26" s="386">
        <f>SUM(G4:G25)</f>
        <v>8</v>
      </c>
      <c r="H26" s="387"/>
      <c r="I26" s="386">
        <f>SUM(I4:I25)</f>
        <v>8</v>
      </c>
      <c r="J26" s="387"/>
      <c r="K26" s="386">
        <f>SUM(K4:K25)</f>
        <v>8</v>
      </c>
      <c r="L26" s="387"/>
      <c r="M26" s="386">
        <f>SUM(M4:M25)</f>
        <v>8</v>
      </c>
      <c r="N26" s="387"/>
      <c r="O26" s="386">
        <f>SUM(O4:O25)</f>
        <v>0</v>
      </c>
      <c r="P26" s="387"/>
      <c r="Q26" s="386">
        <f>SUM(Q4:Q25)</f>
        <v>0</v>
      </c>
      <c r="R26" s="387"/>
      <c r="S26" s="12">
        <f>SUM(S2:S25)</f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17"/>
      <c r="F27" s="1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SUM(T2:T24)</f>
        <v>24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SUM(U2:U27)</f>
        <v>0</v>
      </c>
      <c r="V28" s="15">
        <f>SUM(V2:V27)</f>
        <v>0</v>
      </c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24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>
        <v>1.5</v>
      </c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16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E17" sqref="E17:N20"/>
    </sheetView>
  </sheetViews>
  <sheetFormatPr defaultRowHeight="15.75" x14ac:dyDescent="0.25"/>
  <cols>
    <col min="1" max="1" width="9.7109375" style="132" customWidth="1"/>
    <col min="2" max="2" width="10.7109375" style="132" customWidth="1"/>
    <col min="3" max="3" width="10" style="132" customWidth="1"/>
    <col min="4" max="4" width="28.7109375" style="132" customWidth="1"/>
    <col min="5" max="5" width="6.85546875" style="132" customWidth="1"/>
    <col min="6" max="13" width="7" style="132" customWidth="1"/>
    <col min="14" max="14" width="6.85546875" style="132" customWidth="1"/>
    <col min="15" max="17" width="7" style="132" customWidth="1"/>
    <col min="18" max="18" width="7" style="133" customWidth="1"/>
    <col min="19" max="19" width="7.7109375" style="132" customWidth="1"/>
    <col min="20" max="21" width="7.85546875" style="132" customWidth="1"/>
    <col min="22" max="22" width="7.7109375" style="132" customWidth="1"/>
    <col min="23" max="16384" width="9.140625" style="132"/>
  </cols>
  <sheetData>
    <row r="1" spans="1:22" x14ac:dyDescent="0.25">
      <c r="A1" s="130" t="s">
        <v>12</v>
      </c>
      <c r="B1" s="131"/>
      <c r="C1" s="131"/>
    </row>
    <row r="2" spans="1:22" s="138" customFormat="1" x14ac:dyDescent="0.25">
      <c r="A2" s="134" t="str">
        <f>Analysis!A3</f>
        <v>W/E 12.11.17</v>
      </c>
      <c r="B2" s="135"/>
      <c r="C2" s="135"/>
      <c r="D2" s="135"/>
      <c r="E2" s="435" t="s">
        <v>15</v>
      </c>
      <c r="F2" s="435"/>
      <c r="G2" s="435" t="s">
        <v>16</v>
      </c>
      <c r="H2" s="435"/>
      <c r="I2" s="435" t="s">
        <v>17</v>
      </c>
      <c r="J2" s="435"/>
      <c r="K2" s="435" t="s">
        <v>18</v>
      </c>
      <c r="L2" s="435"/>
      <c r="M2" s="435" t="s">
        <v>19</v>
      </c>
      <c r="N2" s="435"/>
      <c r="O2" s="435" t="s">
        <v>20</v>
      </c>
      <c r="P2" s="435"/>
      <c r="Q2" s="435" t="s">
        <v>21</v>
      </c>
      <c r="R2" s="435"/>
      <c r="S2" s="136" t="s">
        <v>24</v>
      </c>
      <c r="T2" s="136" t="s">
        <v>39</v>
      </c>
      <c r="U2" s="137" t="s">
        <v>26</v>
      </c>
      <c r="V2" s="137" t="s">
        <v>27</v>
      </c>
    </row>
    <row r="3" spans="1:22" x14ac:dyDescent="0.25">
      <c r="A3" s="139" t="s">
        <v>22</v>
      </c>
      <c r="B3" s="139" t="s">
        <v>23</v>
      </c>
      <c r="C3" s="139" t="s">
        <v>49</v>
      </c>
      <c r="D3" s="139" t="s">
        <v>32</v>
      </c>
      <c r="E3" s="140">
        <v>8</v>
      </c>
      <c r="F3" s="140">
        <v>16.3</v>
      </c>
      <c r="G3" s="140">
        <v>8</v>
      </c>
      <c r="H3" s="140">
        <v>16.3</v>
      </c>
      <c r="I3" s="140">
        <v>8</v>
      </c>
      <c r="J3" s="140">
        <v>16.3</v>
      </c>
      <c r="K3" s="140">
        <v>8</v>
      </c>
      <c r="L3" s="140">
        <v>16.3</v>
      </c>
      <c r="M3" s="140">
        <v>8</v>
      </c>
      <c r="N3" s="140">
        <v>16.3</v>
      </c>
      <c r="O3" s="140"/>
      <c r="P3" s="140"/>
      <c r="Q3" s="141"/>
      <c r="R3" s="141"/>
      <c r="S3" s="142"/>
      <c r="T3" s="142"/>
      <c r="U3" s="143"/>
      <c r="V3" s="143"/>
    </row>
    <row r="4" spans="1:22" x14ac:dyDescent="0.25">
      <c r="A4" s="369">
        <v>6538</v>
      </c>
      <c r="B4" s="373" t="s">
        <v>126</v>
      </c>
      <c r="C4" s="370">
        <v>36</v>
      </c>
      <c r="D4" s="25" t="s">
        <v>112</v>
      </c>
      <c r="E4" s="430"/>
      <c r="F4" s="430"/>
      <c r="G4" s="430"/>
      <c r="H4" s="430"/>
      <c r="I4" s="430"/>
      <c r="J4" s="430"/>
      <c r="K4" s="430"/>
      <c r="L4" s="430"/>
      <c r="M4" s="430">
        <v>1.75</v>
      </c>
      <c r="N4" s="430"/>
      <c r="O4" s="430"/>
      <c r="P4" s="430"/>
      <c r="Q4" s="431"/>
      <c r="R4" s="432"/>
      <c r="S4" s="142">
        <f>E4+G4+I4+K4+M4+O4+Q4</f>
        <v>1.75</v>
      </c>
      <c r="T4" s="142">
        <f>SUM(S4-U4-V4)</f>
        <v>1.75</v>
      </c>
      <c r="U4" s="146"/>
      <c r="V4" s="146"/>
    </row>
    <row r="5" spans="1:22" x14ac:dyDescent="0.25">
      <c r="A5" s="305"/>
      <c r="B5" s="32"/>
      <c r="C5" s="307"/>
      <c r="D5" s="25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1"/>
      <c r="R5" s="432"/>
      <c r="S5" s="142">
        <f t="shared" ref="S5:S21" si="0">E5+G5+I5+K5+M5+O5+Q5</f>
        <v>0</v>
      </c>
      <c r="T5" s="142">
        <f t="shared" ref="T5:T19" si="1">SUM(S5-U5-V5)</f>
        <v>0</v>
      </c>
      <c r="U5" s="146"/>
      <c r="V5" s="146"/>
    </row>
    <row r="6" spans="1:22" x14ac:dyDescent="0.25">
      <c r="A6" s="305"/>
      <c r="B6" s="303"/>
      <c r="C6" s="307"/>
      <c r="D6" s="25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1"/>
      <c r="R6" s="432"/>
      <c r="S6" s="142">
        <f t="shared" si="0"/>
        <v>0</v>
      </c>
      <c r="T6" s="142">
        <f t="shared" si="1"/>
        <v>0</v>
      </c>
      <c r="U6" s="146"/>
      <c r="V6" s="146"/>
    </row>
    <row r="7" spans="1:22" x14ac:dyDescent="0.25">
      <c r="A7" s="305"/>
      <c r="B7" s="304"/>
      <c r="C7" s="307"/>
      <c r="D7" s="25"/>
      <c r="E7" s="433"/>
      <c r="F7" s="434"/>
      <c r="G7" s="433"/>
      <c r="H7" s="434"/>
      <c r="I7" s="436"/>
      <c r="J7" s="434"/>
      <c r="K7" s="436"/>
      <c r="L7" s="434"/>
      <c r="M7" s="436"/>
      <c r="N7" s="434"/>
      <c r="O7" s="430"/>
      <c r="P7" s="430"/>
      <c r="Q7" s="431"/>
      <c r="R7" s="432"/>
      <c r="S7" s="142">
        <f t="shared" si="0"/>
        <v>0</v>
      </c>
      <c r="T7" s="142">
        <f t="shared" si="1"/>
        <v>0</v>
      </c>
      <c r="U7" s="146"/>
      <c r="V7" s="146"/>
    </row>
    <row r="8" spans="1:22" x14ac:dyDescent="0.25">
      <c r="A8" s="329"/>
      <c r="B8" s="229"/>
      <c r="C8" s="229"/>
      <c r="D8" s="25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1"/>
      <c r="R8" s="432"/>
      <c r="S8" s="142">
        <f t="shared" si="0"/>
        <v>0</v>
      </c>
      <c r="T8" s="142">
        <f t="shared" si="1"/>
        <v>0</v>
      </c>
      <c r="U8" s="146"/>
      <c r="V8" s="146"/>
    </row>
    <row r="9" spans="1:22" x14ac:dyDescent="0.25">
      <c r="A9" s="144"/>
      <c r="B9" s="147"/>
      <c r="C9" s="144"/>
      <c r="D9" s="145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1"/>
      <c r="R9" s="432"/>
      <c r="S9" s="142">
        <f t="shared" si="0"/>
        <v>0</v>
      </c>
      <c r="T9" s="142">
        <f t="shared" si="1"/>
        <v>0</v>
      </c>
      <c r="U9" s="146"/>
      <c r="V9" s="146"/>
    </row>
    <row r="10" spans="1:22" x14ac:dyDescent="0.25">
      <c r="A10" s="144"/>
      <c r="B10" s="147"/>
      <c r="C10" s="144"/>
      <c r="D10" s="145"/>
      <c r="E10" s="433"/>
      <c r="F10" s="434"/>
      <c r="G10" s="433"/>
      <c r="H10" s="434"/>
      <c r="I10" s="433"/>
      <c r="J10" s="434"/>
      <c r="K10" s="430"/>
      <c r="L10" s="430"/>
      <c r="M10" s="430"/>
      <c r="N10" s="430"/>
      <c r="O10" s="430"/>
      <c r="P10" s="430"/>
      <c r="Q10" s="431"/>
      <c r="R10" s="432"/>
      <c r="S10" s="142">
        <f t="shared" si="0"/>
        <v>0</v>
      </c>
      <c r="T10" s="142">
        <f t="shared" si="1"/>
        <v>0</v>
      </c>
      <c r="U10" s="146"/>
      <c r="V10" s="146"/>
    </row>
    <row r="11" spans="1:22" x14ac:dyDescent="0.25">
      <c r="A11" s="135"/>
      <c r="B11" s="135"/>
      <c r="C11" s="135"/>
      <c r="D11" s="145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1"/>
      <c r="R11" s="432"/>
      <c r="S11" s="142">
        <f t="shared" si="0"/>
        <v>0</v>
      </c>
      <c r="T11" s="142">
        <f t="shared" si="1"/>
        <v>0</v>
      </c>
      <c r="U11" s="146"/>
      <c r="V11" s="146"/>
    </row>
    <row r="12" spans="1:22" x14ac:dyDescent="0.25">
      <c r="A12" s="144"/>
      <c r="B12" s="147"/>
      <c r="C12" s="144"/>
      <c r="D12" s="145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1"/>
      <c r="R12" s="432"/>
      <c r="S12" s="142">
        <f t="shared" si="0"/>
        <v>0</v>
      </c>
      <c r="T12" s="142">
        <f t="shared" si="1"/>
        <v>0</v>
      </c>
      <c r="U12" s="146"/>
      <c r="V12" s="146"/>
    </row>
    <row r="13" spans="1:22" x14ac:dyDescent="0.25">
      <c r="A13" s="135"/>
      <c r="B13" s="135"/>
      <c r="C13" s="135"/>
      <c r="D13" s="145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1"/>
      <c r="R13" s="432"/>
      <c r="S13" s="142">
        <f t="shared" si="0"/>
        <v>0</v>
      </c>
      <c r="T13" s="142">
        <f t="shared" si="1"/>
        <v>0</v>
      </c>
      <c r="U13" s="146"/>
      <c r="V13" s="146"/>
    </row>
    <row r="14" spans="1:22" x14ac:dyDescent="0.25">
      <c r="A14" s="144"/>
      <c r="B14" s="144"/>
      <c r="C14" s="144"/>
      <c r="D14" s="148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1"/>
      <c r="R14" s="432"/>
      <c r="S14" s="142">
        <f t="shared" si="0"/>
        <v>0</v>
      </c>
      <c r="T14" s="142">
        <f t="shared" si="1"/>
        <v>0</v>
      </c>
      <c r="U14" s="146"/>
      <c r="V14" s="146"/>
    </row>
    <row r="15" spans="1:22" x14ac:dyDescent="0.25">
      <c r="A15" s="144"/>
      <c r="B15" s="144"/>
      <c r="C15" s="144"/>
      <c r="D15" s="14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1"/>
      <c r="R15" s="432"/>
      <c r="S15" s="142">
        <f t="shared" si="0"/>
        <v>0</v>
      </c>
      <c r="T15" s="142">
        <f t="shared" si="1"/>
        <v>0</v>
      </c>
      <c r="U15" s="146"/>
      <c r="V15" s="146"/>
    </row>
    <row r="16" spans="1:22" x14ac:dyDescent="0.25">
      <c r="A16" s="339"/>
      <c r="B16" s="339"/>
      <c r="C16" s="339"/>
      <c r="D16" s="25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1"/>
      <c r="R16" s="432"/>
      <c r="S16" s="142">
        <f t="shared" si="0"/>
        <v>0</v>
      </c>
      <c r="T16" s="142">
        <f t="shared" si="1"/>
        <v>0</v>
      </c>
      <c r="U16" s="146"/>
      <c r="V16" s="146"/>
    </row>
    <row r="17" spans="1:22" x14ac:dyDescent="0.25">
      <c r="A17" s="346">
        <v>3600</v>
      </c>
      <c r="B17" s="371" t="s">
        <v>127</v>
      </c>
      <c r="C17" s="346"/>
      <c r="D17" s="25" t="s">
        <v>122</v>
      </c>
      <c r="E17" s="433"/>
      <c r="F17" s="434"/>
      <c r="G17" s="430"/>
      <c r="H17" s="430"/>
      <c r="I17" s="430"/>
      <c r="J17" s="430"/>
      <c r="K17" s="430"/>
      <c r="L17" s="430"/>
      <c r="M17" s="430">
        <v>6.25</v>
      </c>
      <c r="N17" s="430"/>
      <c r="O17" s="430"/>
      <c r="P17" s="430"/>
      <c r="Q17" s="431"/>
      <c r="R17" s="432"/>
      <c r="S17" s="142">
        <f t="shared" si="0"/>
        <v>6.25</v>
      </c>
      <c r="T17" s="142">
        <f t="shared" si="1"/>
        <v>6.25</v>
      </c>
      <c r="U17" s="146"/>
      <c r="V17" s="146"/>
    </row>
    <row r="18" spans="1:22" x14ac:dyDescent="0.25">
      <c r="A18" s="346">
        <v>3600</v>
      </c>
      <c r="B18" s="371" t="s">
        <v>127</v>
      </c>
      <c r="C18" s="346"/>
      <c r="D18" s="25" t="s">
        <v>93</v>
      </c>
      <c r="E18" s="433">
        <v>0.5</v>
      </c>
      <c r="F18" s="434"/>
      <c r="G18" s="430">
        <v>8</v>
      </c>
      <c r="H18" s="430"/>
      <c r="I18" s="430">
        <v>8</v>
      </c>
      <c r="J18" s="430"/>
      <c r="K18" s="430">
        <v>8</v>
      </c>
      <c r="L18" s="430"/>
      <c r="M18" s="430"/>
      <c r="N18" s="430"/>
      <c r="O18" s="430"/>
      <c r="P18" s="430"/>
      <c r="Q18" s="431"/>
      <c r="R18" s="432"/>
      <c r="S18" s="142">
        <f t="shared" si="0"/>
        <v>24.5</v>
      </c>
      <c r="T18" s="142">
        <f t="shared" si="1"/>
        <v>24.5</v>
      </c>
      <c r="U18" s="146"/>
      <c r="V18" s="146"/>
    </row>
    <row r="19" spans="1:22" x14ac:dyDescent="0.25">
      <c r="A19" s="176">
        <v>3600</v>
      </c>
      <c r="B19" s="32" t="s">
        <v>127</v>
      </c>
      <c r="C19" s="176"/>
      <c r="D19" s="25" t="s">
        <v>92</v>
      </c>
      <c r="E19" s="433">
        <v>7.5</v>
      </c>
      <c r="F19" s="434"/>
      <c r="G19" s="433"/>
      <c r="H19" s="434"/>
      <c r="I19" s="433"/>
      <c r="J19" s="434"/>
      <c r="K19" s="430"/>
      <c r="L19" s="430"/>
      <c r="M19" s="430"/>
      <c r="N19" s="430"/>
      <c r="O19" s="430"/>
      <c r="P19" s="430"/>
      <c r="Q19" s="431"/>
      <c r="R19" s="432"/>
      <c r="S19" s="142">
        <f t="shared" si="0"/>
        <v>7.5</v>
      </c>
      <c r="T19" s="142">
        <f t="shared" si="1"/>
        <v>7.5</v>
      </c>
      <c r="U19" s="146"/>
      <c r="V19" s="146"/>
    </row>
    <row r="20" spans="1:22" x14ac:dyDescent="0.25">
      <c r="A20" s="139" t="s">
        <v>37</v>
      </c>
      <c r="B20" s="139"/>
      <c r="C20" s="139"/>
      <c r="D20" s="139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1"/>
      <c r="R20" s="432"/>
      <c r="S20" s="142">
        <f t="shared" si="0"/>
        <v>0</v>
      </c>
      <c r="T20" s="142"/>
      <c r="U20" s="149"/>
      <c r="V20" s="146"/>
    </row>
    <row r="21" spans="1:22" x14ac:dyDescent="0.25">
      <c r="A21" s="139" t="s">
        <v>38</v>
      </c>
      <c r="B21" s="139"/>
      <c r="C21" s="139"/>
      <c r="D21" s="139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1"/>
      <c r="R21" s="432"/>
      <c r="S21" s="142">
        <f t="shared" si="0"/>
        <v>0</v>
      </c>
      <c r="T21" s="142"/>
      <c r="U21" s="149"/>
      <c r="V21" s="146"/>
    </row>
    <row r="22" spans="1:22" x14ac:dyDescent="0.25">
      <c r="A22" s="149" t="s">
        <v>6</v>
      </c>
      <c r="B22" s="149"/>
      <c r="C22" s="149"/>
      <c r="D22" s="149"/>
      <c r="E22" s="428">
        <f>SUM(E4:E21)</f>
        <v>8</v>
      </c>
      <c r="F22" s="429"/>
      <c r="G22" s="428">
        <f>SUM(G4:G21)</f>
        <v>8</v>
      </c>
      <c r="H22" s="429"/>
      <c r="I22" s="428">
        <f>SUM(I4:I21)</f>
        <v>8</v>
      </c>
      <c r="J22" s="429"/>
      <c r="K22" s="428">
        <f>SUM(K4:K21)</f>
        <v>8</v>
      </c>
      <c r="L22" s="429"/>
      <c r="M22" s="428">
        <f>SUM(M4:M21)</f>
        <v>8</v>
      </c>
      <c r="N22" s="429"/>
      <c r="O22" s="428">
        <f>SUM(O4:O21)</f>
        <v>0</v>
      </c>
      <c r="P22" s="429"/>
      <c r="Q22" s="428">
        <f>SUM(Q4:Q21)</f>
        <v>0</v>
      </c>
      <c r="R22" s="429"/>
      <c r="S22" s="142">
        <f>E22+G22+I22+K22+M22+O22+Q22</f>
        <v>40</v>
      </c>
      <c r="T22" s="142"/>
      <c r="U22" s="149"/>
      <c r="V22" s="146"/>
    </row>
    <row r="23" spans="1:22" x14ac:dyDescent="0.25">
      <c r="A23" s="149" t="s">
        <v>2</v>
      </c>
      <c r="B23" s="149">
        <f>SUM(B6:B22)</f>
        <v>0</v>
      </c>
      <c r="C23" s="149"/>
      <c r="D23" s="149"/>
      <c r="E23" s="150"/>
      <c r="F23" s="151">
        <v>8</v>
      </c>
      <c r="G23" s="150"/>
      <c r="H23" s="151">
        <v>8</v>
      </c>
      <c r="I23" s="150"/>
      <c r="J23" s="151">
        <v>8</v>
      </c>
      <c r="K23" s="150">
        <f>SUM(K6:K22)</f>
        <v>16</v>
      </c>
      <c r="L23" s="151">
        <v>8</v>
      </c>
      <c r="M23" s="150"/>
      <c r="N23" s="151">
        <v>8</v>
      </c>
      <c r="O23" s="150"/>
      <c r="P23" s="151"/>
      <c r="Q23" s="150"/>
      <c r="R23" s="151"/>
      <c r="S23" s="142">
        <f>SUM(E23:R23)</f>
        <v>56</v>
      </c>
      <c r="T23" s="142">
        <f>SUM(T4:T22)</f>
        <v>40</v>
      </c>
      <c r="U23" s="146"/>
      <c r="V23" s="146"/>
    </row>
    <row r="24" spans="1:22" x14ac:dyDescent="0.25">
      <c r="A24" s="149" t="s">
        <v>41</v>
      </c>
      <c r="B24" s="149"/>
      <c r="C24" s="149"/>
      <c r="D24" s="149"/>
      <c r="E24" s="152"/>
      <c r="F24" s="152">
        <f>SUM(E22)-F23</f>
        <v>0</v>
      </c>
      <c r="G24" s="152"/>
      <c r="H24" s="152">
        <f>SUM(G22)-H23</f>
        <v>0</v>
      </c>
      <c r="I24" s="152"/>
      <c r="J24" s="152">
        <f>SUM(I22)-J23</f>
        <v>0</v>
      </c>
      <c r="K24" s="152"/>
      <c r="L24" s="152">
        <f>SUM(K22)-L23</f>
        <v>0</v>
      </c>
      <c r="M24" s="152"/>
      <c r="N24" s="152">
        <f>SUM(M22)-N23</f>
        <v>0</v>
      </c>
      <c r="O24" s="152"/>
      <c r="P24" s="152">
        <f>SUM(O22)</f>
        <v>0</v>
      </c>
      <c r="Q24" s="152"/>
      <c r="R24" s="152">
        <f>SUM(Q22)</f>
        <v>0</v>
      </c>
      <c r="S24" s="146">
        <f>SUM(E24:R24)</f>
        <v>0</v>
      </c>
      <c r="T24" s="146"/>
      <c r="U24" s="146">
        <f>SUM(U4:U23)</f>
        <v>0</v>
      </c>
      <c r="V24" s="146">
        <f>SUM(V4:V23)</f>
        <v>0</v>
      </c>
    </row>
    <row r="26" spans="1:22" x14ac:dyDescent="0.25">
      <c r="A26" s="130" t="s">
        <v>25</v>
      </c>
      <c r="B26" s="131"/>
    </row>
    <row r="27" spans="1:22" x14ac:dyDescent="0.25">
      <c r="A27" s="132" t="s">
        <v>2</v>
      </c>
      <c r="C27" s="153">
        <f>SUM(T23)</f>
        <v>40</v>
      </c>
      <c r="I27" s="130">
        <v>3600</v>
      </c>
    </row>
    <row r="28" spans="1:22" x14ac:dyDescent="0.25">
      <c r="A28" s="132" t="s">
        <v>26</v>
      </c>
      <c r="C28" s="153">
        <f>U24</f>
        <v>0</v>
      </c>
      <c r="D28" s="154"/>
      <c r="I28" s="155">
        <v>38.25</v>
      </c>
    </row>
    <row r="29" spans="1:22" x14ac:dyDescent="0.25">
      <c r="A29" s="132" t="s">
        <v>27</v>
      </c>
      <c r="C29" s="154">
        <f>V24</f>
        <v>0</v>
      </c>
      <c r="I29" s="156"/>
    </row>
    <row r="30" spans="1:22" x14ac:dyDescent="0.25">
      <c r="A30" s="132" t="s">
        <v>28</v>
      </c>
      <c r="C30" s="154">
        <f>S20</f>
        <v>0</v>
      </c>
      <c r="I30" s="153"/>
    </row>
    <row r="31" spans="1:22" x14ac:dyDescent="0.25">
      <c r="A31" s="132" t="s">
        <v>4</v>
      </c>
      <c r="C31" s="154">
        <f>S21</f>
        <v>0</v>
      </c>
    </row>
    <row r="32" spans="1:22" ht="16.5" thickBot="1" x14ac:dyDescent="0.3">
      <c r="A32" s="133" t="s">
        <v>6</v>
      </c>
      <c r="C32" s="157">
        <f>SUM(C27:C31)</f>
        <v>40</v>
      </c>
      <c r="E32" s="133" t="s">
        <v>42</v>
      </c>
      <c r="F32" s="133"/>
      <c r="G32" s="158">
        <v>0</v>
      </c>
    </row>
    <row r="33" spans="1:4" ht="16.5" thickTop="1" x14ac:dyDescent="0.25">
      <c r="A33" s="132" t="s">
        <v>29</v>
      </c>
      <c r="C33" s="159">
        <v>0</v>
      </c>
      <c r="D33" s="159"/>
    </row>
    <row r="34" spans="1:4" x14ac:dyDescent="0.25">
      <c r="A34" s="132" t="s">
        <v>36</v>
      </c>
      <c r="C34" s="159">
        <v>0</v>
      </c>
      <c r="D34" s="159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zoomScaleSheetLayoutView="100" workbookViewId="0">
      <selection activeCell="E12" sqref="E12:N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19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36"/>
      <c r="R3" s="36"/>
      <c r="S3" s="12"/>
      <c r="T3" s="12"/>
      <c r="U3" s="13"/>
      <c r="V3" s="13"/>
    </row>
    <row r="4" spans="1:22" x14ac:dyDescent="0.25">
      <c r="A4" s="305">
        <v>6538</v>
      </c>
      <c r="B4" s="373" t="s">
        <v>126</v>
      </c>
      <c r="C4" s="307">
        <v>36</v>
      </c>
      <c r="D4" s="25" t="s">
        <v>112</v>
      </c>
      <c r="E4" s="392"/>
      <c r="F4" s="392"/>
      <c r="G4" s="392"/>
      <c r="H4" s="392"/>
      <c r="I4" s="392">
        <v>1</v>
      </c>
      <c r="J4" s="392"/>
      <c r="K4" s="392">
        <v>6.25</v>
      </c>
      <c r="L4" s="392"/>
      <c r="M4" s="392">
        <v>5</v>
      </c>
      <c r="N4" s="392"/>
      <c r="O4" s="383"/>
      <c r="P4" s="388"/>
      <c r="Q4" s="389"/>
      <c r="R4" s="390"/>
      <c r="S4" s="12">
        <f>E4+G4+I4+K4+M4+O4+Q4</f>
        <v>12.25</v>
      </c>
      <c r="T4" s="12">
        <f t="shared" ref="T4:T17" si="0">SUM(S4-U4-V4)</f>
        <v>12.25</v>
      </c>
      <c r="U4" s="15"/>
      <c r="V4" s="15"/>
    </row>
    <row r="5" spans="1:22" x14ac:dyDescent="0.25">
      <c r="A5" s="305"/>
      <c r="B5" s="32"/>
      <c r="C5" s="307"/>
      <c r="D5" s="25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83"/>
      <c r="P5" s="388"/>
      <c r="Q5" s="389"/>
      <c r="R5" s="390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305"/>
      <c r="B6" s="303"/>
      <c r="C6" s="307"/>
      <c r="D6" s="25"/>
      <c r="E6" s="392"/>
      <c r="F6" s="392"/>
      <c r="G6" s="392"/>
      <c r="H6" s="392"/>
      <c r="I6" s="394"/>
      <c r="J6" s="388"/>
      <c r="K6" s="394"/>
      <c r="L6" s="388"/>
      <c r="M6" s="394"/>
      <c r="N6" s="388"/>
      <c r="O6" s="383"/>
      <c r="P6" s="388"/>
      <c r="Q6" s="389"/>
      <c r="R6" s="390"/>
      <c r="S6" s="12">
        <f>E6+G6+I6+K6+M6+O6+Q6</f>
        <v>0</v>
      </c>
      <c r="T6" s="12">
        <f>SUM(S6-U6-V6)</f>
        <v>0</v>
      </c>
      <c r="U6" s="15"/>
      <c r="V6" s="15"/>
    </row>
    <row r="7" spans="1:22" x14ac:dyDescent="0.25">
      <c r="A7" s="126"/>
      <c r="B7" s="125"/>
      <c r="C7" s="125"/>
      <c r="D7" s="25"/>
      <c r="E7" s="392"/>
      <c r="F7" s="392"/>
      <c r="G7" s="392"/>
      <c r="H7" s="392"/>
      <c r="I7" s="394"/>
      <c r="J7" s="388"/>
      <c r="K7" s="394"/>
      <c r="L7" s="388"/>
      <c r="M7" s="394"/>
      <c r="N7" s="388"/>
      <c r="O7" s="383"/>
      <c r="P7" s="388"/>
      <c r="Q7" s="389"/>
      <c r="R7" s="390"/>
      <c r="S7" s="12">
        <f t="shared" ref="S7:S20" si="1">E7+G7+I7+K7+M7+O7+Q7</f>
        <v>0</v>
      </c>
      <c r="T7" s="12">
        <f t="shared" si="0"/>
        <v>0</v>
      </c>
      <c r="U7" s="15"/>
      <c r="V7" s="15"/>
    </row>
    <row r="8" spans="1:22" x14ac:dyDescent="0.25">
      <c r="A8" s="92"/>
      <c r="B8" s="32"/>
      <c r="C8" s="92"/>
      <c r="D8" s="25"/>
      <c r="E8" s="392"/>
      <c r="F8" s="392"/>
      <c r="G8" s="392"/>
      <c r="H8" s="392"/>
      <c r="I8" s="394"/>
      <c r="J8" s="388"/>
      <c r="K8" s="383"/>
      <c r="L8" s="388"/>
      <c r="M8" s="383"/>
      <c r="N8" s="388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29"/>
      <c r="B9" s="32"/>
      <c r="C9" s="129"/>
      <c r="D9" s="25"/>
      <c r="E9" s="383"/>
      <c r="F9" s="388"/>
      <c r="G9" s="383"/>
      <c r="H9" s="388"/>
      <c r="I9" s="383"/>
      <c r="J9" s="388"/>
      <c r="K9" s="383"/>
      <c r="L9" s="388"/>
      <c r="M9" s="383"/>
      <c r="N9" s="388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8"/>
      <c r="B10" s="30"/>
      <c r="C10" s="30"/>
      <c r="D10" s="25"/>
      <c r="E10" s="383"/>
      <c r="F10" s="388"/>
      <c r="G10" s="383"/>
      <c r="H10" s="388"/>
      <c r="I10" s="383"/>
      <c r="J10" s="388"/>
      <c r="K10" s="383"/>
      <c r="L10" s="388"/>
      <c r="M10" s="383"/>
      <c r="N10" s="388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59"/>
      <c r="B11" s="32"/>
      <c r="C11" s="59"/>
      <c r="D11" s="25"/>
      <c r="E11" s="392"/>
      <c r="F11" s="392"/>
      <c r="G11" s="392"/>
      <c r="H11" s="392"/>
      <c r="I11" s="394"/>
      <c r="J11" s="388"/>
      <c r="K11" s="383"/>
      <c r="L11" s="388"/>
      <c r="M11" s="383"/>
      <c r="N11" s="388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68">
        <v>3600</v>
      </c>
      <c r="B12" s="371" t="s">
        <v>127</v>
      </c>
      <c r="C12" s="368"/>
      <c r="D12" s="25" t="s">
        <v>122</v>
      </c>
      <c r="E12" s="392"/>
      <c r="F12" s="392"/>
      <c r="G12" s="392"/>
      <c r="H12" s="392"/>
      <c r="I12" s="394"/>
      <c r="J12" s="388"/>
      <c r="K12" s="383"/>
      <c r="L12" s="388"/>
      <c r="M12" s="383">
        <v>3</v>
      </c>
      <c r="N12" s="388"/>
      <c r="O12" s="383"/>
      <c r="P12" s="388"/>
      <c r="Q12" s="389"/>
      <c r="R12" s="390"/>
      <c r="S12" s="12">
        <f t="shared" si="1"/>
        <v>3</v>
      </c>
      <c r="T12" s="12">
        <f t="shared" si="0"/>
        <v>3</v>
      </c>
      <c r="U12" s="15"/>
      <c r="V12" s="15"/>
    </row>
    <row r="13" spans="1:22" x14ac:dyDescent="0.25">
      <c r="A13" s="360">
        <v>3600</v>
      </c>
      <c r="B13" s="371" t="s">
        <v>127</v>
      </c>
      <c r="C13" s="360"/>
      <c r="D13" s="25" t="s">
        <v>114</v>
      </c>
      <c r="E13" s="383"/>
      <c r="F13" s="388"/>
      <c r="G13" s="383"/>
      <c r="H13" s="388"/>
      <c r="I13" s="394"/>
      <c r="J13" s="388"/>
      <c r="K13" s="383">
        <v>1.75</v>
      </c>
      <c r="L13" s="388"/>
      <c r="M13" s="383"/>
      <c r="N13" s="388"/>
      <c r="O13" s="383"/>
      <c r="P13" s="388"/>
      <c r="Q13" s="389"/>
      <c r="R13" s="390"/>
      <c r="S13" s="12">
        <f>E13+G13+I13+K13+M13+O13+Q13</f>
        <v>1.75</v>
      </c>
      <c r="T13" s="12">
        <f>SUM(S13-U13-V13)</f>
        <v>1.75</v>
      </c>
      <c r="U13" s="15"/>
      <c r="V13" s="15"/>
    </row>
    <row r="14" spans="1:22" x14ac:dyDescent="0.25">
      <c r="A14" s="338">
        <v>3600</v>
      </c>
      <c r="B14" s="371" t="s">
        <v>127</v>
      </c>
      <c r="C14" s="339"/>
      <c r="D14" s="25" t="s">
        <v>111</v>
      </c>
      <c r="E14" s="392"/>
      <c r="F14" s="392"/>
      <c r="G14" s="392"/>
      <c r="H14" s="392"/>
      <c r="I14" s="394">
        <v>5.75</v>
      </c>
      <c r="J14" s="388"/>
      <c r="K14" s="383"/>
      <c r="L14" s="388"/>
      <c r="M14" s="383"/>
      <c r="N14" s="388"/>
      <c r="O14" s="383"/>
      <c r="P14" s="388"/>
      <c r="Q14" s="389"/>
      <c r="R14" s="390"/>
      <c r="S14" s="12">
        <f t="shared" si="1"/>
        <v>5.75</v>
      </c>
      <c r="T14" s="12">
        <f t="shared" si="0"/>
        <v>5.75</v>
      </c>
      <c r="U14" s="15"/>
      <c r="V14" s="15"/>
    </row>
    <row r="15" spans="1:22" x14ac:dyDescent="0.25">
      <c r="A15" s="357">
        <v>3600</v>
      </c>
      <c r="B15" s="371" t="s">
        <v>127</v>
      </c>
      <c r="C15" s="357"/>
      <c r="D15" s="25" t="s">
        <v>106</v>
      </c>
      <c r="E15" s="392"/>
      <c r="F15" s="392"/>
      <c r="G15" s="392"/>
      <c r="H15" s="392"/>
      <c r="I15" s="394">
        <v>1.25</v>
      </c>
      <c r="J15" s="388"/>
      <c r="K15" s="383"/>
      <c r="L15" s="388"/>
      <c r="M15" s="383"/>
      <c r="N15" s="388"/>
      <c r="O15" s="383"/>
      <c r="P15" s="388"/>
      <c r="Q15" s="389"/>
      <c r="R15" s="390"/>
      <c r="S15" s="12">
        <f t="shared" si="1"/>
        <v>1.25</v>
      </c>
      <c r="T15" s="12">
        <f t="shared" si="0"/>
        <v>1.25</v>
      </c>
      <c r="U15" s="15"/>
      <c r="V15" s="15"/>
    </row>
    <row r="16" spans="1:22" x14ac:dyDescent="0.25">
      <c r="A16" s="303">
        <v>3600</v>
      </c>
      <c r="B16" s="371" t="s">
        <v>127</v>
      </c>
      <c r="C16" s="160"/>
      <c r="D16" s="25" t="s">
        <v>100</v>
      </c>
      <c r="E16" s="383"/>
      <c r="F16" s="388"/>
      <c r="G16" s="383">
        <v>8</v>
      </c>
      <c r="H16" s="388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 t="shared" si="1"/>
        <v>8</v>
      </c>
      <c r="T16" s="12">
        <f t="shared" si="0"/>
        <v>8</v>
      </c>
      <c r="U16" s="15"/>
      <c r="V16" s="15"/>
    </row>
    <row r="17" spans="1:22" x14ac:dyDescent="0.25">
      <c r="A17" s="303">
        <v>3600</v>
      </c>
      <c r="B17" s="371" t="s">
        <v>127</v>
      </c>
      <c r="C17" s="303"/>
      <c r="D17" s="25" t="s">
        <v>99</v>
      </c>
      <c r="E17" s="375">
        <v>11</v>
      </c>
      <c r="F17" s="376"/>
      <c r="G17" s="383"/>
      <c r="H17" s="388"/>
      <c r="I17" s="394"/>
      <c r="J17" s="388"/>
      <c r="K17" s="383"/>
      <c r="L17" s="388"/>
      <c r="M17" s="383"/>
      <c r="N17" s="388"/>
      <c r="O17" s="383"/>
      <c r="P17" s="388"/>
      <c r="Q17" s="389"/>
      <c r="R17" s="390"/>
      <c r="S17" s="12">
        <f t="shared" si="1"/>
        <v>11</v>
      </c>
      <c r="T17" s="12">
        <f t="shared" si="0"/>
        <v>8</v>
      </c>
      <c r="U17" s="15">
        <v>3</v>
      </c>
      <c r="V17" s="15"/>
    </row>
    <row r="18" spans="1:22" x14ac:dyDescent="0.25">
      <c r="A18" s="10" t="s">
        <v>37</v>
      </c>
      <c r="B18" s="10"/>
      <c r="C18" s="10"/>
      <c r="D18" s="10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9"/>
      <c r="P18" s="390"/>
      <c r="Q18" s="389"/>
      <c r="R18" s="390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9"/>
      <c r="P19" s="390"/>
      <c r="Q19" s="389"/>
      <c r="R19" s="390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6">
        <f>SUM(E4:E19)</f>
        <v>11</v>
      </c>
      <c r="F20" s="387"/>
      <c r="G20" s="386">
        <f>SUM(G4:G19)</f>
        <v>8</v>
      </c>
      <c r="H20" s="387"/>
      <c r="I20" s="386">
        <f>SUM(I4:I19)</f>
        <v>8</v>
      </c>
      <c r="J20" s="387"/>
      <c r="K20" s="386">
        <f>SUM(K4:K19)</f>
        <v>8</v>
      </c>
      <c r="L20" s="387"/>
      <c r="M20" s="386">
        <f>SUM(M4:M19)</f>
        <v>8</v>
      </c>
      <c r="N20" s="387"/>
      <c r="O20" s="386">
        <f>SUM(O4:O19)</f>
        <v>0</v>
      </c>
      <c r="P20" s="387"/>
      <c r="Q20" s="386">
        <f>SUM(Q4:Q19)</f>
        <v>0</v>
      </c>
      <c r="R20" s="387"/>
      <c r="S20" s="12">
        <f t="shared" si="1"/>
        <v>43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97"/>
      <c r="H21" s="98">
        <v>8</v>
      </c>
      <c r="I21" s="17"/>
      <c r="J21" s="18">
        <v>8</v>
      </c>
      <c r="K21" s="17"/>
      <c r="L21" s="18">
        <v>8</v>
      </c>
      <c r="M21" s="17"/>
      <c r="N21" s="1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3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3</v>
      </c>
      <c r="T22" s="15"/>
      <c r="U22" s="15">
        <f>SUM(U4:U21)</f>
        <v>3</v>
      </c>
      <c r="V22" s="15">
        <f>SUM(V4:V21)</f>
        <v>0</v>
      </c>
    </row>
    <row r="23" spans="1:22" x14ac:dyDescent="0.25">
      <c r="B23" s="3">
        <f>SUM(B6:B22)</f>
        <v>0</v>
      </c>
      <c r="K23" s="20">
        <f>SUM(K6:K22)</f>
        <v>9.75</v>
      </c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3</v>
      </c>
      <c r="D26" s="20"/>
      <c r="I26" s="28">
        <v>30.75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43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21" sqref="E21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  <c r="S1" s="3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11"/>
      <c r="R3" s="11"/>
      <c r="S3" s="12"/>
      <c r="T3" s="12"/>
      <c r="U3" s="13"/>
      <c r="V3" s="13"/>
    </row>
    <row r="4" spans="1:22" x14ac:dyDescent="0.25">
      <c r="A4" s="333" t="s">
        <v>82</v>
      </c>
      <c r="B4" s="373" t="s">
        <v>126</v>
      </c>
      <c r="C4" s="332">
        <v>23</v>
      </c>
      <c r="D4" s="25" t="s">
        <v>110</v>
      </c>
      <c r="E4" s="383"/>
      <c r="F4" s="388"/>
      <c r="G4" s="383">
        <v>1.5</v>
      </c>
      <c r="H4" s="388"/>
      <c r="I4" s="383"/>
      <c r="J4" s="388"/>
      <c r="K4" s="383">
        <v>0.5</v>
      </c>
      <c r="L4" s="388"/>
      <c r="M4" s="383"/>
      <c r="N4" s="388"/>
      <c r="O4" s="383"/>
      <c r="P4" s="388"/>
      <c r="Q4" s="389"/>
      <c r="R4" s="390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358" t="s">
        <v>82</v>
      </c>
      <c r="B5" s="373" t="s">
        <v>126</v>
      </c>
      <c r="C5" s="332">
        <v>23</v>
      </c>
      <c r="D5" s="25" t="s">
        <v>110</v>
      </c>
      <c r="E5" s="383"/>
      <c r="F5" s="388"/>
      <c r="G5" s="383">
        <v>1.5</v>
      </c>
      <c r="H5" s="388"/>
      <c r="I5" s="383"/>
      <c r="J5" s="388"/>
      <c r="K5" s="383">
        <v>0.5</v>
      </c>
      <c r="L5" s="388"/>
      <c r="M5" s="383"/>
      <c r="N5" s="388"/>
      <c r="O5" s="383"/>
      <c r="P5" s="388"/>
      <c r="Q5" s="389"/>
      <c r="R5" s="390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358">
        <v>6641</v>
      </c>
      <c r="B6" s="373" t="s">
        <v>125</v>
      </c>
      <c r="C6" s="359">
        <v>13</v>
      </c>
      <c r="D6" s="25" t="s">
        <v>83</v>
      </c>
      <c r="E6" s="383"/>
      <c r="F6" s="388"/>
      <c r="G6" s="383"/>
      <c r="H6" s="388"/>
      <c r="I6" s="392">
        <v>7</v>
      </c>
      <c r="J6" s="392"/>
      <c r="K6" s="383">
        <v>4</v>
      </c>
      <c r="L6" s="388"/>
      <c r="M6" s="383"/>
      <c r="N6" s="388"/>
      <c r="O6" s="383"/>
      <c r="P6" s="388"/>
      <c r="Q6" s="389"/>
      <c r="R6" s="390"/>
      <c r="S6" s="12">
        <f t="shared" ref="S6:S24" si="0">E6+G6+I6+K6+M6+O6+Q6</f>
        <v>11</v>
      </c>
      <c r="T6" s="12">
        <f t="shared" ref="T6:T21" si="1">SUM(S6-U6-V6)</f>
        <v>11</v>
      </c>
      <c r="U6" s="15"/>
      <c r="V6" s="15"/>
    </row>
    <row r="7" spans="1:22" x14ac:dyDescent="0.25">
      <c r="A7" s="369">
        <v>6538</v>
      </c>
      <c r="B7" s="373" t="s">
        <v>126</v>
      </c>
      <c r="C7" s="370">
        <v>36</v>
      </c>
      <c r="D7" s="25" t="s">
        <v>112</v>
      </c>
      <c r="E7" s="383"/>
      <c r="F7" s="388"/>
      <c r="G7" s="383"/>
      <c r="H7" s="388"/>
      <c r="I7" s="383"/>
      <c r="J7" s="388"/>
      <c r="K7" s="383"/>
      <c r="L7" s="388"/>
      <c r="M7" s="383">
        <v>7</v>
      </c>
      <c r="N7" s="388"/>
      <c r="O7" s="383"/>
      <c r="P7" s="388"/>
      <c r="Q7" s="389"/>
      <c r="R7" s="390"/>
      <c r="S7" s="12">
        <f>E7+G7+I7+K7+M7+O7+Q7</f>
        <v>7</v>
      </c>
      <c r="T7" s="12">
        <f t="shared" si="1"/>
        <v>7</v>
      </c>
      <c r="U7" s="15"/>
      <c r="V7" s="15"/>
    </row>
    <row r="8" spans="1:22" x14ac:dyDescent="0.25">
      <c r="A8" s="128"/>
      <c r="B8" s="127"/>
      <c r="C8" s="127"/>
      <c r="D8" s="25"/>
      <c r="E8" s="383"/>
      <c r="F8" s="388"/>
      <c r="G8" s="383"/>
      <c r="H8" s="388"/>
      <c r="I8" s="383"/>
      <c r="J8" s="388"/>
      <c r="K8" s="392"/>
      <c r="L8" s="392"/>
      <c r="M8" s="392"/>
      <c r="N8" s="392"/>
      <c r="O8" s="383"/>
      <c r="P8" s="388"/>
      <c r="Q8" s="389"/>
      <c r="R8" s="390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335"/>
      <c r="B9" s="336"/>
      <c r="C9" s="336"/>
      <c r="D9" s="25"/>
      <c r="E9" s="383"/>
      <c r="F9" s="388"/>
      <c r="G9" s="383"/>
      <c r="H9" s="388"/>
      <c r="I9" s="383"/>
      <c r="J9" s="388"/>
      <c r="K9" s="392"/>
      <c r="L9" s="392"/>
      <c r="M9" s="392"/>
      <c r="N9" s="392"/>
      <c r="O9" s="383"/>
      <c r="P9" s="388"/>
      <c r="Q9" s="389"/>
      <c r="R9" s="390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335"/>
      <c r="B10" s="334"/>
      <c r="C10" s="334"/>
      <c r="D10" s="25"/>
      <c r="E10" s="383"/>
      <c r="F10" s="388"/>
      <c r="G10" s="383"/>
      <c r="H10" s="388"/>
      <c r="I10" s="383"/>
      <c r="J10" s="388"/>
      <c r="K10" s="383"/>
      <c r="L10" s="388"/>
      <c r="M10" s="383"/>
      <c r="N10" s="388"/>
      <c r="O10" s="383"/>
      <c r="P10" s="388"/>
      <c r="Q10" s="389"/>
      <c r="R10" s="39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45"/>
      <c r="B11" s="32"/>
      <c r="C11" s="345"/>
      <c r="D11" s="25"/>
      <c r="E11" s="383"/>
      <c r="F11" s="388"/>
      <c r="G11" s="383"/>
      <c r="H11" s="388"/>
      <c r="I11" s="383"/>
      <c r="J11" s="388"/>
      <c r="K11" s="383"/>
      <c r="L11" s="388"/>
      <c r="M11" s="383"/>
      <c r="N11" s="388"/>
      <c r="O11" s="383"/>
      <c r="P11" s="388"/>
      <c r="Q11" s="389"/>
      <c r="R11" s="39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65"/>
      <c r="B12" s="264"/>
      <c r="C12" s="264"/>
      <c r="D12" s="25"/>
      <c r="E12" s="383"/>
      <c r="F12" s="388"/>
      <c r="G12" s="383"/>
      <c r="H12" s="388"/>
      <c r="I12" s="383"/>
      <c r="J12" s="388"/>
      <c r="K12" s="383"/>
      <c r="L12" s="388"/>
      <c r="M12" s="383"/>
      <c r="N12" s="388"/>
      <c r="O12" s="383"/>
      <c r="P12" s="388"/>
      <c r="Q12" s="389"/>
      <c r="R12" s="39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1"/>
      <c r="B13" s="32"/>
      <c r="C13" s="101"/>
      <c r="D13" s="25"/>
      <c r="E13" s="383"/>
      <c r="F13" s="388"/>
      <c r="G13" s="383"/>
      <c r="H13" s="388"/>
      <c r="I13" s="383"/>
      <c r="J13" s="388"/>
      <c r="K13" s="383"/>
      <c r="L13" s="388"/>
      <c r="M13" s="383"/>
      <c r="N13" s="388"/>
      <c r="O13" s="383"/>
      <c r="P13" s="388"/>
      <c r="Q13" s="389"/>
      <c r="R13" s="39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86"/>
      <c r="B14" s="86"/>
      <c r="C14" s="86"/>
      <c r="D14" s="25"/>
      <c r="E14" s="383"/>
      <c r="F14" s="388"/>
      <c r="G14" s="383"/>
      <c r="H14" s="388"/>
      <c r="I14" s="383"/>
      <c r="J14" s="388"/>
      <c r="K14" s="383"/>
      <c r="L14" s="388"/>
      <c r="M14" s="383"/>
      <c r="N14" s="388"/>
      <c r="O14" s="383"/>
      <c r="P14" s="388"/>
      <c r="Q14" s="389"/>
      <c r="R14" s="39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87"/>
      <c r="B15" s="32"/>
      <c r="C15" s="87"/>
      <c r="E15" s="383"/>
      <c r="F15" s="388"/>
      <c r="G15" s="383"/>
      <c r="H15" s="388"/>
      <c r="I15" s="383"/>
      <c r="J15" s="388"/>
      <c r="K15" s="383"/>
      <c r="L15" s="388"/>
      <c r="M15" s="383"/>
      <c r="N15" s="388"/>
      <c r="O15" s="383"/>
      <c r="P15" s="388"/>
      <c r="Q15" s="389"/>
      <c r="R15" s="39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83"/>
      <c r="F16" s="388"/>
      <c r="G16" s="383"/>
      <c r="H16" s="388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83"/>
      <c r="F17" s="388"/>
      <c r="G17" s="383"/>
      <c r="H17" s="388"/>
      <c r="I17" s="383"/>
      <c r="J17" s="388"/>
      <c r="K17" s="383"/>
      <c r="L17" s="388"/>
      <c r="M17" s="383"/>
      <c r="N17" s="388"/>
      <c r="O17" s="383"/>
      <c r="P17" s="388"/>
      <c r="Q17" s="389"/>
      <c r="R17" s="39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343"/>
      <c r="B18" s="343"/>
      <c r="C18" s="343"/>
      <c r="D18" s="248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3"/>
      <c r="P18" s="388"/>
      <c r="Q18" s="389"/>
      <c r="R18" s="390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124"/>
      <c r="B19" s="124"/>
      <c r="C19" s="124"/>
      <c r="D19" s="25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3"/>
      <c r="P19" s="388"/>
      <c r="Q19" s="389"/>
      <c r="R19" s="390"/>
      <c r="S19" s="12">
        <f t="shared" si="0"/>
        <v>0</v>
      </c>
      <c r="T19" s="12">
        <f t="shared" si="1"/>
        <v>0</v>
      </c>
      <c r="U19" s="15"/>
      <c r="V19" s="15"/>
    </row>
    <row r="20" spans="1:22" s="4" customFormat="1" x14ac:dyDescent="0.25">
      <c r="A20" s="124"/>
      <c r="B20" s="124"/>
      <c r="C20" s="124"/>
      <c r="D20" s="25"/>
      <c r="E20" s="383"/>
      <c r="F20" s="388"/>
      <c r="G20" s="383"/>
      <c r="H20" s="388"/>
      <c r="I20" s="383"/>
      <c r="J20" s="388"/>
      <c r="K20" s="383"/>
      <c r="L20" s="388"/>
      <c r="M20" s="383"/>
      <c r="N20" s="388"/>
      <c r="O20" s="383"/>
      <c r="P20" s="388"/>
      <c r="Q20" s="389"/>
      <c r="R20" s="390"/>
      <c r="S20" s="12">
        <f t="shared" si="0"/>
        <v>0</v>
      </c>
      <c r="T20" s="12">
        <f t="shared" si="1"/>
        <v>0</v>
      </c>
      <c r="U20" s="15"/>
      <c r="V20" s="15"/>
    </row>
    <row r="21" spans="1:22" s="4" customFormat="1" x14ac:dyDescent="0.25">
      <c r="A21" s="56">
        <v>3600</v>
      </c>
      <c r="B21" s="56" t="s">
        <v>127</v>
      </c>
      <c r="C21" s="56"/>
      <c r="D21" s="14" t="s">
        <v>67</v>
      </c>
      <c r="E21" s="383">
        <v>8</v>
      </c>
      <c r="F21" s="388"/>
      <c r="G21" s="383">
        <v>5</v>
      </c>
      <c r="H21" s="388"/>
      <c r="I21" s="383">
        <v>1</v>
      </c>
      <c r="J21" s="388"/>
      <c r="K21" s="383">
        <v>3</v>
      </c>
      <c r="L21" s="388"/>
      <c r="M21" s="383">
        <v>1</v>
      </c>
      <c r="N21" s="388"/>
      <c r="O21" s="383"/>
      <c r="P21" s="388"/>
      <c r="Q21" s="389"/>
      <c r="R21" s="390"/>
      <c r="S21" s="12">
        <f t="shared" si="0"/>
        <v>18</v>
      </c>
      <c r="T21" s="12">
        <f t="shared" si="1"/>
        <v>18</v>
      </c>
      <c r="U21" s="15"/>
      <c r="V21" s="15"/>
    </row>
    <row r="22" spans="1:22" s="4" customFormat="1" x14ac:dyDescent="0.25">
      <c r="A22" s="10" t="s">
        <v>37</v>
      </c>
      <c r="B22" s="34"/>
      <c r="C22" s="6"/>
      <c r="D22" s="6"/>
      <c r="E22" s="383"/>
      <c r="F22" s="388"/>
      <c r="G22" s="383"/>
      <c r="H22" s="388"/>
      <c r="I22" s="383"/>
      <c r="J22" s="388"/>
      <c r="K22" s="383"/>
      <c r="L22" s="388"/>
      <c r="M22" s="383"/>
      <c r="N22" s="388"/>
      <c r="O22" s="383"/>
      <c r="P22" s="388"/>
      <c r="Q22" s="389"/>
      <c r="R22" s="390"/>
      <c r="S22" s="12">
        <f t="shared" si="0"/>
        <v>0</v>
      </c>
      <c r="T22" s="12"/>
      <c r="U22" s="16"/>
      <c r="V22" s="15"/>
    </row>
    <row r="23" spans="1:22" x14ac:dyDescent="0.25">
      <c r="A23" s="34" t="s">
        <v>38</v>
      </c>
      <c r="B23" s="34">
        <f>SUM(B6:B22)</f>
        <v>0</v>
      </c>
      <c r="C23" s="6"/>
      <c r="D23" s="6"/>
      <c r="E23" s="383"/>
      <c r="F23" s="388"/>
      <c r="G23" s="383"/>
      <c r="H23" s="388"/>
      <c r="I23" s="383"/>
      <c r="J23" s="388"/>
      <c r="K23" s="383"/>
      <c r="L23" s="388"/>
      <c r="M23" s="383"/>
      <c r="N23" s="388"/>
      <c r="O23" s="389"/>
      <c r="P23" s="390"/>
      <c r="Q23" s="389"/>
      <c r="R23" s="390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6">
        <f>SUM(E4:E23)</f>
        <v>8</v>
      </c>
      <c r="F24" s="387"/>
      <c r="G24" s="386">
        <f>SUM(G4:G23)</f>
        <v>8</v>
      </c>
      <c r="H24" s="387"/>
      <c r="I24" s="386">
        <f>SUM(I4:I23)</f>
        <v>8</v>
      </c>
      <c r="J24" s="387"/>
      <c r="K24" s="386">
        <f>SUM(K4:K23)</f>
        <v>8</v>
      </c>
      <c r="L24" s="387"/>
      <c r="M24" s="386">
        <f>SUM(M4:M23)</f>
        <v>8</v>
      </c>
      <c r="N24" s="387"/>
      <c r="O24" s="386">
        <f>SUM(O4:O23)</f>
        <v>0</v>
      </c>
      <c r="P24" s="387"/>
      <c r="Q24" s="386">
        <f>SUM(Q4:Q23)</f>
        <v>0</v>
      </c>
      <c r="R24" s="387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54"/>
      <c r="J25" s="5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25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26</v>
      </c>
      <c r="C30" s="27">
        <f>U26</f>
        <v>0</v>
      </c>
      <c r="D30" s="20"/>
      <c r="I30" s="28">
        <v>18</v>
      </c>
      <c r="S30" s="3"/>
    </row>
    <row r="31" spans="1:22" x14ac:dyDescent="0.25">
      <c r="A31" s="3" t="s">
        <v>27</v>
      </c>
      <c r="C31" s="20">
        <f>V26</f>
        <v>0</v>
      </c>
      <c r="I31" s="29"/>
      <c r="S31" s="3"/>
    </row>
    <row r="32" spans="1:22" x14ac:dyDescent="0.25">
      <c r="A32" s="3" t="s">
        <v>28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42</v>
      </c>
      <c r="F34" s="4"/>
      <c r="G34" s="22">
        <f>S24-C34</f>
        <v>0</v>
      </c>
      <c r="S34" s="3"/>
    </row>
    <row r="35" spans="1:19" ht="16.5" thickTop="1" x14ac:dyDescent="0.25">
      <c r="A35" s="3" t="s">
        <v>29</v>
      </c>
      <c r="C35" s="23">
        <v>0</v>
      </c>
      <c r="D35" s="23"/>
      <c r="S35" s="3"/>
    </row>
    <row r="36" spans="1:19" x14ac:dyDescent="0.25">
      <c r="A36" s="3" t="s">
        <v>36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topLeftCell="A13" zoomScale="90" zoomScaleNormal="90" workbookViewId="0">
      <selection activeCell="E21" sqref="E21:N21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13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302"/>
      <c r="J3" s="302"/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58" t="s">
        <v>82</v>
      </c>
      <c r="B4" s="373" t="s">
        <v>126</v>
      </c>
      <c r="C4" s="357">
        <v>23</v>
      </c>
      <c r="D4" s="25" t="s">
        <v>110</v>
      </c>
      <c r="E4" s="383"/>
      <c r="F4" s="388"/>
      <c r="G4" s="383">
        <v>1.5</v>
      </c>
      <c r="H4" s="388"/>
      <c r="I4" s="395"/>
      <c r="J4" s="396"/>
      <c r="K4" s="383">
        <v>0.5</v>
      </c>
      <c r="L4" s="388"/>
      <c r="M4" s="383"/>
      <c r="N4" s="388"/>
      <c r="O4" s="392"/>
      <c r="P4" s="392"/>
      <c r="Q4" s="437"/>
      <c r="R4" s="437"/>
      <c r="S4" s="12">
        <f t="shared" ref="S4:S11" si="0">E4+G4+I4+K4+M4+O4+Q4</f>
        <v>2</v>
      </c>
      <c r="T4" s="12">
        <f t="shared" ref="T4:T11" si="1">SUM(S4-U4-V4)</f>
        <v>2</v>
      </c>
      <c r="U4" s="15"/>
      <c r="V4" s="15"/>
    </row>
    <row r="5" spans="1:22" x14ac:dyDescent="0.25">
      <c r="A5" s="358" t="s">
        <v>82</v>
      </c>
      <c r="B5" s="373" t="s">
        <v>126</v>
      </c>
      <c r="C5" s="357">
        <v>23</v>
      </c>
      <c r="D5" s="25" t="s">
        <v>110</v>
      </c>
      <c r="E5" s="383"/>
      <c r="F5" s="388"/>
      <c r="G5" s="383">
        <v>1.5</v>
      </c>
      <c r="H5" s="388"/>
      <c r="I5" s="395"/>
      <c r="J5" s="396"/>
      <c r="K5" s="383">
        <v>0.5</v>
      </c>
      <c r="L5" s="388"/>
      <c r="M5" s="383"/>
      <c r="N5" s="388"/>
      <c r="O5" s="392"/>
      <c r="P5" s="392"/>
      <c r="Q5" s="437"/>
      <c r="R5" s="437"/>
      <c r="S5" s="12">
        <f t="shared" si="0"/>
        <v>2</v>
      </c>
      <c r="T5" s="12">
        <f t="shared" si="1"/>
        <v>2</v>
      </c>
      <c r="U5" s="15"/>
      <c r="V5" s="15"/>
    </row>
    <row r="6" spans="1:22" x14ac:dyDescent="0.25">
      <c r="A6" s="365">
        <v>6641</v>
      </c>
      <c r="B6" s="373" t="s">
        <v>125</v>
      </c>
      <c r="C6" s="366">
        <v>13</v>
      </c>
      <c r="D6" s="25" t="s">
        <v>83</v>
      </c>
      <c r="E6" s="383"/>
      <c r="F6" s="388"/>
      <c r="G6" s="383"/>
      <c r="H6" s="388"/>
      <c r="I6" s="397"/>
      <c r="J6" s="397"/>
      <c r="K6" s="383">
        <v>4</v>
      </c>
      <c r="L6" s="388"/>
      <c r="M6" s="383"/>
      <c r="N6" s="388"/>
      <c r="O6" s="392"/>
      <c r="P6" s="392"/>
      <c r="Q6" s="437"/>
      <c r="R6" s="437"/>
      <c r="S6" s="12">
        <f t="shared" si="0"/>
        <v>4</v>
      </c>
      <c r="T6" s="12">
        <f t="shared" si="1"/>
        <v>4</v>
      </c>
      <c r="U6" s="15"/>
      <c r="V6" s="15"/>
    </row>
    <row r="7" spans="1:22" x14ac:dyDescent="0.25">
      <c r="A7" s="369">
        <v>6538</v>
      </c>
      <c r="B7" s="373" t="s">
        <v>126</v>
      </c>
      <c r="C7" s="370">
        <v>36</v>
      </c>
      <c r="D7" s="25" t="s">
        <v>112</v>
      </c>
      <c r="E7" s="383"/>
      <c r="F7" s="388"/>
      <c r="G7" s="383"/>
      <c r="H7" s="388"/>
      <c r="I7" s="395"/>
      <c r="J7" s="396"/>
      <c r="K7" s="383"/>
      <c r="L7" s="388"/>
      <c r="M7" s="383">
        <v>7</v>
      </c>
      <c r="N7" s="388"/>
      <c r="O7" s="392"/>
      <c r="P7" s="392"/>
      <c r="Q7" s="437"/>
      <c r="R7" s="437"/>
      <c r="S7" s="12">
        <f t="shared" si="0"/>
        <v>7</v>
      </c>
      <c r="T7" s="12">
        <f t="shared" si="1"/>
        <v>7</v>
      </c>
      <c r="U7" s="15"/>
      <c r="V7" s="15"/>
    </row>
    <row r="8" spans="1:22" x14ac:dyDescent="0.25">
      <c r="A8" s="305"/>
      <c r="B8" s="304"/>
      <c r="C8" s="304"/>
      <c r="D8" s="25"/>
      <c r="E8" s="383"/>
      <c r="F8" s="388"/>
      <c r="G8" s="383"/>
      <c r="H8" s="388"/>
      <c r="I8" s="395"/>
      <c r="J8" s="396"/>
      <c r="K8" s="392"/>
      <c r="L8" s="392"/>
      <c r="M8" s="392"/>
      <c r="N8" s="392"/>
      <c r="O8" s="392"/>
      <c r="P8" s="392"/>
      <c r="Q8" s="437"/>
      <c r="R8" s="43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305"/>
      <c r="B9" s="304"/>
      <c r="C9" s="304"/>
      <c r="D9" s="25"/>
      <c r="E9" s="383"/>
      <c r="F9" s="388"/>
      <c r="G9" s="383"/>
      <c r="H9" s="388"/>
      <c r="I9" s="395"/>
      <c r="J9" s="396"/>
      <c r="K9" s="392"/>
      <c r="L9" s="392"/>
      <c r="M9" s="392"/>
      <c r="N9" s="392"/>
      <c r="O9" s="383"/>
      <c r="P9" s="388"/>
      <c r="Q9" s="389"/>
      <c r="R9" s="39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05"/>
      <c r="B10" s="304"/>
      <c r="C10" s="304"/>
      <c r="D10" s="25"/>
      <c r="E10" s="383"/>
      <c r="F10" s="388"/>
      <c r="G10" s="383"/>
      <c r="H10" s="388"/>
      <c r="I10" s="395"/>
      <c r="J10" s="396"/>
      <c r="K10" s="383"/>
      <c r="L10" s="388"/>
      <c r="M10" s="383"/>
      <c r="N10" s="388"/>
      <c r="O10" s="383"/>
      <c r="P10" s="388"/>
      <c r="Q10" s="389"/>
      <c r="R10" s="39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305"/>
      <c r="B11" s="304"/>
      <c r="C11" s="304"/>
      <c r="D11" s="25"/>
      <c r="E11" s="383"/>
      <c r="F11" s="388"/>
      <c r="G11" s="383"/>
      <c r="H11" s="388"/>
      <c r="I11" s="395"/>
      <c r="J11" s="396"/>
      <c r="K11" s="383"/>
      <c r="L11" s="388"/>
      <c r="M11" s="383"/>
      <c r="N11" s="388"/>
      <c r="O11" s="383"/>
      <c r="P11" s="388"/>
      <c r="Q11" s="389"/>
      <c r="R11" s="39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305"/>
      <c r="B12" s="304"/>
      <c r="C12" s="304"/>
      <c r="D12" s="25"/>
      <c r="E12" s="383"/>
      <c r="F12" s="388"/>
      <c r="G12" s="383"/>
      <c r="H12" s="388"/>
      <c r="I12" s="395"/>
      <c r="J12" s="396"/>
      <c r="K12" s="383"/>
      <c r="L12" s="388"/>
      <c r="M12" s="383"/>
      <c r="N12" s="388"/>
      <c r="O12" s="383"/>
      <c r="P12" s="388"/>
      <c r="Q12" s="389"/>
      <c r="R12" s="390"/>
      <c r="S12" s="12">
        <f t="shared" ref="S12:S24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305"/>
      <c r="B13" s="32"/>
      <c r="C13" s="305"/>
      <c r="D13" s="25"/>
      <c r="E13" s="383"/>
      <c r="F13" s="388"/>
      <c r="G13" s="383"/>
      <c r="H13" s="388"/>
      <c r="I13" s="395"/>
      <c r="J13" s="396"/>
      <c r="K13" s="383"/>
      <c r="L13" s="388"/>
      <c r="M13" s="383"/>
      <c r="N13" s="388"/>
      <c r="O13" s="383"/>
      <c r="P13" s="388"/>
      <c r="Q13" s="389"/>
      <c r="R13" s="39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304"/>
      <c r="B14" s="304"/>
      <c r="C14" s="304"/>
      <c r="D14" s="25"/>
      <c r="E14" s="383"/>
      <c r="F14" s="388"/>
      <c r="G14" s="383"/>
      <c r="H14" s="388"/>
      <c r="I14" s="395"/>
      <c r="J14" s="396"/>
      <c r="K14" s="383"/>
      <c r="L14" s="388"/>
      <c r="M14" s="383"/>
      <c r="N14" s="388"/>
      <c r="O14" s="383"/>
      <c r="P14" s="388"/>
      <c r="Q14" s="389"/>
      <c r="R14" s="39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305"/>
      <c r="B15" s="32"/>
      <c r="C15" s="305"/>
      <c r="E15" s="383"/>
      <c r="F15" s="388"/>
      <c r="G15" s="383"/>
      <c r="H15" s="388"/>
      <c r="I15" s="395"/>
      <c r="J15" s="396"/>
      <c r="K15" s="383"/>
      <c r="L15" s="388"/>
      <c r="M15" s="383"/>
      <c r="N15" s="388"/>
      <c r="O15" s="383"/>
      <c r="P15" s="388"/>
      <c r="Q15" s="389"/>
      <c r="R15" s="390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305"/>
      <c r="B16" s="305"/>
      <c r="C16" s="305"/>
      <c r="D16" s="25"/>
      <c r="E16" s="383"/>
      <c r="F16" s="388"/>
      <c r="G16" s="383"/>
      <c r="H16" s="388"/>
      <c r="I16" s="395"/>
      <c r="J16" s="396"/>
      <c r="K16" s="383"/>
      <c r="L16" s="388"/>
      <c r="M16" s="383"/>
      <c r="N16" s="388"/>
      <c r="O16" s="383"/>
      <c r="P16" s="388"/>
      <c r="Q16" s="389"/>
      <c r="R16" s="390"/>
      <c r="S16" s="12">
        <f t="shared" si="2"/>
        <v>0</v>
      </c>
      <c r="T16" s="12">
        <f t="shared" ref="T16:T22" si="3">SUM(S16-U16-V16)</f>
        <v>0</v>
      </c>
      <c r="U16" s="15"/>
      <c r="V16" s="15"/>
    </row>
    <row r="17" spans="1:22" x14ac:dyDescent="0.25">
      <c r="A17" s="305"/>
      <c r="B17" s="305"/>
      <c r="C17" s="305"/>
      <c r="D17" s="25"/>
      <c r="E17" s="383"/>
      <c r="F17" s="388"/>
      <c r="G17" s="383"/>
      <c r="H17" s="388"/>
      <c r="I17" s="395"/>
      <c r="J17" s="396"/>
      <c r="K17" s="383"/>
      <c r="L17" s="388"/>
      <c r="M17" s="383"/>
      <c r="N17" s="388"/>
      <c r="O17" s="383"/>
      <c r="P17" s="388"/>
      <c r="Q17" s="389"/>
      <c r="R17" s="390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7"/>
      <c r="B18" s="305"/>
      <c r="C18" s="305"/>
      <c r="D18" s="14"/>
      <c r="E18" s="383"/>
      <c r="F18" s="388"/>
      <c r="G18" s="383"/>
      <c r="H18" s="388"/>
      <c r="I18" s="395"/>
      <c r="J18" s="396"/>
      <c r="K18" s="383"/>
      <c r="L18" s="388"/>
      <c r="M18" s="383"/>
      <c r="N18" s="388"/>
      <c r="O18" s="383"/>
      <c r="P18" s="388"/>
      <c r="Q18" s="389"/>
      <c r="R18" s="390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304"/>
      <c r="B19" s="304"/>
      <c r="C19" s="304"/>
      <c r="D19" s="25"/>
      <c r="E19" s="383"/>
      <c r="F19" s="388"/>
      <c r="G19" s="383"/>
      <c r="H19" s="388"/>
      <c r="I19" s="395"/>
      <c r="J19" s="396"/>
      <c r="K19" s="383"/>
      <c r="L19" s="388"/>
      <c r="M19" s="383"/>
      <c r="N19" s="388"/>
      <c r="O19" s="383"/>
      <c r="P19" s="388"/>
      <c r="Q19" s="389"/>
      <c r="R19" s="390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304"/>
      <c r="B20" s="304"/>
      <c r="C20" s="304"/>
      <c r="D20" s="25"/>
      <c r="E20" s="383"/>
      <c r="F20" s="388"/>
      <c r="G20" s="383"/>
      <c r="H20" s="388"/>
      <c r="I20" s="395"/>
      <c r="J20" s="396"/>
      <c r="K20" s="383"/>
      <c r="L20" s="388"/>
      <c r="M20" s="383"/>
      <c r="N20" s="388"/>
      <c r="O20" s="383"/>
      <c r="P20" s="388"/>
      <c r="Q20" s="389"/>
      <c r="R20" s="390"/>
      <c r="S20" s="12">
        <f t="shared" si="2"/>
        <v>0</v>
      </c>
      <c r="T20" s="12">
        <f t="shared" si="3"/>
        <v>0</v>
      </c>
      <c r="U20" s="15"/>
      <c r="V20" s="15"/>
    </row>
    <row r="21" spans="1:22" x14ac:dyDescent="0.25">
      <c r="A21" s="304">
        <v>3600</v>
      </c>
      <c r="B21" s="304" t="s">
        <v>127</v>
      </c>
      <c r="C21" s="304"/>
      <c r="D21" s="14" t="s">
        <v>67</v>
      </c>
      <c r="E21" s="383">
        <v>8</v>
      </c>
      <c r="F21" s="388"/>
      <c r="G21" s="383">
        <v>5</v>
      </c>
      <c r="H21" s="388"/>
      <c r="I21" s="395"/>
      <c r="J21" s="396"/>
      <c r="K21" s="383">
        <v>3</v>
      </c>
      <c r="L21" s="388"/>
      <c r="M21" s="383">
        <v>1</v>
      </c>
      <c r="N21" s="388"/>
      <c r="O21" s="383"/>
      <c r="P21" s="388"/>
      <c r="Q21" s="389"/>
      <c r="R21" s="390"/>
      <c r="S21" s="12">
        <f t="shared" si="2"/>
        <v>17</v>
      </c>
      <c r="T21" s="12">
        <f t="shared" si="3"/>
        <v>17</v>
      </c>
      <c r="U21" s="15"/>
      <c r="V21" s="15"/>
    </row>
    <row r="22" spans="1:22" x14ac:dyDescent="0.25">
      <c r="A22" s="119"/>
      <c r="B22" s="119"/>
      <c r="C22" s="119"/>
      <c r="D22" s="14"/>
      <c r="E22" s="383"/>
      <c r="F22" s="388"/>
      <c r="G22" s="383"/>
      <c r="H22" s="388"/>
      <c r="I22" s="395"/>
      <c r="J22" s="396"/>
      <c r="K22" s="383"/>
      <c r="L22" s="388"/>
      <c r="M22" s="383"/>
      <c r="N22" s="388"/>
      <c r="O22" s="383"/>
      <c r="P22" s="388"/>
      <c r="Q22" s="389"/>
      <c r="R22" s="390"/>
      <c r="S22" s="12">
        <f t="shared" si="2"/>
        <v>0</v>
      </c>
      <c r="T22" s="12">
        <f t="shared" si="3"/>
        <v>0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83"/>
      <c r="F23" s="388"/>
      <c r="G23" s="383"/>
      <c r="H23" s="388"/>
      <c r="I23" s="395">
        <v>8</v>
      </c>
      <c r="J23" s="396"/>
      <c r="K23" s="383"/>
      <c r="L23" s="388"/>
      <c r="M23" s="383"/>
      <c r="N23" s="388"/>
      <c r="O23" s="383"/>
      <c r="P23" s="388"/>
      <c r="Q23" s="389"/>
      <c r="R23" s="390"/>
      <c r="S23" s="12">
        <f t="shared" si="2"/>
        <v>8</v>
      </c>
      <c r="T23" s="12"/>
      <c r="U23" s="15"/>
      <c r="V23" s="15"/>
    </row>
    <row r="24" spans="1:22" x14ac:dyDescent="0.25">
      <c r="A24" s="10" t="s">
        <v>38</v>
      </c>
      <c r="B24" s="10"/>
      <c r="C24" s="10"/>
      <c r="D24" s="10"/>
      <c r="E24" s="383"/>
      <c r="F24" s="388"/>
      <c r="G24" s="383"/>
      <c r="H24" s="388"/>
      <c r="I24" s="383"/>
      <c r="J24" s="388"/>
      <c r="K24" s="383"/>
      <c r="L24" s="388"/>
      <c r="M24" s="383"/>
      <c r="N24" s="388"/>
      <c r="O24" s="383"/>
      <c r="P24" s="388"/>
      <c r="Q24" s="389"/>
      <c r="R24" s="390"/>
      <c r="S24" s="12">
        <f t="shared" si="2"/>
        <v>0</v>
      </c>
      <c r="T24" s="12"/>
      <c r="U24" s="15"/>
      <c r="V24" s="15"/>
    </row>
    <row r="25" spans="1:22" x14ac:dyDescent="0.25">
      <c r="A25" s="16" t="s">
        <v>6</v>
      </c>
      <c r="B25" s="16"/>
      <c r="C25" s="16"/>
      <c r="D25" s="16"/>
      <c r="E25" s="386">
        <f>SUM(E4:E24)</f>
        <v>8</v>
      </c>
      <c r="F25" s="387"/>
      <c r="G25" s="386">
        <f>SUM(G4:G24)</f>
        <v>8</v>
      </c>
      <c r="H25" s="387"/>
      <c r="I25" s="386">
        <f>SUM(I4:I24)</f>
        <v>8</v>
      </c>
      <c r="J25" s="387"/>
      <c r="K25" s="386">
        <f>SUM(K4:K24)</f>
        <v>8</v>
      </c>
      <c r="L25" s="387"/>
      <c r="M25" s="386">
        <f>SUM(M4:M24)</f>
        <v>8</v>
      </c>
      <c r="N25" s="387"/>
      <c r="O25" s="386">
        <f>SUM(O4:O24)</f>
        <v>0</v>
      </c>
      <c r="P25" s="387"/>
      <c r="Q25" s="386">
        <f>SUM(Q4:Q24)</f>
        <v>0</v>
      </c>
      <c r="R25" s="387"/>
      <c r="S25" s="12">
        <f>SUM(S4:S24)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SUM(T4:T23)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  <c r="C29" s="29"/>
    </row>
    <row r="30" spans="1:22" x14ac:dyDescent="0.25">
      <c r="A30" s="3" t="s">
        <v>2</v>
      </c>
      <c r="C30" s="27">
        <f>SUM(T26)</f>
        <v>32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17</v>
      </c>
    </row>
    <row r="32" spans="1:22" x14ac:dyDescent="0.25">
      <c r="A32" s="3" t="s">
        <v>27</v>
      </c>
      <c r="C32" s="20">
        <f>V27</f>
        <v>0</v>
      </c>
      <c r="I32" s="20"/>
    </row>
    <row r="33" spans="1:14" x14ac:dyDescent="0.25">
      <c r="A33" s="21" t="s">
        <v>28</v>
      </c>
      <c r="B33" s="21"/>
      <c r="C33" s="24">
        <f>S23</f>
        <v>8</v>
      </c>
      <c r="D33" s="21"/>
      <c r="I33" s="29"/>
      <c r="J33" s="29"/>
      <c r="K33" s="29"/>
      <c r="L33" s="29"/>
      <c r="M33" s="29"/>
      <c r="N33" s="29"/>
    </row>
    <row r="34" spans="1:14" x14ac:dyDescent="0.25">
      <c r="A34" s="3" t="s">
        <v>4</v>
      </c>
      <c r="C34" s="20">
        <f>S24</f>
        <v>0</v>
      </c>
      <c r="I34" s="29"/>
      <c r="J34" s="29"/>
      <c r="K34" s="29"/>
      <c r="L34" s="29"/>
      <c r="M34" s="29"/>
      <c r="N34" s="29"/>
    </row>
    <row r="35" spans="1:14" ht="16.5" thickBot="1" x14ac:dyDescent="0.3">
      <c r="A35" s="4" t="s">
        <v>6</v>
      </c>
      <c r="B35" s="4"/>
      <c r="C35" s="26">
        <f>SUM(C30:C34)</f>
        <v>40</v>
      </c>
      <c r="E35" s="4" t="s">
        <v>40</v>
      </c>
      <c r="F35" s="4"/>
      <c r="G35" s="22">
        <f>S25-C35</f>
        <v>0</v>
      </c>
    </row>
    <row r="36" spans="1:14" ht="16.5" thickTop="1" x14ac:dyDescent="0.25">
      <c r="A36" s="3" t="s">
        <v>29</v>
      </c>
      <c r="C36" s="23">
        <v>0</v>
      </c>
      <c r="D36" s="23"/>
    </row>
    <row r="37" spans="1:14" x14ac:dyDescent="0.25">
      <c r="A37" s="3" t="s">
        <v>36</v>
      </c>
      <c r="C37" s="23">
        <v>0</v>
      </c>
      <c r="D37" s="23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E15" sqref="E15:N24"/>
    </sheetView>
  </sheetViews>
  <sheetFormatPr defaultRowHeight="15.75" x14ac:dyDescent="0.25"/>
  <cols>
    <col min="1" max="1" width="10.5703125" style="271" customWidth="1"/>
    <col min="2" max="2" width="10.7109375" style="271" customWidth="1"/>
    <col min="3" max="3" width="10.42578125" style="271" customWidth="1"/>
    <col min="4" max="4" width="28.7109375" style="271" customWidth="1"/>
    <col min="5" max="13" width="7" style="271" customWidth="1"/>
    <col min="14" max="14" width="6.85546875" style="271" customWidth="1"/>
    <col min="15" max="17" width="7" style="271" customWidth="1"/>
    <col min="18" max="18" width="6.85546875" style="272" customWidth="1"/>
    <col min="19" max="19" width="7.7109375" style="271" customWidth="1"/>
    <col min="20" max="21" width="7.85546875" style="271" customWidth="1"/>
    <col min="22" max="22" width="7.7109375" style="271" customWidth="1"/>
    <col min="23" max="16384" width="9.140625" style="271"/>
  </cols>
  <sheetData>
    <row r="1" spans="1:22" x14ac:dyDescent="0.25">
      <c r="A1" s="269" t="s">
        <v>14</v>
      </c>
      <c r="B1" s="270"/>
      <c r="C1" s="270"/>
    </row>
    <row r="2" spans="1:22" s="277" customFormat="1" x14ac:dyDescent="0.25">
      <c r="A2" s="273" t="str">
        <f>Analysis!A3</f>
        <v>W/E 12.11.17</v>
      </c>
      <c r="B2" s="274"/>
      <c r="C2" s="274"/>
      <c r="D2" s="274"/>
      <c r="E2" s="442" t="s">
        <v>15</v>
      </c>
      <c r="F2" s="442"/>
      <c r="G2" s="442" t="s">
        <v>16</v>
      </c>
      <c r="H2" s="442"/>
      <c r="I2" s="442" t="s">
        <v>17</v>
      </c>
      <c r="J2" s="442"/>
      <c r="K2" s="442" t="s">
        <v>18</v>
      </c>
      <c r="L2" s="442"/>
      <c r="M2" s="442" t="s">
        <v>19</v>
      </c>
      <c r="N2" s="442"/>
      <c r="O2" s="442" t="s">
        <v>20</v>
      </c>
      <c r="P2" s="442"/>
      <c r="Q2" s="442" t="s">
        <v>21</v>
      </c>
      <c r="R2" s="442"/>
      <c r="S2" s="275" t="s">
        <v>24</v>
      </c>
      <c r="T2" s="275" t="s">
        <v>39</v>
      </c>
      <c r="U2" s="276" t="s">
        <v>26</v>
      </c>
      <c r="V2" s="276" t="s">
        <v>27</v>
      </c>
    </row>
    <row r="3" spans="1:22" x14ac:dyDescent="0.25">
      <c r="A3" s="278" t="s">
        <v>22</v>
      </c>
      <c r="B3" s="278" t="s">
        <v>23</v>
      </c>
      <c r="C3" s="278" t="s">
        <v>49</v>
      </c>
      <c r="D3" s="278" t="s">
        <v>32</v>
      </c>
      <c r="E3" s="279">
        <v>8</v>
      </c>
      <c r="F3" s="279">
        <v>16.3</v>
      </c>
      <c r="G3" s="279">
        <v>8</v>
      </c>
      <c r="H3" s="279">
        <v>16.3</v>
      </c>
      <c r="I3" s="279">
        <v>8</v>
      </c>
      <c r="J3" s="279">
        <v>16.3</v>
      </c>
      <c r="K3" s="279">
        <v>8</v>
      </c>
      <c r="L3" s="279">
        <v>16.3</v>
      </c>
      <c r="M3" s="279">
        <v>8</v>
      </c>
      <c r="N3" s="279">
        <v>16.3</v>
      </c>
      <c r="O3" s="279"/>
      <c r="P3" s="279"/>
      <c r="Q3" s="280"/>
      <c r="R3" s="280"/>
      <c r="S3" s="281"/>
      <c r="T3" s="281"/>
      <c r="U3" s="282"/>
      <c r="V3" s="282"/>
    </row>
    <row r="4" spans="1:22" x14ac:dyDescent="0.25">
      <c r="A4" s="329">
        <v>6742</v>
      </c>
      <c r="B4" s="374" t="s">
        <v>137</v>
      </c>
      <c r="C4" s="328">
        <v>1</v>
      </c>
      <c r="D4" s="25" t="s">
        <v>80</v>
      </c>
      <c r="E4" s="438">
        <v>0.5</v>
      </c>
      <c r="F4" s="439"/>
      <c r="G4" s="438"/>
      <c r="H4" s="439"/>
      <c r="I4" s="443"/>
      <c r="J4" s="439"/>
      <c r="K4" s="438"/>
      <c r="L4" s="439"/>
      <c r="M4" s="438"/>
      <c r="N4" s="439"/>
      <c r="O4" s="438"/>
      <c r="P4" s="439"/>
      <c r="Q4" s="440"/>
      <c r="R4" s="441"/>
      <c r="S4" s="281">
        <f t="shared" ref="S4:S24" si="0">E4+G4+I4+K4+M4+O4+Q4</f>
        <v>0.5</v>
      </c>
      <c r="T4" s="281">
        <f t="shared" ref="T4:T24" si="1">SUM(S4-U4-V4)</f>
        <v>0.5</v>
      </c>
      <c r="U4" s="285"/>
      <c r="V4" s="285"/>
    </row>
    <row r="5" spans="1:22" x14ac:dyDescent="0.25">
      <c r="A5" s="335">
        <v>6710</v>
      </c>
      <c r="B5" s="373" t="s">
        <v>135</v>
      </c>
      <c r="C5" s="334">
        <v>4</v>
      </c>
      <c r="D5" s="25" t="s">
        <v>80</v>
      </c>
      <c r="E5" s="438">
        <v>0.25</v>
      </c>
      <c r="F5" s="439"/>
      <c r="G5" s="438"/>
      <c r="H5" s="439"/>
      <c r="I5" s="438"/>
      <c r="J5" s="439"/>
      <c r="K5" s="438"/>
      <c r="L5" s="439"/>
      <c r="M5" s="438"/>
      <c r="N5" s="439"/>
      <c r="O5" s="438"/>
      <c r="P5" s="439"/>
      <c r="Q5" s="440"/>
      <c r="R5" s="441"/>
      <c r="S5" s="281">
        <f t="shared" si="0"/>
        <v>0.25</v>
      </c>
      <c r="T5" s="281">
        <f t="shared" si="1"/>
        <v>0.25</v>
      </c>
      <c r="U5" s="285"/>
      <c r="V5" s="285"/>
    </row>
    <row r="6" spans="1:22" x14ac:dyDescent="0.25">
      <c r="A6" s="283">
        <v>6649</v>
      </c>
      <c r="B6" s="373" t="s">
        <v>129</v>
      </c>
      <c r="C6" s="274">
        <v>22</v>
      </c>
      <c r="D6" s="25" t="s">
        <v>80</v>
      </c>
      <c r="E6" s="438"/>
      <c r="F6" s="439"/>
      <c r="G6" s="438">
        <v>0.25</v>
      </c>
      <c r="H6" s="439"/>
      <c r="I6" s="438"/>
      <c r="J6" s="439"/>
      <c r="K6" s="438"/>
      <c r="L6" s="439"/>
      <c r="M6" s="438"/>
      <c r="N6" s="439"/>
      <c r="O6" s="438"/>
      <c r="P6" s="439"/>
      <c r="Q6" s="440"/>
      <c r="R6" s="441"/>
      <c r="S6" s="281">
        <f t="shared" si="0"/>
        <v>0.25</v>
      </c>
      <c r="T6" s="281">
        <f t="shared" si="1"/>
        <v>0.25</v>
      </c>
      <c r="U6" s="285"/>
      <c r="V6" s="285"/>
    </row>
    <row r="7" spans="1:22" x14ac:dyDescent="0.25">
      <c r="A7" s="283">
        <v>6686</v>
      </c>
      <c r="B7" s="373" t="s">
        <v>136</v>
      </c>
      <c r="C7" s="274">
        <v>5</v>
      </c>
      <c r="D7" s="25" t="s">
        <v>80</v>
      </c>
      <c r="E7" s="438"/>
      <c r="F7" s="439"/>
      <c r="G7" s="438">
        <v>0.25</v>
      </c>
      <c r="H7" s="439"/>
      <c r="I7" s="438"/>
      <c r="J7" s="439"/>
      <c r="K7" s="438"/>
      <c r="L7" s="439"/>
      <c r="M7" s="438"/>
      <c r="N7" s="439"/>
      <c r="O7" s="438"/>
      <c r="P7" s="439"/>
      <c r="Q7" s="440"/>
      <c r="R7" s="441"/>
      <c r="S7" s="281">
        <f t="shared" si="0"/>
        <v>0.25</v>
      </c>
      <c r="T7" s="281">
        <f t="shared" si="1"/>
        <v>0.25</v>
      </c>
      <c r="U7" s="285"/>
      <c r="V7" s="285"/>
    </row>
    <row r="8" spans="1:22" x14ac:dyDescent="0.25">
      <c r="A8" s="358" t="s">
        <v>89</v>
      </c>
      <c r="B8" s="373" t="s">
        <v>128</v>
      </c>
      <c r="C8" s="274">
        <v>2</v>
      </c>
      <c r="D8" s="25" t="s">
        <v>80</v>
      </c>
      <c r="E8" s="438"/>
      <c r="F8" s="439"/>
      <c r="G8" s="438"/>
      <c r="H8" s="439"/>
      <c r="I8" s="438">
        <v>0.25</v>
      </c>
      <c r="J8" s="439"/>
      <c r="K8" s="438"/>
      <c r="L8" s="439"/>
      <c r="M8" s="438"/>
      <c r="N8" s="439"/>
      <c r="O8" s="438"/>
      <c r="P8" s="439"/>
      <c r="Q8" s="440"/>
      <c r="R8" s="441"/>
      <c r="S8" s="281">
        <f t="shared" si="0"/>
        <v>0.25</v>
      </c>
      <c r="T8" s="281">
        <f t="shared" si="1"/>
        <v>0.25</v>
      </c>
      <c r="U8" s="285"/>
      <c r="V8" s="285"/>
    </row>
    <row r="9" spans="1:22" x14ac:dyDescent="0.25">
      <c r="A9" s="358" t="s">
        <v>105</v>
      </c>
      <c r="B9" s="373" t="s">
        <v>128</v>
      </c>
      <c r="C9" s="283">
        <v>98</v>
      </c>
      <c r="D9" s="25" t="s">
        <v>80</v>
      </c>
      <c r="E9" s="438"/>
      <c r="F9" s="439"/>
      <c r="G9" s="438"/>
      <c r="H9" s="439"/>
      <c r="I9" s="438">
        <v>0.25</v>
      </c>
      <c r="J9" s="439"/>
      <c r="K9" s="438"/>
      <c r="L9" s="439"/>
      <c r="M9" s="438"/>
      <c r="N9" s="439"/>
      <c r="O9" s="438"/>
      <c r="P9" s="439"/>
      <c r="Q9" s="440"/>
      <c r="R9" s="441"/>
      <c r="S9" s="281">
        <f t="shared" si="0"/>
        <v>0.25</v>
      </c>
      <c r="T9" s="281">
        <f t="shared" si="1"/>
        <v>0.25</v>
      </c>
      <c r="U9" s="285"/>
      <c r="V9" s="285"/>
    </row>
    <row r="10" spans="1:22" x14ac:dyDescent="0.25">
      <c r="A10" s="283">
        <v>6641</v>
      </c>
      <c r="B10" s="373" t="s">
        <v>125</v>
      </c>
      <c r="C10" s="283">
        <v>2</v>
      </c>
      <c r="D10" s="25" t="s">
        <v>80</v>
      </c>
      <c r="E10" s="438"/>
      <c r="F10" s="439"/>
      <c r="G10" s="438"/>
      <c r="H10" s="439"/>
      <c r="I10" s="438"/>
      <c r="J10" s="439"/>
      <c r="K10" s="438">
        <v>0.5</v>
      </c>
      <c r="L10" s="439"/>
      <c r="M10" s="438"/>
      <c r="N10" s="439"/>
      <c r="O10" s="438"/>
      <c r="P10" s="439"/>
      <c r="Q10" s="440"/>
      <c r="R10" s="441"/>
      <c r="S10" s="281">
        <f t="shared" si="0"/>
        <v>0.5</v>
      </c>
      <c r="T10" s="281">
        <f t="shared" si="1"/>
        <v>0.5</v>
      </c>
      <c r="U10" s="285"/>
      <c r="V10" s="285"/>
    </row>
    <row r="11" spans="1:22" x14ac:dyDescent="0.25">
      <c r="A11" s="283">
        <v>6641</v>
      </c>
      <c r="B11" s="373" t="s">
        <v>125</v>
      </c>
      <c r="C11" s="283">
        <v>3</v>
      </c>
      <c r="D11" s="25" t="s">
        <v>80</v>
      </c>
      <c r="E11" s="438"/>
      <c r="F11" s="439"/>
      <c r="G11" s="438"/>
      <c r="H11" s="439"/>
      <c r="I11" s="438"/>
      <c r="J11" s="439"/>
      <c r="K11" s="438">
        <v>0.5</v>
      </c>
      <c r="L11" s="439"/>
      <c r="M11" s="438"/>
      <c r="N11" s="439"/>
      <c r="O11" s="438"/>
      <c r="P11" s="439"/>
      <c r="Q11" s="440"/>
      <c r="R11" s="441"/>
      <c r="S11" s="281">
        <f t="shared" si="0"/>
        <v>0.5</v>
      </c>
      <c r="T11" s="281">
        <f t="shared" si="1"/>
        <v>0.5</v>
      </c>
      <c r="U11" s="285"/>
      <c r="V11" s="285"/>
    </row>
    <row r="12" spans="1:22" x14ac:dyDescent="0.25">
      <c r="A12" s="283"/>
      <c r="B12" s="274"/>
      <c r="C12" s="274"/>
      <c r="D12" s="284"/>
      <c r="E12" s="438"/>
      <c r="F12" s="439"/>
      <c r="G12" s="438"/>
      <c r="H12" s="439"/>
      <c r="I12" s="438"/>
      <c r="J12" s="439"/>
      <c r="K12" s="438"/>
      <c r="L12" s="439"/>
      <c r="M12" s="438"/>
      <c r="N12" s="439"/>
      <c r="O12" s="438"/>
      <c r="P12" s="439"/>
      <c r="Q12" s="440"/>
      <c r="R12" s="441"/>
      <c r="S12" s="281">
        <f t="shared" si="0"/>
        <v>0</v>
      </c>
      <c r="T12" s="281">
        <f t="shared" si="1"/>
        <v>0</v>
      </c>
      <c r="U12" s="285"/>
      <c r="V12" s="285"/>
    </row>
    <row r="13" spans="1:22" x14ac:dyDescent="0.25">
      <c r="A13" s="274"/>
      <c r="B13" s="274"/>
      <c r="C13" s="274"/>
      <c r="D13" s="284"/>
      <c r="E13" s="438"/>
      <c r="F13" s="439"/>
      <c r="G13" s="438"/>
      <c r="H13" s="439"/>
      <c r="I13" s="438"/>
      <c r="J13" s="439"/>
      <c r="K13" s="438"/>
      <c r="L13" s="439"/>
      <c r="M13" s="438"/>
      <c r="N13" s="439"/>
      <c r="O13" s="438"/>
      <c r="P13" s="439"/>
      <c r="Q13" s="440"/>
      <c r="R13" s="441"/>
      <c r="S13" s="281">
        <f t="shared" si="0"/>
        <v>0</v>
      </c>
      <c r="T13" s="281">
        <f t="shared" si="1"/>
        <v>0</v>
      </c>
      <c r="U13" s="285"/>
      <c r="V13" s="285"/>
    </row>
    <row r="14" spans="1:22" x14ac:dyDescent="0.25">
      <c r="A14" s="283"/>
      <c r="B14" s="286"/>
      <c r="C14" s="283"/>
      <c r="E14" s="438"/>
      <c r="F14" s="439"/>
      <c r="G14" s="438"/>
      <c r="H14" s="439"/>
      <c r="I14" s="438"/>
      <c r="J14" s="439"/>
      <c r="K14" s="438"/>
      <c r="L14" s="439"/>
      <c r="M14" s="438"/>
      <c r="N14" s="439"/>
      <c r="O14" s="438"/>
      <c r="P14" s="439"/>
      <c r="Q14" s="440"/>
      <c r="R14" s="441"/>
      <c r="S14" s="281">
        <f t="shared" ref="S14:S15" si="2">E14+G14+I14+K14+M14+O14+Q14</f>
        <v>0</v>
      </c>
      <c r="T14" s="281">
        <f t="shared" ref="T14:T15" si="3">SUM(S14-U14-V14)</f>
        <v>0</v>
      </c>
      <c r="U14" s="285"/>
      <c r="V14" s="285"/>
    </row>
    <row r="15" spans="1:22" x14ac:dyDescent="0.25">
      <c r="A15" s="274">
        <v>3600</v>
      </c>
      <c r="B15" s="371" t="s">
        <v>127</v>
      </c>
      <c r="C15" s="274"/>
      <c r="D15" s="25" t="s">
        <v>124</v>
      </c>
      <c r="E15" s="438"/>
      <c r="F15" s="439"/>
      <c r="G15" s="438"/>
      <c r="H15" s="439"/>
      <c r="I15" s="438"/>
      <c r="J15" s="439"/>
      <c r="K15" s="438"/>
      <c r="L15" s="439"/>
      <c r="M15" s="438">
        <v>1.5</v>
      </c>
      <c r="N15" s="439"/>
      <c r="O15" s="438"/>
      <c r="P15" s="439"/>
      <c r="Q15" s="440"/>
      <c r="R15" s="441"/>
      <c r="S15" s="281">
        <f t="shared" si="2"/>
        <v>1.5</v>
      </c>
      <c r="T15" s="281">
        <f t="shared" si="3"/>
        <v>1.5</v>
      </c>
      <c r="U15" s="285"/>
      <c r="V15" s="285"/>
    </row>
    <row r="16" spans="1:22" x14ac:dyDescent="0.25">
      <c r="A16" s="274">
        <v>3600</v>
      </c>
      <c r="B16" s="371" t="s">
        <v>127</v>
      </c>
      <c r="C16" s="274"/>
      <c r="D16" s="25" t="s">
        <v>123</v>
      </c>
      <c r="E16" s="438"/>
      <c r="F16" s="439"/>
      <c r="G16" s="438"/>
      <c r="H16" s="439"/>
      <c r="I16" s="438"/>
      <c r="J16" s="439"/>
      <c r="K16" s="438"/>
      <c r="L16" s="439"/>
      <c r="M16" s="438">
        <v>0.5</v>
      </c>
      <c r="N16" s="439"/>
      <c r="O16" s="438"/>
      <c r="P16" s="439"/>
      <c r="Q16" s="440"/>
      <c r="R16" s="441"/>
      <c r="S16" s="281">
        <f t="shared" si="0"/>
        <v>0.5</v>
      </c>
      <c r="T16" s="281">
        <f t="shared" si="1"/>
        <v>0.5</v>
      </c>
      <c r="U16" s="285"/>
      <c r="V16" s="285"/>
    </row>
    <row r="17" spans="1:22" ht="15.75" customHeight="1" x14ac:dyDescent="0.25">
      <c r="A17" s="274">
        <v>3600</v>
      </c>
      <c r="B17" s="371" t="s">
        <v>127</v>
      </c>
      <c r="C17" s="274"/>
      <c r="D17" s="25" t="s">
        <v>116</v>
      </c>
      <c r="E17" s="438"/>
      <c r="F17" s="439"/>
      <c r="G17" s="438"/>
      <c r="H17" s="439"/>
      <c r="I17" s="438"/>
      <c r="J17" s="439"/>
      <c r="K17" s="438"/>
      <c r="L17" s="439"/>
      <c r="M17" s="438">
        <v>0.75</v>
      </c>
      <c r="N17" s="439"/>
      <c r="O17" s="438"/>
      <c r="P17" s="439"/>
      <c r="Q17" s="440"/>
      <c r="R17" s="441"/>
      <c r="S17" s="281">
        <f t="shared" si="0"/>
        <v>0.75</v>
      </c>
      <c r="T17" s="281">
        <f t="shared" si="1"/>
        <v>0.75</v>
      </c>
      <c r="U17" s="285"/>
      <c r="V17" s="285"/>
    </row>
    <row r="18" spans="1:22" x14ac:dyDescent="0.25">
      <c r="A18" s="363">
        <v>3600</v>
      </c>
      <c r="B18" s="371" t="s">
        <v>127</v>
      </c>
      <c r="C18" s="363"/>
      <c r="D18" s="25" t="s">
        <v>115</v>
      </c>
      <c r="E18" s="438"/>
      <c r="F18" s="439"/>
      <c r="G18" s="438"/>
      <c r="H18" s="439"/>
      <c r="I18" s="438"/>
      <c r="J18" s="439"/>
      <c r="K18" s="438">
        <v>1</v>
      </c>
      <c r="L18" s="439"/>
      <c r="M18" s="438"/>
      <c r="N18" s="439"/>
      <c r="O18" s="438"/>
      <c r="P18" s="439"/>
      <c r="Q18" s="440"/>
      <c r="R18" s="441"/>
      <c r="S18" s="281">
        <f t="shared" si="0"/>
        <v>1</v>
      </c>
      <c r="T18" s="281">
        <f t="shared" si="1"/>
        <v>1</v>
      </c>
      <c r="U18" s="285"/>
      <c r="V18" s="285"/>
    </row>
    <row r="19" spans="1:22" x14ac:dyDescent="0.25">
      <c r="A19" s="337">
        <v>3600</v>
      </c>
      <c r="B19" s="371" t="s">
        <v>127</v>
      </c>
      <c r="C19" s="337"/>
      <c r="D19" s="25" t="s">
        <v>77</v>
      </c>
      <c r="E19" s="438">
        <v>1.5</v>
      </c>
      <c r="F19" s="439"/>
      <c r="G19" s="438"/>
      <c r="H19" s="439"/>
      <c r="I19" s="438">
        <v>1</v>
      </c>
      <c r="J19" s="439"/>
      <c r="K19" s="438"/>
      <c r="L19" s="439"/>
      <c r="M19" s="438"/>
      <c r="N19" s="439"/>
      <c r="O19" s="438"/>
      <c r="P19" s="439"/>
      <c r="Q19" s="440"/>
      <c r="R19" s="441"/>
      <c r="S19" s="281">
        <f t="shared" si="0"/>
        <v>2.5</v>
      </c>
      <c r="T19" s="281">
        <f t="shared" si="1"/>
        <v>2.5</v>
      </c>
      <c r="U19" s="285"/>
      <c r="V19" s="285"/>
    </row>
    <row r="20" spans="1:22" x14ac:dyDescent="0.25">
      <c r="A20" s="176">
        <v>3600</v>
      </c>
      <c r="B20" s="371" t="s">
        <v>127</v>
      </c>
      <c r="C20" s="176"/>
      <c r="D20" s="25" t="s">
        <v>92</v>
      </c>
      <c r="E20" s="438">
        <v>4</v>
      </c>
      <c r="F20" s="439"/>
      <c r="G20" s="438"/>
      <c r="H20" s="439"/>
      <c r="I20" s="438"/>
      <c r="J20" s="439"/>
      <c r="K20" s="444"/>
      <c r="L20" s="444"/>
      <c r="M20" s="438"/>
      <c r="N20" s="439"/>
      <c r="O20" s="438"/>
      <c r="P20" s="439"/>
      <c r="Q20" s="440"/>
      <c r="R20" s="441"/>
      <c r="S20" s="281">
        <f t="shared" si="0"/>
        <v>4</v>
      </c>
      <c r="T20" s="281">
        <f t="shared" si="1"/>
        <v>4</v>
      </c>
      <c r="U20" s="285"/>
      <c r="V20" s="285"/>
    </row>
    <row r="21" spans="1:22" x14ac:dyDescent="0.25">
      <c r="A21" s="274">
        <v>3600</v>
      </c>
      <c r="B21" s="371" t="s">
        <v>127</v>
      </c>
      <c r="C21" s="274"/>
      <c r="D21" s="278" t="s">
        <v>68</v>
      </c>
      <c r="E21" s="438">
        <v>0.25</v>
      </c>
      <c r="F21" s="439"/>
      <c r="G21" s="438"/>
      <c r="H21" s="439"/>
      <c r="I21" s="438"/>
      <c r="J21" s="439"/>
      <c r="K21" s="438"/>
      <c r="L21" s="439"/>
      <c r="M21" s="438"/>
      <c r="N21" s="439"/>
      <c r="O21" s="438"/>
      <c r="P21" s="439"/>
      <c r="Q21" s="440"/>
      <c r="R21" s="441"/>
      <c r="S21" s="281">
        <f t="shared" si="0"/>
        <v>0.25</v>
      </c>
      <c r="T21" s="281">
        <f t="shared" si="1"/>
        <v>0.25</v>
      </c>
      <c r="U21" s="285"/>
      <c r="V21" s="285"/>
    </row>
    <row r="22" spans="1:22" x14ac:dyDescent="0.25">
      <c r="A22" s="274">
        <v>3600</v>
      </c>
      <c r="B22" s="371" t="s">
        <v>127</v>
      </c>
      <c r="C22" s="274"/>
      <c r="D22" s="278" t="s">
        <v>69</v>
      </c>
      <c r="E22" s="438"/>
      <c r="F22" s="439"/>
      <c r="G22" s="438"/>
      <c r="H22" s="439"/>
      <c r="I22" s="438"/>
      <c r="J22" s="439"/>
      <c r="K22" s="438"/>
      <c r="L22" s="439"/>
      <c r="M22" s="438"/>
      <c r="N22" s="439"/>
      <c r="O22" s="438"/>
      <c r="P22" s="439"/>
      <c r="Q22" s="440"/>
      <c r="R22" s="441"/>
      <c r="S22" s="281">
        <f t="shared" si="0"/>
        <v>0</v>
      </c>
      <c r="T22" s="281">
        <f t="shared" si="1"/>
        <v>0</v>
      </c>
      <c r="U22" s="285"/>
      <c r="V22" s="285"/>
    </row>
    <row r="23" spans="1:22" ht="15.75" customHeight="1" x14ac:dyDescent="0.25">
      <c r="A23" s="283">
        <v>3600</v>
      </c>
      <c r="B23" s="371">
        <f>SUM(B6:B22)</f>
        <v>0</v>
      </c>
      <c r="C23" s="283"/>
      <c r="D23" s="287" t="s">
        <v>70</v>
      </c>
      <c r="E23" s="438">
        <v>1.75</v>
      </c>
      <c r="F23" s="439"/>
      <c r="G23" s="438">
        <v>7.75</v>
      </c>
      <c r="H23" s="439"/>
      <c r="I23" s="438">
        <v>6.5</v>
      </c>
      <c r="J23" s="439"/>
      <c r="K23" s="438">
        <v>6.25</v>
      </c>
      <c r="L23" s="439"/>
      <c r="M23" s="438">
        <v>5.5</v>
      </c>
      <c r="N23" s="439"/>
      <c r="O23" s="438"/>
      <c r="P23" s="439"/>
      <c r="Q23" s="440"/>
      <c r="R23" s="441"/>
      <c r="S23" s="281">
        <f t="shared" si="0"/>
        <v>27.75</v>
      </c>
      <c r="T23" s="281">
        <f t="shared" si="1"/>
        <v>25.25</v>
      </c>
      <c r="U23" s="285">
        <v>2.5</v>
      </c>
      <c r="V23" s="285"/>
    </row>
    <row r="24" spans="1:22" x14ac:dyDescent="0.25">
      <c r="A24" s="283">
        <v>3600</v>
      </c>
      <c r="B24" s="371" t="s">
        <v>127</v>
      </c>
      <c r="C24" s="283"/>
      <c r="D24" s="287" t="s">
        <v>71</v>
      </c>
      <c r="E24" s="438">
        <v>0.25</v>
      </c>
      <c r="F24" s="439"/>
      <c r="G24" s="438">
        <v>0.25</v>
      </c>
      <c r="H24" s="439"/>
      <c r="I24" s="438">
        <v>0.5</v>
      </c>
      <c r="J24" s="439"/>
      <c r="K24" s="438">
        <v>0.25</v>
      </c>
      <c r="L24" s="439"/>
      <c r="M24" s="438">
        <v>0.25</v>
      </c>
      <c r="N24" s="439"/>
      <c r="O24" s="438"/>
      <c r="P24" s="439"/>
      <c r="Q24" s="440"/>
      <c r="R24" s="441"/>
      <c r="S24" s="281">
        <f t="shared" si="0"/>
        <v>1.5</v>
      </c>
      <c r="T24" s="281">
        <f t="shared" si="1"/>
        <v>1.5</v>
      </c>
      <c r="U24" s="285"/>
      <c r="V24" s="285"/>
    </row>
    <row r="25" spans="1:22" x14ac:dyDescent="0.25">
      <c r="A25" s="278" t="s">
        <v>37</v>
      </c>
      <c r="B25" s="278"/>
      <c r="C25" s="278"/>
      <c r="D25" s="278"/>
      <c r="E25" s="438"/>
      <c r="F25" s="439"/>
      <c r="G25" s="438"/>
      <c r="H25" s="439"/>
      <c r="I25" s="438"/>
      <c r="J25" s="439"/>
      <c r="K25" s="438"/>
      <c r="L25" s="439"/>
      <c r="M25" s="438"/>
      <c r="N25" s="439"/>
      <c r="O25" s="440"/>
      <c r="P25" s="441"/>
      <c r="Q25" s="440"/>
      <c r="R25" s="441"/>
      <c r="S25" s="281">
        <f>E25+G25+I25+K25+M25+O25+Q25</f>
        <v>0</v>
      </c>
      <c r="T25" s="281"/>
      <c r="U25" s="288"/>
      <c r="V25" s="285"/>
    </row>
    <row r="26" spans="1:22" x14ac:dyDescent="0.25">
      <c r="A26" s="278" t="s">
        <v>38</v>
      </c>
      <c r="B26" s="278"/>
      <c r="C26" s="278"/>
      <c r="D26" s="278"/>
      <c r="E26" s="438"/>
      <c r="F26" s="439"/>
      <c r="G26" s="438"/>
      <c r="H26" s="439"/>
      <c r="I26" s="438"/>
      <c r="J26" s="439"/>
      <c r="K26" s="438"/>
      <c r="L26" s="439"/>
      <c r="M26" s="438"/>
      <c r="N26" s="439"/>
      <c r="O26" s="440"/>
      <c r="P26" s="441"/>
      <c r="Q26" s="440"/>
      <c r="R26" s="441"/>
      <c r="S26" s="281">
        <f>E26+G26+I26+K26+M26+O26+Q26</f>
        <v>0</v>
      </c>
      <c r="T26" s="281"/>
      <c r="U26" s="288"/>
      <c r="V26" s="285"/>
    </row>
    <row r="27" spans="1:22" x14ac:dyDescent="0.25">
      <c r="A27" s="288" t="s">
        <v>6</v>
      </c>
      <c r="B27" s="288"/>
      <c r="C27" s="288"/>
      <c r="D27" s="288"/>
      <c r="E27" s="445">
        <f t="shared" ref="E27:G27" si="4">SUM(E4:E26)</f>
        <v>8.5</v>
      </c>
      <c r="F27" s="446"/>
      <c r="G27" s="445">
        <f t="shared" si="4"/>
        <v>8.5</v>
      </c>
      <c r="H27" s="446"/>
      <c r="I27" s="445">
        <f t="shared" ref="I27" si="5">SUM(I4:I26)</f>
        <v>8.5</v>
      </c>
      <c r="J27" s="446"/>
      <c r="K27" s="445">
        <f t="shared" ref="K27" si="6">SUM(K4:K26)</f>
        <v>8.5</v>
      </c>
      <c r="L27" s="446"/>
      <c r="M27" s="445">
        <f t="shared" ref="M27" si="7">SUM(M4:M26)</f>
        <v>8.5</v>
      </c>
      <c r="N27" s="446"/>
      <c r="O27" s="445">
        <f>SUM(O4:O26)</f>
        <v>0</v>
      </c>
      <c r="P27" s="446"/>
      <c r="Q27" s="445">
        <f>SUM(Q4:Q26)</f>
        <v>0</v>
      </c>
      <c r="R27" s="446"/>
      <c r="S27" s="281">
        <f>SUM(S4:S26)</f>
        <v>42.5</v>
      </c>
      <c r="T27" s="281"/>
      <c r="U27" s="288"/>
      <c r="V27" s="285"/>
    </row>
    <row r="28" spans="1:22" x14ac:dyDescent="0.25">
      <c r="A28" s="288" t="s">
        <v>2</v>
      </c>
      <c r="B28" s="288"/>
      <c r="C28" s="288"/>
      <c r="D28" s="288"/>
      <c r="E28" s="289"/>
      <c r="F28" s="290">
        <v>8</v>
      </c>
      <c r="G28" s="289"/>
      <c r="H28" s="290">
        <v>8</v>
      </c>
      <c r="I28" s="289"/>
      <c r="J28" s="290">
        <v>8</v>
      </c>
      <c r="K28" s="289"/>
      <c r="L28" s="290">
        <v>8</v>
      </c>
      <c r="M28" s="289"/>
      <c r="N28" s="290">
        <v>8</v>
      </c>
      <c r="O28" s="289"/>
      <c r="P28" s="290"/>
      <c r="Q28" s="289"/>
      <c r="R28" s="290"/>
      <c r="S28" s="281">
        <f>SUM(E28:R28)</f>
        <v>40</v>
      </c>
      <c r="T28" s="281">
        <f>SUM(T4:T25)</f>
        <v>40</v>
      </c>
      <c r="U28" s="285"/>
      <c r="V28" s="285"/>
    </row>
    <row r="29" spans="1:22" x14ac:dyDescent="0.25">
      <c r="A29" s="288" t="s">
        <v>41</v>
      </c>
      <c r="B29" s="288"/>
      <c r="C29" s="288"/>
      <c r="D29" s="288"/>
      <c r="E29" s="291"/>
      <c r="F29" s="291">
        <f>SUM(E27)-F28</f>
        <v>0.5</v>
      </c>
      <c r="G29" s="291"/>
      <c r="H29" s="291">
        <f>SUM(G27)-H28</f>
        <v>0.5</v>
      </c>
      <c r="I29" s="291"/>
      <c r="J29" s="291">
        <f>SUM(I27)-J28</f>
        <v>0.5</v>
      </c>
      <c r="K29" s="291"/>
      <c r="L29" s="291">
        <f>SUM(K27)-L28</f>
        <v>0.5</v>
      </c>
      <c r="M29" s="291"/>
      <c r="N29" s="291">
        <f>SUM(M27)-N28</f>
        <v>0.5</v>
      </c>
      <c r="O29" s="291"/>
      <c r="P29" s="291">
        <f>SUM(O27)</f>
        <v>0</v>
      </c>
      <c r="Q29" s="291"/>
      <c r="R29" s="291">
        <f>SUM(Q27)</f>
        <v>0</v>
      </c>
      <c r="S29" s="285">
        <v>2.5</v>
      </c>
      <c r="T29" s="285"/>
      <c r="U29" s="285">
        <f>SUM(U4:U28)</f>
        <v>2.5</v>
      </c>
      <c r="V29" s="285">
        <f>SUM(V4:V28)</f>
        <v>0</v>
      </c>
    </row>
    <row r="31" spans="1:22" x14ac:dyDescent="0.25">
      <c r="A31" s="269" t="s">
        <v>25</v>
      </c>
      <c r="B31" s="270"/>
    </row>
    <row r="32" spans="1:22" x14ac:dyDescent="0.25">
      <c r="A32" s="271" t="s">
        <v>2</v>
      </c>
      <c r="C32" s="292">
        <f>SUM(T28)</f>
        <v>40</v>
      </c>
      <c r="I32" s="269">
        <v>3600</v>
      </c>
    </row>
    <row r="33" spans="1:9" x14ac:dyDescent="0.25">
      <c r="A33" s="271" t="s">
        <v>26</v>
      </c>
      <c r="C33" s="292">
        <f>U29</f>
        <v>2.5</v>
      </c>
      <c r="D33" s="293"/>
      <c r="I33" s="294">
        <v>39.75</v>
      </c>
    </row>
    <row r="34" spans="1:9" x14ac:dyDescent="0.25">
      <c r="A34" s="271" t="s">
        <v>27</v>
      </c>
      <c r="C34" s="293">
        <f>V29</f>
        <v>0</v>
      </c>
      <c r="I34" s="295"/>
    </row>
    <row r="35" spans="1:9" x14ac:dyDescent="0.25">
      <c r="A35" s="271" t="s">
        <v>28</v>
      </c>
      <c r="C35" s="293">
        <f>S25</f>
        <v>0</v>
      </c>
      <c r="I35" s="292"/>
    </row>
    <row r="36" spans="1:9" x14ac:dyDescent="0.25">
      <c r="A36" s="271" t="s">
        <v>4</v>
      </c>
      <c r="C36" s="293">
        <f>S26</f>
        <v>0</v>
      </c>
    </row>
    <row r="37" spans="1:9" ht="16.5" thickBot="1" x14ac:dyDescent="0.3">
      <c r="A37" s="272" t="s">
        <v>6</v>
      </c>
      <c r="C37" s="296">
        <f>SUM(C32:C36)</f>
        <v>42.5</v>
      </c>
      <c r="E37" s="272" t="s">
        <v>42</v>
      </c>
      <c r="F37" s="272"/>
      <c r="G37" s="297">
        <f>S27-C37</f>
        <v>0</v>
      </c>
    </row>
    <row r="38" spans="1:9" ht="16.5" thickTop="1" x14ac:dyDescent="0.25">
      <c r="A38" s="271" t="s">
        <v>29</v>
      </c>
      <c r="C38" s="298">
        <v>0</v>
      </c>
      <c r="D38" s="298"/>
    </row>
    <row r="39" spans="1:9" x14ac:dyDescent="0.25">
      <c r="A39" s="271" t="s">
        <v>36</v>
      </c>
      <c r="C39" s="298">
        <v>0</v>
      </c>
      <c r="D39" s="298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B24" sqref="B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E15" sqref="E15:N20"/>
    </sheetView>
  </sheetViews>
  <sheetFormatPr defaultRowHeight="15.75" x14ac:dyDescent="0.25"/>
  <cols>
    <col min="1" max="1" width="10.28515625" style="164" customWidth="1"/>
    <col min="2" max="2" width="10.85546875" style="164" customWidth="1"/>
    <col min="3" max="3" width="10.42578125" style="164" customWidth="1"/>
    <col min="4" max="4" width="28.7109375" style="164" customWidth="1"/>
    <col min="5" max="17" width="7" style="164" customWidth="1"/>
    <col min="18" max="18" width="6.85546875" style="165" customWidth="1"/>
    <col min="19" max="19" width="7.7109375" style="165" customWidth="1"/>
    <col min="20" max="21" width="7.85546875" style="164" customWidth="1"/>
    <col min="22" max="22" width="7.7109375" style="164" customWidth="1"/>
    <col min="23" max="16384" width="9.140625" style="164"/>
  </cols>
  <sheetData>
    <row r="1" spans="1:22" x14ac:dyDescent="0.25">
      <c r="A1" s="162" t="s">
        <v>56</v>
      </c>
      <c r="B1" s="163"/>
      <c r="C1" s="163"/>
      <c r="S1" s="164"/>
    </row>
    <row r="2" spans="1:22" s="170" customFormat="1" x14ac:dyDescent="0.25">
      <c r="A2" s="166" t="str">
        <f>Analysis!A3</f>
        <v>W/E 12.11.17</v>
      </c>
      <c r="B2" s="167"/>
      <c r="C2" s="167"/>
      <c r="D2" s="167"/>
      <c r="E2" s="377" t="s">
        <v>15</v>
      </c>
      <c r="F2" s="377"/>
      <c r="G2" s="377" t="s">
        <v>16</v>
      </c>
      <c r="H2" s="377"/>
      <c r="I2" s="377" t="s">
        <v>17</v>
      </c>
      <c r="J2" s="377"/>
      <c r="K2" s="377" t="s">
        <v>18</v>
      </c>
      <c r="L2" s="377"/>
      <c r="M2" s="377" t="s">
        <v>19</v>
      </c>
      <c r="N2" s="377"/>
      <c r="O2" s="377" t="s">
        <v>20</v>
      </c>
      <c r="P2" s="377"/>
      <c r="Q2" s="377" t="s">
        <v>21</v>
      </c>
      <c r="R2" s="377"/>
      <c r="S2" s="168" t="s">
        <v>24</v>
      </c>
      <c r="T2" s="168" t="s">
        <v>39</v>
      </c>
      <c r="U2" s="169" t="s">
        <v>26</v>
      </c>
      <c r="V2" s="169" t="s">
        <v>27</v>
      </c>
    </row>
    <row r="3" spans="1:22" x14ac:dyDescent="0.25">
      <c r="A3" s="171" t="s">
        <v>22</v>
      </c>
      <c r="B3" s="171" t="s">
        <v>23</v>
      </c>
      <c r="C3" s="171" t="s">
        <v>49</v>
      </c>
      <c r="D3" s="171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172"/>
      <c r="P3" s="172"/>
      <c r="Q3" s="173"/>
      <c r="R3" s="173"/>
      <c r="S3" s="174"/>
      <c r="T3" s="174"/>
      <c r="U3" s="175"/>
      <c r="V3" s="175"/>
    </row>
    <row r="4" spans="1:22" x14ac:dyDescent="0.25">
      <c r="A4" s="329">
        <v>6641</v>
      </c>
      <c r="B4" s="373" t="s">
        <v>125</v>
      </c>
      <c r="C4" s="327">
        <v>13</v>
      </c>
      <c r="D4" s="25" t="s">
        <v>83</v>
      </c>
      <c r="E4" s="378"/>
      <c r="F4" s="379"/>
      <c r="G4" s="375"/>
      <c r="H4" s="376"/>
      <c r="I4" s="375">
        <v>2.5</v>
      </c>
      <c r="J4" s="376"/>
      <c r="K4" s="375"/>
      <c r="L4" s="376"/>
      <c r="M4" s="380"/>
      <c r="N4" s="380"/>
      <c r="O4" s="375"/>
      <c r="P4" s="376"/>
      <c r="Q4" s="381"/>
      <c r="R4" s="382"/>
      <c r="S4" s="174">
        <f>E4+G4+I4+K4+M4+O4+Q4</f>
        <v>2.5</v>
      </c>
      <c r="T4" s="174">
        <f t="shared" ref="T4:T21" si="0">SUM(S4-U4-V4)</f>
        <v>2.5</v>
      </c>
      <c r="U4" s="178"/>
      <c r="V4" s="178"/>
    </row>
    <row r="5" spans="1:22" x14ac:dyDescent="0.25">
      <c r="A5" s="283">
        <v>6641</v>
      </c>
      <c r="B5" s="373" t="s">
        <v>125</v>
      </c>
      <c r="C5" s="283">
        <v>2</v>
      </c>
      <c r="D5" s="25" t="s">
        <v>80</v>
      </c>
      <c r="E5" s="375"/>
      <c r="F5" s="376"/>
      <c r="G5" s="375"/>
      <c r="H5" s="376"/>
      <c r="I5" s="375"/>
      <c r="J5" s="376"/>
      <c r="K5" s="375">
        <v>0.25</v>
      </c>
      <c r="L5" s="376"/>
      <c r="M5" s="375"/>
      <c r="N5" s="376"/>
      <c r="O5" s="375"/>
      <c r="P5" s="376"/>
      <c r="Q5" s="381"/>
      <c r="R5" s="382"/>
      <c r="S5" s="174">
        <f>E5+G5+I5+K5+M5+O5+Q5</f>
        <v>0.25</v>
      </c>
      <c r="T5" s="174">
        <f t="shared" si="0"/>
        <v>0.25</v>
      </c>
      <c r="U5" s="178"/>
      <c r="V5" s="178"/>
    </row>
    <row r="6" spans="1:22" x14ac:dyDescent="0.25">
      <c r="A6" s="283">
        <v>6641</v>
      </c>
      <c r="B6" s="373" t="s">
        <v>125</v>
      </c>
      <c r="C6" s="283">
        <v>3</v>
      </c>
      <c r="D6" s="25" t="s">
        <v>80</v>
      </c>
      <c r="E6" s="375"/>
      <c r="F6" s="376"/>
      <c r="G6" s="375"/>
      <c r="H6" s="376"/>
      <c r="I6" s="375"/>
      <c r="J6" s="376"/>
      <c r="K6" s="375">
        <v>0.25</v>
      </c>
      <c r="L6" s="376"/>
      <c r="M6" s="375"/>
      <c r="N6" s="376"/>
      <c r="O6" s="375"/>
      <c r="P6" s="376"/>
      <c r="Q6" s="381"/>
      <c r="R6" s="382"/>
      <c r="S6" s="174">
        <f>E6+G6+I6+K6+M6+O6+Q6</f>
        <v>0.25</v>
      </c>
      <c r="T6" s="174">
        <f t="shared" si="0"/>
        <v>0.25</v>
      </c>
      <c r="U6" s="178"/>
      <c r="V6" s="178"/>
    </row>
    <row r="7" spans="1:22" x14ac:dyDescent="0.25">
      <c r="A7" s="369">
        <v>6538</v>
      </c>
      <c r="B7" s="373" t="s">
        <v>126</v>
      </c>
      <c r="C7" s="370">
        <v>36</v>
      </c>
      <c r="D7" s="25" t="s">
        <v>112</v>
      </c>
      <c r="E7" s="383"/>
      <c r="F7" s="376"/>
      <c r="G7" s="375"/>
      <c r="H7" s="376"/>
      <c r="I7" s="375"/>
      <c r="J7" s="376"/>
      <c r="K7" s="375"/>
      <c r="L7" s="376"/>
      <c r="M7" s="375">
        <v>3.5</v>
      </c>
      <c r="N7" s="376"/>
      <c r="O7" s="375"/>
      <c r="P7" s="376"/>
      <c r="Q7" s="381"/>
      <c r="R7" s="382"/>
      <c r="S7" s="174">
        <f t="shared" ref="S7:S24" si="1">E7+G7+I7+K7+M7+O7+Q7</f>
        <v>3.5</v>
      </c>
      <c r="T7" s="174">
        <f t="shared" si="0"/>
        <v>3.5</v>
      </c>
      <c r="U7" s="178"/>
      <c r="V7" s="178"/>
    </row>
    <row r="8" spans="1:22" x14ac:dyDescent="0.25">
      <c r="A8" s="176"/>
      <c r="B8" s="338"/>
      <c r="C8" s="339"/>
      <c r="D8" s="25"/>
      <c r="E8" s="375"/>
      <c r="F8" s="376"/>
      <c r="G8" s="375"/>
      <c r="H8" s="376"/>
      <c r="I8" s="375"/>
      <c r="J8" s="376"/>
      <c r="K8" s="375"/>
      <c r="L8" s="376"/>
      <c r="M8" s="375"/>
      <c r="N8" s="376"/>
      <c r="O8" s="375"/>
      <c r="P8" s="376"/>
      <c r="Q8" s="381"/>
      <c r="R8" s="382"/>
      <c r="S8" s="174">
        <f t="shared" si="1"/>
        <v>0</v>
      </c>
      <c r="T8" s="174">
        <f t="shared" si="0"/>
        <v>0</v>
      </c>
      <c r="U8" s="178"/>
      <c r="V8" s="178"/>
    </row>
    <row r="9" spans="1:22" x14ac:dyDescent="0.25">
      <c r="A9" s="176"/>
      <c r="B9" s="167"/>
      <c r="C9" s="167"/>
      <c r="D9" s="177"/>
      <c r="E9" s="375"/>
      <c r="F9" s="376"/>
      <c r="G9" s="375"/>
      <c r="H9" s="376"/>
      <c r="I9" s="375"/>
      <c r="J9" s="376"/>
      <c r="K9" s="375"/>
      <c r="L9" s="376"/>
      <c r="M9" s="375"/>
      <c r="N9" s="376"/>
      <c r="O9" s="375"/>
      <c r="P9" s="376"/>
      <c r="Q9" s="381"/>
      <c r="R9" s="382"/>
      <c r="S9" s="174">
        <f>E9+G9+I9+K9+M9+O9+Q9</f>
        <v>0</v>
      </c>
      <c r="T9" s="174">
        <f>SUM(S9-U9-V9)</f>
        <v>0</v>
      </c>
      <c r="U9" s="178"/>
      <c r="V9" s="178"/>
    </row>
    <row r="10" spans="1:22" ht="15.75" customHeight="1" x14ac:dyDescent="0.25">
      <c r="A10" s="176"/>
      <c r="B10" s="167"/>
      <c r="C10" s="167"/>
      <c r="D10" s="177"/>
      <c r="E10" s="375"/>
      <c r="F10" s="376"/>
      <c r="G10" s="375"/>
      <c r="H10" s="376"/>
      <c r="I10" s="375"/>
      <c r="J10" s="376"/>
      <c r="K10" s="375"/>
      <c r="L10" s="376"/>
      <c r="M10" s="375"/>
      <c r="N10" s="376"/>
      <c r="O10" s="375"/>
      <c r="P10" s="376"/>
      <c r="Q10" s="381"/>
      <c r="R10" s="382"/>
      <c r="S10" s="174">
        <f t="shared" si="1"/>
        <v>0</v>
      </c>
      <c r="T10" s="174">
        <f t="shared" si="0"/>
        <v>0</v>
      </c>
      <c r="U10" s="178"/>
      <c r="V10" s="178"/>
    </row>
    <row r="11" spans="1:22" x14ac:dyDescent="0.25">
      <c r="A11" s="176"/>
      <c r="B11" s="167"/>
      <c r="C11" s="167"/>
      <c r="D11" s="177"/>
      <c r="E11" s="375"/>
      <c r="F11" s="376"/>
      <c r="G11" s="375"/>
      <c r="H11" s="376"/>
      <c r="I11" s="375"/>
      <c r="J11" s="376"/>
      <c r="K11" s="375"/>
      <c r="L11" s="376"/>
      <c r="M11" s="375"/>
      <c r="N11" s="376"/>
      <c r="O11" s="375"/>
      <c r="P11" s="376"/>
      <c r="Q11" s="381"/>
      <c r="R11" s="382"/>
      <c r="S11" s="174">
        <f t="shared" si="1"/>
        <v>0</v>
      </c>
      <c r="T11" s="174">
        <f t="shared" si="0"/>
        <v>0</v>
      </c>
      <c r="U11" s="178"/>
      <c r="V11" s="178"/>
    </row>
    <row r="12" spans="1:22" x14ac:dyDescent="0.25">
      <c r="A12" s="176"/>
      <c r="B12" s="179"/>
      <c r="C12" s="176"/>
      <c r="D12" s="177"/>
      <c r="E12" s="375"/>
      <c r="F12" s="376"/>
      <c r="G12" s="375"/>
      <c r="H12" s="376"/>
      <c r="I12" s="375"/>
      <c r="J12" s="376"/>
      <c r="K12" s="375"/>
      <c r="L12" s="376"/>
      <c r="M12" s="375"/>
      <c r="N12" s="376"/>
      <c r="O12" s="375"/>
      <c r="P12" s="376"/>
      <c r="Q12" s="381"/>
      <c r="R12" s="382"/>
      <c r="S12" s="174">
        <f t="shared" ref="S12:S19" si="2">E12+G12+I12+K12+M12+O12+Q12</f>
        <v>0</v>
      </c>
      <c r="T12" s="174">
        <f t="shared" ref="T12:T19" si="3">SUM(S12-U12-V12)</f>
        <v>0</v>
      </c>
      <c r="U12" s="178"/>
      <c r="V12" s="178"/>
    </row>
    <row r="13" spans="1:22" x14ac:dyDescent="0.25">
      <c r="A13" s="176"/>
      <c r="B13" s="179"/>
      <c r="C13" s="176"/>
      <c r="D13" s="25"/>
      <c r="E13" s="375"/>
      <c r="F13" s="376"/>
      <c r="G13" s="375"/>
      <c r="H13" s="376"/>
      <c r="I13" s="375"/>
      <c r="J13" s="376"/>
      <c r="K13" s="375"/>
      <c r="L13" s="376"/>
      <c r="M13" s="375"/>
      <c r="N13" s="376"/>
      <c r="O13" s="375"/>
      <c r="P13" s="376"/>
      <c r="Q13" s="381"/>
      <c r="R13" s="382"/>
      <c r="S13" s="174">
        <f t="shared" si="2"/>
        <v>0</v>
      </c>
      <c r="T13" s="174">
        <f t="shared" si="3"/>
        <v>0</v>
      </c>
      <c r="U13" s="178"/>
      <c r="V13" s="178"/>
    </row>
    <row r="14" spans="1:22" ht="15" customHeight="1" x14ac:dyDescent="0.25">
      <c r="A14" s="176"/>
      <c r="B14" s="179"/>
      <c r="C14" s="176"/>
      <c r="D14" s="25"/>
      <c r="E14" s="375"/>
      <c r="F14" s="376"/>
      <c r="G14" s="375"/>
      <c r="H14" s="376"/>
      <c r="I14" s="375"/>
      <c r="J14" s="376"/>
      <c r="K14" s="375"/>
      <c r="L14" s="376"/>
      <c r="M14" s="375"/>
      <c r="N14" s="376"/>
      <c r="O14" s="375"/>
      <c r="P14" s="376"/>
      <c r="Q14" s="381"/>
      <c r="R14" s="382"/>
      <c r="S14" s="174">
        <f t="shared" si="2"/>
        <v>0</v>
      </c>
      <c r="T14" s="174">
        <f t="shared" si="3"/>
        <v>0</v>
      </c>
      <c r="U14" s="178"/>
      <c r="V14" s="178"/>
    </row>
    <row r="15" spans="1:22" x14ac:dyDescent="0.25">
      <c r="A15" s="176">
        <v>3600</v>
      </c>
      <c r="B15" s="32" t="s">
        <v>127</v>
      </c>
      <c r="C15" s="176"/>
      <c r="D15" s="25" t="s">
        <v>118</v>
      </c>
      <c r="E15" s="375"/>
      <c r="F15" s="376"/>
      <c r="G15" s="375"/>
      <c r="H15" s="376"/>
      <c r="I15" s="375"/>
      <c r="J15" s="376"/>
      <c r="K15" s="375"/>
      <c r="L15" s="376"/>
      <c r="M15" s="375">
        <v>1</v>
      </c>
      <c r="N15" s="376"/>
      <c r="O15" s="375"/>
      <c r="P15" s="376"/>
      <c r="Q15" s="381"/>
      <c r="R15" s="382"/>
      <c r="S15" s="174">
        <f t="shared" si="2"/>
        <v>1</v>
      </c>
      <c r="T15" s="174">
        <f t="shared" si="3"/>
        <v>1</v>
      </c>
      <c r="U15" s="178"/>
      <c r="V15" s="178"/>
    </row>
    <row r="16" spans="1:22" x14ac:dyDescent="0.25">
      <c r="A16" s="176">
        <v>3600</v>
      </c>
      <c r="B16" s="32" t="s">
        <v>127</v>
      </c>
      <c r="C16" s="176"/>
      <c r="D16" s="25" t="s">
        <v>77</v>
      </c>
      <c r="E16" s="375">
        <v>3</v>
      </c>
      <c r="F16" s="376"/>
      <c r="G16" s="375"/>
      <c r="H16" s="376"/>
      <c r="I16" s="375">
        <v>1</v>
      </c>
      <c r="J16" s="376"/>
      <c r="K16" s="375"/>
      <c r="L16" s="376"/>
      <c r="M16" s="375"/>
      <c r="N16" s="376"/>
      <c r="O16" s="375"/>
      <c r="P16" s="376"/>
      <c r="Q16" s="381"/>
      <c r="R16" s="382"/>
      <c r="S16" s="174">
        <f t="shared" si="2"/>
        <v>4</v>
      </c>
      <c r="T16" s="174">
        <f t="shared" si="3"/>
        <v>4</v>
      </c>
      <c r="U16" s="178"/>
      <c r="V16" s="178"/>
    </row>
    <row r="17" spans="1:22" x14ac:dyDescent="0.25">
      <c r="A17" s="176">
        <v>3600</v>
      </c>
      <c r="B17" s="32" t="s">
        <v>127</v>
      </c>
      <c r="C17" s="176"/>
      <c r="D17" s="25" t="s">
        <v>92</v>
      </c>
      <c r="E17" s="375">
        <v>3</v>
      </c>
      <c r="F17" s="376"/>
      <c r="G17" s="375"/>
      <c r="H17" s="376"/>
      <c r="I17" s="375"/>
      <c r="J17" s="376"/>
      <c r="K17" s="375"/>
      <c r="L17" s="376"/>
      <c r="M17" s="375"/>
      <c r="N17" s="376"/>
      <c r="O17" s="375"/>
      <c r="P17" s="376"/>
      <c r="Q17" s="381"/>
      <c r="R17" s="382"/>
      <c r="S17" s="174">
        <f t="shared" si="2"/>
        <v>3</v>
      </c>
      <c r="T17" s="174">
        <f t="shared" si="3"/>
        <v>3</v>
      </c>
      <c r="U17" s="178"/>
      <c r="V17" s="178"/>
    </row>
    <row r="18" spans="1:22" x14ac:dyDescent="0.25">
      <c r="A18" s="167">
        <v>3600</v>
      </c>
      <c r="B18" s="32" t="s">
        <v>127</v>
      </c>
      <c r="C18" s="167"/>
      <c r="D18" s="25" t="s">
        <v>87</v>
      </c>
      <c r="E18" s="375">
        <v>1</v>
      </c>
      <c r="F18" s="376"/>
      <c r="G18" s="375"/>
      <c r="H18" s="376"/>
      <c r="I18" s="375"/>
      <c r="J18" s="376"/>
      <c r="K18" s="375"/>
      <c r="L18" s="376"/>
      <c r="M18" s="375"/>
      <c r="N18" s="376"/>
      <c r="O18" s="375"/>
      <c r="P18" s="376"/>
      <c r="Q18" s="381"/>
      <c r="R18" s="382"/>
      <c r="S18" s="174">
        <f t="shared" si="2"/>
        <v>1</v>
      </c>
      <c r="T18" s="174">
        <f t="shared" si="3"/>
        <v>1</v>
      </c>
      <c r="U18" s="178"/>
      <c r="V18" s="178"/>
    </row>
    <row r="19" spans="1:22" x14ac:dyDescent="0.25">
      <c r="A19" s="167">
        <v>3600</v>
      </c>
      <c r="B19" s="32" t="s">
        <v>127</v>
      </c>
      <c r="C19" s="167"/>
      <c r="D19" s="25" t="s">
        <v>93</v>
      </c>
      <c r="E19" s="375">
        <v>1</v>
      </c>
      <c r="F19" s="376"/>
      <c r="G19" s="375">
        <v>8</v>
      </c>
      <c r="H19" s="376"/>
      <c r="I19" s="375"/>
      <c r="J19" s="376"/>
      <c r="K19" s="375">
        <v>7.5</v>
      </c>
      <c r="L19" s="376"/>
      <c r="M19" s="375">
        <v>3.5</v>
      </c>
      <c r="N19" s="376"/>
      <c r="O19" s="375"/>
      <c r="P19" s="376"/>
      <c r="Q19" s="381"/>
      <c r="R19" s="382"/>
      <c r="S19" s="174">
        <f t="shared" si="2"/>
        <v>20</v>
      </c>
      <c r="T19" s="174">
        <f t="shared" si="3"/>
        <v>20</v>
      </c>
      <c r="U19" s="178"/>
      <c r="V19" s="178"/>
    </row>
    <row r="20" spans="1:22" x14ac:dyDescent="0.25">
      <c r="A20" s="167">
        <v>3600</v>
      </c>
      <c r="B20" s="32" t="s">
        <v>127</v>
      </c>
      <c r="C20" s="167"/>
      <c r="D20" s="25" t="s">
        <v>76</v>
      </c>
      <c r="E20" s="375"/>
      <c r="F20" s="376"/>
      <c r="G20" s="375"/>
      <c r="H20" s="376"/>
      <c r="I20" s="375">
        <v>4.5</v>
      </c>
      <c r="J20" s="376"/>
      <c r="K20" s="375"/>
      <c r="L20" s="376"/>
      <c r="M20" s="375"/>
      <c r="N20" s="376"/>
      <c r="O20" s="375"/>
      <c r="P20" s="376"/>
      <c r="Q20" s="381"/>
      <c r="R20" s="382"/>
      <c r="S20" s="174">
        <f t="shared" si="1"/>
        <v>4.5</v>
      </c>
      <c r="T20" s="174">
        <f t="shared" si="0"/>
        <v>4.5</v>
      </c>
      <c r="U20" s="178"/>
      <c r="V20" s="178"/>
    </row>
    <row r="21" spans="1:22" s="165" customFormat="1" x14ac:dyDescent="0.25">
      <c r="A21" s="167"/>
      <c r="B21" s="167"/>
      <c r="C21" s="167"/>
      <c r="D21" s="25"/>
      <c r="E21" s="375"/>
      <c r="F21" s="376"/>
      <c r="G21" s="375"/>
      <c r="H21" s="376"/>
      <c r="I21" s="375"/>
      <c r="J21" s="376"/>
      <c r="K21" s="375"/>
      <c r="L21" s="376"/>
      <c r="M21" s="375"/>
      <c r="N21" s="376"/>
      <c r="O21" s="375"/>
      <c r="P21" s="376"/>
      <c r="Q21" s="381"/>
      <c r="R21" s="382"/>
      <c r="S21" s="174">
        <f t="shared" si="1"/>
        <v>0</v>
      </c>
      <c r="T21" s="174">
        <f t="shared" si="0"/>
        <v>0</v>
      </c>
      <c r="U21" s="178"/>
      <c r="V21" s="178"/>
    </row>
    <row r="22" spans="1:22" s="165" customFormat="1" x14ac:dyDescent="0.25">
      <c r="A22" s="180" t="s">
        <v>37</v>
      </c>
      <c r="B22" s="180"/>
      <c r="C22" s="167"/>
      <c r="D22" s="180"/>
      <c r="E22" s="375"/>
      <c r="F22" s="376"/>
      <c r="G22" s="375"/>
      <c r="H22" s="376"/>
      <c r="I22" s="375"/>
      <c r="J22" s="376"/>
      <c r="K22" s="375"/>
      <c r="L22" s="376"/>
      <c r="M22" s="375"/>
      <c r="N22" s="376"/>
      <c r="O22" s="381"/>
      <c r="P22" s="382"/>
      <c r="Q22" s="381"/>
      <c r="R22" s="382"/>
      <c r="S22" s="174">
        <f t="shared" si="1"/>
        <v>0</v>
      </c>
      <c r="T22" s="174"/>
      <c r="U22" s="181"/>
      <c r="V22" s="178"/>
    </row>
    <row r="23" spans="1:22" x14ac:dyDescent="0.25">
      <c r="A23" s="180" t="s">
        <v>38</v>
      </c>
      <c r="B23" s="180">
        <f>SUM(B6:B22)</f>
        <v>0</v>
      </c>
      <c r="C23" s="167"/>
      <c r="D23" s="167"/>
      <c r="E23" s="375"/>
      <c r="F23" s="376"/>
      <c r="G23" s="375"/>
      <c r="H23" s="376"/>
      <c r="I23" s="375"/>
      <c r="J23" s="376"/>
      <c r="K23" s="375"/>
      <c r="L23" s="376"/>
      <c r="M23" s="375"/>
      <c r="N23" s="376"/>
      <c r="O23" s="381"/>
      <c r="P23" s="382"/>
      <c r="Q23" s="381"/>
      <c r="R23" s="382"/>
      <c r="S23" s="174">
        <f t="shared" si="1"/>
        <v>0</v>
      </c>
      <c r="T23" s="174"/>
      <c r="U23" s="181"/>
      <c r="V23" s="178"/>
    </row>
    <row r="24" spans="1:22" x14ac:dyDescent="0.25">
      <c r="A24" s="181" t="s">
        <v>6</v>
      </c>
      <c r="B24" s="181"/>
      <c r="C24" s="181"/>
      <c r="D24" s="181"/>
      <c r="E24" s="384">
        <f>SUM(E4:E23)</f>
        <v>8</v>
      </c>
      <c r="F24" s="385"/>
      <c r="G24" s="384">
        <f>SUM(G4:G23)</f>
        <v>8</v>
      </c>
      <c r="H24" s="385"/>
      <c r="I24" s="384">
        <f>SUM(I4:I23)</f>
        <v>8</v>
      </c>
      <c r="J24" s="385"/>
      <c r="K24" s="384">
        <f t="shared" ref="K24" si="4">SUM(K4:K23)</f>
        <v>8</v>
      </c>
      <c r="L24" s="385"/>
      <c r="M24" s="384">
        <f t="shared" ref="M24" si="5">SUM(M4:M23)</f>
        <v>8</v>
      </c>
      <c r="N24" s="385"/>
      <c r="O24" s="384">
        <f>SUM(O4:O23)</f>
        <v>0</v>
      </c>
      <c r="P24" s="385"/>
      <c r="Q24" s="384">
        <f>SUM(Q4:Q23)</f>
        <v>0</v>
      </c>
      <c r="R24" s="385"/>
      <c r="S24" s="174">
        <f t="shared" si="1"/>
        <v>40</v>
      </c>
      <c r="T24" s="174"/>
      <c r="U24" s="181"/>
      <c r="V24" s="178"/>
    </row>
    <row r="25" spans="1:22" x14ac:dyDescent="0.25">
      <c r="A25" s="181" t="s">
        <v>2</v>
      </c>
      <c r="B25" s="181"/>
      <c r="C25" s="181"/>
      <c r="D25" s="181"/>
      <c r="E25" s="182"/>
      <c r="F25" s="183">
        <v>8</v>
      </c>
      <c r="G25" s="182"/>
      <c r="H25" s="183">
        <v>8</v>
      </c>
      <c r="I25" s="182"/>
      <c r="J25" s="183">
        <v>8</v>
      </c>
      <c r="K25" s="182"/>
      <c r="L25" s="183">
        <v>8</v>
      </c>
      <c r="M25" s="182"/>
      <c r="N25" s="183">
        <v>8</v>
      </c>
      <c r="O25" s="182"/>
      <c r="P25" s="183"/>
      <c r="Q25" s="182"/>
      <c r="R25" s="183"/>
      <c r="S25" s="174">
        <f>SUM(E25:R25)</f>
        <v>40</v>
      </c>
      <c r="T25" s="174">
        <f>SUM(T4:T24)</f>
        <v>40</v>
      </c>
      <c r="U25" s="178"/>
      <c r="V25" s="178"/>
    </row>
    <row r="26" spans="1:22" x14ac:dyDescent="0.25">
      <c r="A26" s="181" t="s">
        <v>41</v>
      </c>
      <c r="B26" s="181"/>
      <c r="C26" s="181"/>
      <c r="D26" s="181"/>
      <c r="E26" s="184"/>
      <c r="F26" s="184">
        <f>SUM(E24)-F25</f>
        <v>0</v>
      </c>
      <c r="G26" s="184"/>
      <c r="H26" s="184">
        <f>SUM(G24)-H25</f>
        <v>0</v>
      </c>
      <c r="I26" s="184"/>
      <c r="J26" s="184">
        <f>SUM(I24)-J25</f>
        <v>0</v>
      </c>
      <c r="K26" s="184"/>
      <c r="L26" s="184">
        <f t="shared" ref="L26" si="6">SUM(K24)-L25</f>
        <v>0</v>
      </c>
      <c r="M26" s="184"/>
      <c r="N26" s="184">
        <f t="shared" ref="N26" si="7">SUM(M24)-N25</f>
        <v>0</v>
      </c>
      <c r="O26" s="184"/>
      <c r="P26" s="184">
        <f>SUM(O24)</f>
        <v>0</v>
      </c>
      <c r="Q26" s="184"/>
      <c r="R26" s="184">
        <f>SUM(Q24)</f>
        <v>0</v>
      </c>
      <c r="S26" s="178">
        <f>SUM(E26:R26)</f>
        <v>0</v>
      </c>
      <c r="T26" s="178"/>
      <c r="U26" s="178">
        <f>SUM(U4:U25)</f>
        <v>0</v>
      </c>
      <c r="V26" s="178">
        <f>SUM(V4:V25)</f>
        <v>0</v>
      </c>
    </row>
    <row r="27" spans="1:22" x14ac:dyDescent="0.25">
      <c r="S27" s="164"/>
    </row>
    <row r="28" spans="1:22" x14ac:dyDescent="0.25">
      <c r="A28" s="162" t="s">
        <v>25</v>
      </c>
      <c r="B28" s="163"/>
      <c r="S28" s="164"/>
    </row>
    <row r="29" spans="1:22" x14ac:dyDescent="0.25">
      <c r="A29" s="164" t="s">
        <v>2</v>
      </c>
      <c r="C29" s="185">
        <f>SUM(T25)</f>
        <v>40</v>
      </c>
      <c r="I29" s="162">
        <v>3600</v>
      </c>
      <c r="S29" s="164"/>
    </row>
    <row r="30" spans="1:22" x14ac:dyDescent="0.25">
      <c r="A30" s="164" t="s">
        <v>26</v>
      </c>
      <c r="C30" s="185">
        <f>U26</f>
        <v>0</v>
      </c>
      <c r="D30" s="186"/>
      <c r="I30" s="187">
        <v>33.5</v>
      </c>
      <c r="S30" s="164"/>
    </row>
    <row r="31" spans="1:22" x14ac:dyDescent="0.25">
      <c r="A31" s="164" t="s">
        <v>27</v>
      </c>
      <c r="C31" s="186">
        <f>V26</f>
        <v>0</v>
      </c>
      <c r="I31" s="188"/>
      <c r="S31" s="164"/>
    </row>
    <row r="32" spans="1:22" x14ac:dyDescent="0.25">
      <c r="A32" s="164" t="s">
        <v>28</v>
      </c>
      <c r="C32" s="186">
        <f>S22</f>
        <v>0</v>
      </c>
      <c r="I32" s="185"/>
      <c r="S32" s="164"/>
    </row>
    <row r="33" spans="1:19" x14ac:dyDescent="0.25">
      <c r="A33" s="164" t="s">
        <v>4</v>
      </c>
      <c r="C33" s="186">
        <f>S23</f>
        <v>0</v>
      </c>
      <c r="S33" s="164"/>
    </row>
    <row r="34" spans="1:19" ht="16.5" thickBot="1" x14ac:dyDescent="0.3">
      <c r="A34" s="165" t="s">
        <v>6</v>
      </c>
      <c r="C34" s="189">
        <f>SUM(C29:C33)</f>
        <v>40</v>
      </c>
      <c r="E34" s="165" t="s">
        <v>42</v>
      </c>
      <c r="F34" s="165"/>
      <c r="G34" s="190">
        <f>S24-C34</f>
        <v>0</v>
      </c>
      <c r="S34" s="164"/>
    </row>
    <row r="35" spans="1:19" ht="16.5" thickTop="1" x14ac:dyDescent="0.25">
      <c r="A35" s="164" t="s">
        <v>29</v>
      </c>
      <c r="C35" s="191">
        <v>0</v>
      </c>
      <c r="D35" s="191"/>
      <c r="S35" s="164"/>
    </row>
    <row r="36" spans="1:19" x14ac:dyDescent="0.25">
      <c r="A36" s="164" t="s">
        <v>36</v>
      </c>
      <c r="C36" s="191">
        <v>0</v>
      </c>
      <c r="D36" s="191"/>
      <c r="S36" s="164"/>
    </row>
    <row r="37" spans="1:19" ht="15" x14ac:dyDescent="0.2">
      <c r="R37" s="164"/>
      <c r="S37" s="164"/>
    </row>
    <row r="38" spans="1:19" ht="15" x14ac:dyDescent="0.2">
      <c r="R38" s="164"/>
      <c r="S38" s="164"/>
    </row>
    <row r="39" spans="1:19" ht="15" x14ac:dyDescent="0.2">
      <c r="R39" s="164"/>
      <c r="S39" s="164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zoomScale="90" zoomScaleNormal="90" workbookViewId="0">
      <selection activeCell="E12" sqref="E12:N16"/>
    </sheetView>
  </sheetViews>
  <sheetFormatPr defaultColWidth="11.85546875" defaultRowHeight="15.75" x14ac:dyDescent="0.25"/>
  <cols>
    <col min="1" max="1" width="10.425781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8" width="6.85546875" style="3" customWidth="1"/>
    <col min="9" max="11" width="7" style="3" customWidth="1"/>
    <col min="12" max="12" width="6.85546875" style="3" customWidth="1"/>
    <col min="13" max="14" width="7" style="3" customWidth="1"/>
    <col min="15" max="15" width="6.85546875" style="3" customWidth="1"/>
    <col min="16" max="17" width="7" style="3" customWidth="1"/>
    <col min="18" max="18" width="7" style="4" customWidth="1"/>
    <col min="19" max="19" width="7.7109375" style="4" customWidth="1"/>
    <col min="20" max="22" width="7.7109375" style="3" customWidth="1"/>
    <col min="23" max="16384" width="11.85546875" style="3"/>
  </cols>
  <sheetData>
    <row r="1" spans="1:22" x14ac:dyDescent="0.25">
      <c r="A1" s="1" t="s">
        <v>45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3" t="s">
        <v>15</v>
      </c>
      <c r="F2" s="393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36"/>
      <c r="P3" s="36"/>
      <c r="Q3" s="41"/>
      <c r="R3" s="41"/>
      <c r="S3" s="12"/>
      <c r="T3" s="12"/>
      <c r="U3" s="13"/>
      <c r="V3" s="13"/>
    </row>
    <row r="4" spans="1:22" x14ac:dyDescent="0.25">
      <c r="A4" s="350" t="s">
        <v>105</v>
      </c>
      <c r="B4" s="373" t="s">
        <v>128</v>
      </c>
      <c r="C4" s="352">
        <v>99</v>
      </c>
      <c r="D4" s="25" t="s">
        <v>75</v>
      </c>
      <c r="E4" s="392"/>
      <c r="F4" s="392"/>
      <c r="G4" s="392">
        <v>3.5</v>
      </c>
      <c r="H4" s="392"/>
      <c r="I4" s="392">
        <v>8</v>
      </c>
      <c r="J4" s="392"/>
      <c r="K4" s="392">
        <v>7</v>
      </c>
      <c r="L4" s="392"/>
      <c r="M4" s="392">
        <v>7</v>
      </c>
      <c r="N4" s="392"/>
      <c r="O4" s="383"/>
      <c r="P4" s="388"/>
      <c r="Q4" s="389"/>
      <c r="R4" s="390"/>
      <c r="S4" s="12">
        <f>E4+G4+I4+K4+M4+O4+Q4</f>
        <v>25.5</v>
      </c>
      <c r="T4" s="12">
        <f t="shared" ref="T4:T16" si="0">SUM(S4-U4-V4)</f>
        <v>25.5</v>
      </c>
      <c r="U4" s="15"/>
      <c r="V4" s="15"/>
    </row>
    <row r="5" spans="1:22" x14ac:dyDescent="0.25">
      <c r="A5" s="361" t="s">
        <v>89</v>
      </c>
      <c r="B5" s="373" t="s">
        <v>128</v>
      </c>
      <c r="C5" s="305">
        <v>3</v>
      </c>
      <c r="D5" s="25" t="s">
        <v>90</v>
      </c>
      <c r="E5" s="383"/>
      <c r="F5" s="388"/>
      <c r="G5" s="383"/>
      <c r="H5" s="388"/>
      <c r="I5" s="383"/>
      <c r="J5" s="388"/>
      <c r="K5" s="383">
        <v>1</v>
      </c>
      <c r="L5" s="388"/>
      <c r="M5" s="383">
        <v>0.5</v>
      </c>
      <c r="N5" s="388"/>
      <c r="O5" s="383"/>
      <c r="P5" s="388"/>
      <c r="Q5" s="389"/>
      <c r="R5" s="390"/>
      <c r="S5" s="12">
        <f t="shared" ref="S5:S19" si="1">E5+G5+I5+K5+M5+O5+Q5</f>
        <v>1.5</v>
      </c>
      <c r="T5" s="12">
        <f t="shared" si="0"/>
        <v>1.5</v>
      </c>
      <c r="U5" s="15"/>
      <c r="V5" s="15"/>
    </row>
    <row r="6" spans="1:22" x14ac:dyDescent="0.25">
      <c r="A6" s="267"/>
      <c r="B6" s="266"/>
      <c r="C6" s="266"/>
      <c r="D6" s="25"/>
      <c r="E6" s="383"/>
      <c r="F6" s="388"/>
      <c r="G6" s="383"/>
      <c r="H6" s="388"/>
      <c r="I6" s="383"/>
      <c r="J6" s="388"/>
      <c r="K6" s="383"/>
      <c r="L6" s="388"/>
      <c r="M6" s="383"/>
      <c r="N6" s="388"/>
      <c r="O6" s="383"/>
      <c r="P6" s="388"/>
      <c r="Q6" s="389"/>
      <c r="R6" s="39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305"/>
      <c r="B7" s="286"/>
      <c r="C7" s="305"/>
      <c r="D7" s="25"/>
      <c r="E7" s="383"/>
      <c r="F7" s="388"/>
      <c r="G7" s="383"/>
      <c r="H7" s="388"/>
      <c r="I7" s="383"/>
      <c r="J7" s="388"/>
      <c r="K7" s="383"/>
      <c r="L7" s="388"/>
      <c r="M7" s="383"/>
      <c r="N7" s="388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65"/>
      <c r="B8" s="264"/>
      <c r="C8" s="264"/>
      <c r="D8" s="25"/>
      <c r="E8" s="383"/>
      <c r="F8" s="388"/>
      <c r="G8" s="383"/>
      <c r="H8" s="388"/>
      <c r="I8" s="383"/>
      <c r="J8" s="388"/>
      <c r="K8" s="383"/>
      <c r="L8" s="388"/>
      <c r="M8" s="383"/>
      <c r="N8" s="388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65"/>
      <c r="B9" s="264"/>
      <c r="C9" s="264"/>
      <c r="D9" s="25"/>
      <c r="E9" s="383"/>
      <c r="F9" s="388"/>
      <c r="G9" s="383"/>
      <c r="H9" s="388"/>
      <c r="I9" s="383"/>
      <c r="J9" s="388"/>
      <c r="K9" s="383"/>
      <c r="L9" s="388"/>
      <c r="M9" s="383"/>
      <c r="N9" s="388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300"/>
      <c r="B10" s="299"/>
      <c r="C10" s="299"/>
      <c r="D10" s="25"/>
      <c r="E10" s="383"/>
      <c r="F10" s="388"/>
      <c r="G10" s="383"/>
      <c r="H10" s="388"/>
      <c r="I10" s="383"/>
      <c r="J10" s="388"/>
      <c r="K10" s="383"/>
      <c r="L10" s="388"/>
      <c r="M10" s="383"/>
      <c r="N10" s="388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305"/>
      <c r="B11" s="286"/>
      <c r="C11" s="305"/>
      <c r="D11" s="25"/>
      <c r="E11" s="383"/>
      <c r="F11" s="388"/>
      <c r="G11" s="383"/>
      <c r="H11" s="388"/>
      <c r="I11" s="383"/>
      <c r="J11" s="388"/>
      <c r="K11" s="383"/>
      <c r="L11" s="388"/>
      <c r="M11" s="383"/>
      <c r="N11" s="388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6">
        <v>3600</v>
      </c>
      <c r="B12" s="32" t="s">
        <v>127</v>
      </c>
      <c r="C12" s="176"/>
      <c r="D12" s="25" t="s">
        <v>74</v>
      </c>
      <c r="E12" s="383"/>
      <c r="F12" s="388"/>
      <c r="G12" s="383"/>
      <c r="H12" s="388"/>
      <c r="I12" s="383"/>
      <c r="J12" s="388"/>
      <c r="K12" s="383"/>
      <c r="L12" s="388"/>
      <c r="M12" s="383">
        <v>0.5</v>
      </c>
      <c r="N12" s="388"/>
      <c r="O12" s="383"/>
      <c r="P12" s="388"/>
      <c r="Q12" s="389"/>
      <c r="R12" s="390"/>
      <c r="S12" s="12">
        <f>E12+G12+I12+K12+M12+O12+Q12</f>
        <v>0.5</v>
      </c>
      <c r="T12" s="12">
        <f>SUM(S12-U12-V12)</f>
        <v>0.5</v>
      </c>
      <c r="U12" s="15"/>
      <c r="V12" s="15"/>
    </row>
    <row r="13" spans="1:22" x14ac:dyDescent="0.25">
      <c r="A13" s="346">
        <v>3600</v>
      </c>
      <c r="B13" s="32" t="s">
        <v>127</v>
      </c>
      <c r="C13" s="346"/>
      <c r="D13" s="25" t="s">
        <v>93</v>
      </c>
      <c r="E13" s="383"/>
      <c r="F13" s="388"/>
      <c r="G13" s="383">
        <v>2.5</v>
      </c>
      <c r="H13" s="388"/>
      <c r="I13" s="383"/>
      <c r="J13" s="388"/>
      <c r="K13" s="383"/>
      <c r="L13" s="388"/>
      <c r="M13" s="383"/>
      <c r="N13" s="388"/>
      <c r="O13" s="383"/>
      <c r="P13" s="388"/>
      <c r="Q13" s="389"/>
      <c r="R13" s="390"/>
      <c r="S13" s="12">
        <f t="shared" si="1"/>
        <v>2.5</v>
      </c>
      <c r="T13" s="12">
        <f t="shared" si="0"/>
        <v>2.5</v>
      </c>
      <c r="U13" s="15"/>
      <c r="V13" s="15"/>
    </row>
    <row r="14" spans="1:22" s="4" customFormat="1" x14ac:dyDescent="0.25">
      <c r="A14" s="176">
        <v>3600</v>
      </c>
      <c r="B14" s="32" t="s">
        <v>127</v>
      </c>
      <c r="C14" s="176"/>
      <c r="D14" s="25" t="s">
        <v>92</v>
      </c>
      <c r="E14" s="383">
        <v>3</v>
      </c>
      <c r="F14" s="388"/>
      <c r="G14" s="383">
        <v>2</v>
      </c>
      <c r="H14" s="388"/>
      <c r="I14" s="383"/>
      <c r="J14" s="388"/>
      <c r="K14" s="383"/>
      <c r="L14" s="388"/>
      <c r="M14" s="383"/>
      <c r="N14" s="388"/>
      <c r="O14" s="383"/>
      <c r="P14" s="388"/>
      <c r="Q14" s="389"/>
      <c r="R14" s="390"/>
      <c r="S14" s="12">
        <f t="shared" si="1"/>
        <v>5</v>
      </c>
      <c r="T14" s="12">
        <f t="shared" si="0"/>
        <v>5</v>
      </c>
      <c r="U14" s="15"/>
      <c r="V14" s="15"/>
    </row>
    <row r="15" spans="1:22" s="4" customFormat="1" x14ac:dyDescent="0.25">
      <c r="A15" s="346">
        <v>3600</v>
      </c>
      <c r="B15" s="32" t="s">
        <v>127</v>
      </c>
      <c r="C15" s="346"/>
      <c r="D15" s="25" t="s">
        <v>87</v>
      </c>
      <c r="E15" s="383">
        <v>1.5</v>
      </c>
      <c r="F15" s="388"/>
      <c r="G15" s="383"/>
      <c r="H15" s="388"/>
      <c r="I15" s="383"/>
      <c r="J15" s="388"/>
      <c r="K15" s="383"/>
      <c r="L15" s="388"/>
      <c r="M15" s="383"/>
      <c r="N15" s="388"/>
      <c r="O15" s="383"/>
      <c r="P15" s="388"/>
      <c r="Q15" s="389"/>
      <c r="R15" s="390"/>
      <c r="S15" s="12">
        <f t="shared" si="1"/>
        <v>1.5</v>
      </c>
      <c r="T15" s="12">
        <f t="shared" si="0"/>
        <v>1.5</v>
      </c>
      <c r="U15" s="15"/>
      <c r="V15" s="15"/>
    </row>
    <row r="16" spans="1:22" s="4" customFormat="1" x14ac:dyDescent="0.25">
      <c r="A16" s="346">
        <v>3600</v>
      </c>
      <c r="B16" s="32" t="s">
        <v>127</v>
      </c>
      <c r="C16" s="346"/>
      <c r="D16" s="25" t="s">
        <v>94</v>
      </c>
      <c r="E16" s="383">
        <v>3.5</v>
      </c>
      <c r="F16" s="388"/>
      <c r="G16" s="383"/>
      <c r="H16" s="388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 t="shared" si="1"/>
        <v>3.5</v>
      </c>
      <c r="T16" s="12">
        <f t="shared" si="0"/>
        <v>3.5</v>
      </c>
      <c r="U16" s="15"/>
      <c r="V16" s="15"/>
    </row>
    <row r="17" spans="1:22" s="4" customFormat="1" x14ac:dyDescent="0.25">
      <c r="A17" s="10" t="s">
        <v>37</v>
      </c>
      <c r="B17" s="10"/>
      <c r="C17" s="10"/>
      <c r="D17" s="10"/>
      <c r="E17" s="383"/>
      <c r="F17" s="388"/>
      <c r="G17" s="383"/>
      <c r="H17" s="388"/>
      <c r="I17" s="383"/>
      <c r="J17" s="388"/>
      <c r="K17" s="383"/>
      <c r="L17" s="388"/>
      <c r="M17" s="383"/>
      <c r="N17" s="388"/>
      <c r="O17" s="389"/>
      <c r="P17" s="390"/>
      <c r="Q17" s="389"/>
      <c r="R17" s="390"/>
      <c r="S17" s="12">
        <f t="shared" si="1"/>
        <v>0</v>
      </c>
      <c r="T17" s="12"/>
      <c r="U17" s="16"/>
      <c r="V17" s="15"/>
    </row>
    <row r="18" spans="1:22" x14ac:dyDescent="0.25">
      <c r="A18" s="10" t="s">
        <v>38</v>
      </c>
      <c r="B18" s="10"/>
      <c r="C18" s="10"/>
      <c r="D18" s="10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9"/>
      <c r="P18" s="390"/>
      <c r="Q18" s="389"/>
      <c r="R18" s="390"/>
      <c r="S18" s="12">
        <f t="shared" si="1"/>
        <v>0</v>
      </c>
      <c r="T18" s="12"/>
      <c r="U18" s="16"/>
      <c r="V18" s="15"/>
    </row>
    <row r="19" spans="1:22" x14ac:dyDescent="0.25">
      <c r="A19" s="16" t="s">
        <v>6</v>
      </c>
      <c r="B19" s="16"/>
      <c r="C19" s="16"/>
      <c r="D19" s="16"/>
      <c r="E19" s="386">
        <f>SUM(E4:E18)</f>
        <v>8</v>
      </c>
      <c r="F19" s="387"/>
      <c r="G19" s="386">
        <f>SUM(G4:G18)</f>
        <v>8</v>
      </c>
      <c r="H19" s="387"/>
      <c r="I19" s="386">
        <f>SUM(I4:I18)</f>
        <v>8</v>
      </c>
      <c r="J19" s="387"/>
      <c r="K19" s="386">
        <f>SUM(K4:K18)</f>
        <v>8</v>
      </c>
      <c r="L19" s="387"/>
      <c r="M19" s="386">
        <f>SUM(M4:M18)</f>
        <v>8</v>
      </c>
      <c r="N19" s="387"/>
      <c r="O19" s="386">
        <f>SUM(O4:O18)</f>
        <v>0</v>
      </c>
      <c r="P19" s="387"/>
      <c r="Q19" s="386">
        <f>SUM(Q4:Q18)</f>
        <v>0</v>
      </c>
      <c r="R19" s="387"/>
      <c r="S19" s="12">
        <f t="shared" si="1"/>
        <v>40</v>
      </c>
      <c r="T19" s="12"/>
      <c r="U19" s="16"/>
      <c r="V19" s="15"/>
    </row>
    <row r="20" spans="1:22" x14ac:dyDescent="0.25">
      <c r="A20" s="16" t="s">
        <v>2</v>
      </c>
      <c r="B20" s="16"/>
      <c r="C20" s="16"/>
      <c r="D20" s="16"/>
      <c r="E20" s="17"/>
      <c r="F20" s="18">
        <v>8</v>
      </c>
      <c r="G20" s="17"/>
      <c r="H20" s="18">
        <v>8</v>
      </c>
      <c r="I20" s="17"/>
      <c r="J20" s="18">
        <v>8</v>
      </c>
      <c r="K20" s="17"/>
      <c r="L20" s="18">
        <v>8</v>
      </c>
      <c r="M20" s="17"/>
      <c r="N20" s="18">
        <v>8</v>
      </c>
      <c r="O20" s="17"/>
      <c r="P20" s="18"/>
      <c r="Q20" s="17"/>
      <c r="R20" s="18"/>
      <c r="S20" s="12">
        <f>SUM(E20:R20)</f>
        <v>40</v>
      </c>
      <c r="T20" s="12">
        <f>SUM(T4:T19)</f>
        <v>40</v>
      </c>
      <c r="U20" s="15"/>
      <c r="V20" s="15"/>
    </row>
    <row r="21" spans="1:22" x14ac:dyDescent="0.25">
      <c r="A21" s="16" t="s">
        <v>41</v>
      </c>
      <c r="B21" s="16"/>
      <c r="C21" s="16"/>
      <c r="D21" s="16"/>
      <c r="E21" s="19"/>
      <c r="F21" s="19">
        <f>SUM(E19)-F20</f>
        <v>0</v>
      </c>
      <c r="G21" s="19"/>
      <c r="H21" s="19">
        <f>SUM(G19)-H20</f>
        <v>0</v>
      </c>
      <c r="I21" s="19"/>
      <c r="J21" s="19">
        <f>SUM(I19)-J20</f>
        <v>0</v>
      </c>
      <c r="K21" s="19"/>
      <c r="L21" s="19">
        <f>SUM(K19)-L20</f>
        <v>0</v>
      </c>
      <c r="M21" s="19"/>
      <c r="N21" s="19">
        <f>SUM(M19)-N20</f>
        <v>0</v>
      </c>
      <c r="O21" s="19"/>
      <c r="P21" s="19">
        <f>SUM(O19)</f>
        <v>0</v>
      </c>
      <c r="Q21" s="19"/>
      <c r="R21" s="19">
        <f>SUM(Q19)</f>
        <v>0</v>
      </c>
      <c r="S21" s="15">
        <f>SUM(E21:R21)</f>
        <v>0</v>
      </c>
      <c r="T21" s="15"/>
      <c r="U21" s="15">
        <f>SUM(U4:U20)</f>
        <v>0</v>
      </c>
      <c r="V21" s="15">
        <f>SUM(V4:V20)</f>
        <v>0</v>
      </c>
    </row>
    <row r="22" spans="1:22" x14ac:dyDescent="0.25">
      <c r="S22" s="3"/>
    </row>
    <row r="23" spans="1:22" x14ac:dyDescent="0.25">
      <c r="A23" s="1" t="s">
        <v>25</v>
      </c>
      <c r="B23" s="2">
        <f>SUM(B6:B22)</f>
        <v>0</v>
      </c>
      <c r="K23" s="20"/>
      <c r="S23" s="3"/>
    </row>
    <row r="24" spans="1:22" x14ac:dyDescent="0.25">
      <c r="A24" s="3" t="s">
        <v>2</v>
      </c>
      <c r="C24" s="27">
        <f>SUM(T20)</f>
        <v>40</v>
      </c>
      <c r="I24" s="1">
        <v>3600</v>
      </c>
      <c r="S24" s="3"/>
    </row>
    <row r="25" spans="1:22" x14ac:dyDescent="0.25">
      <c r="A25" s="3" t="s">
        <v>26</v>
      </c>
      <c r="C25" s="27">
        <f>U21</f>
        <v>0</v>
      </c>
      <c r="D25" s="20"/>
      <c r="I25" s="28">
        <v>13</v>
      </c>
      <c r="S25" s="3"/>
    </row>
    <row r="26" spans="1:22" x14ac:dyDescent="0.25">
      <c r="A26" s="3" t="s">
        <v>27</v>
      </c>
      <c r="C26" s="20">
        <f>V21</f>
        <v>0</v>
      </c>
      <c r="I26" s="29"/>
      <c r="S26" s="3"/>
    </row>
    <row r="27" spans="1:22" x14ac:dyDescent="0.25">
      <c r="A27" s="3" t="s">
        <v>28</v>
      </c>
      <c r="C27" s="20">
        <f>S17</f>
        <v>0</v>
      </c>
      <c r="I27" s="27"/>
      <c r="S27" s="3"/>
    </row>
    <row r="28" spans="1:22" x14ac:dyDescent="0.25">
      <c r="A28" s="3" t="s">
        <v>4</v>
      </c>
      <c r="C28" s="20">
        <f>S18</f>
        <v>0</v>
      </c>
      <c r="S28" s="3"/>
    </row>
    <row r="29" spans="1:22" ht="16.5" thickBot="1" x14ac:dyDescent="0.3">
      <c r="A29" s="4" t="s">
        <v>6</v>
      </c>
      <c r="C29" s="26">
        <f>SUM(C24:C28)</f>
        <v>40</v>
      </c>
      <c r="E29" s="4" t="s">
        <v>42</v>
      </c>
      <c r="F29" s="4"/>
      <c r="G29" s="22">
        <f>S19-C29</f>
        <v>0</v>
      </c>
      <c r="S29" s="3"/>
    </row>
    <row r="30" spans="1:22" ht="16.5" thickTop="1" x14ac:dyDescent="0.25">
      <c r="A30" s="3" t="s">
        <v>29</v>
      </c>
      <c r="C30" s="23">
        <v>0</v>
      </c>
      <c r="D30" s="23"/>
      <c r="S30" s="3"/>
    </row>
    <row r="31" spans="1:22" x14ac:dyDescent="0.25">
      <c r="A31" s="3" t="s">
        <v>36</v>
      </c>
      <c r="C31" s="23">
        <v>0</v>
      </c>
      <c r="D31" s="23"/>
      <c r="S31" s="3"/>
    </row>
    <row r="32" spans="1:22" x14ac:dyDescent="0.25">
      <c r="S32" s="3"/>
    </row>
    <row r="33" spans="19:19" x14ac:dyDescent="0.25">
      <c r="S33" s="3"/>
    </row>
    <row r="34" spans="19:19" x14ac:dyDescent="0.25">
      <c r="S34" s="3"/>
    </row>
    <row r="35" spans="19:19" x14ac:dyDescent="0.25">
      <c r="S35" s="3"/>
    </row>
  </sheetData>
  <mergeCells count="119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0:R10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M14:N14"/>
    <mergeCell ref="O14:P14"/>
    <mergeCell ref="Q14:R14"/>
    <mergeCell ref="E14:F14"/>
    <mergeCell ref="G14:H14"/>
    <mergeCell ref="I14:J14"/>
    <mergeCell ref="K14:L14"/>
    <mergeCell ref="O16:P16"/>
    <mergeCell ref="Q16:R16"/>
    <mergeCell ref="E15:F15"/>
    <mergeCell ref="G15:H15"/>
    <mergeCell ref="I15:J15"/>
    <mergeCell ref="K15:L15"/>
    <mergeCell ref="M15:N15"/>
    <mergeCell ref="O15:P15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Q17:R17"/>
    <mergeCell ref="Q19:R19"/>
    <mergeCell ref="E19:F19"/>
    <mergeCell ref="G19:H19"/>
    <mergeCell ref="I19:J19"/>
    <mergeCell ref="K19:L19"/>
    <mergeCell ref="M19:N19"/>
    <mergeCell ref="O19:P19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B24" sqref="B24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329" t="s">
        <v>105</v>
      </c>
      <c r="B4" s="373" t="s">
        <v>128</v>
      </c>
      <c r="C4" s="331">
        <v>99</v>
      </c>
      <c r="D4" s="25" t="s">
        <v>75</v>
      </c>
      <c r="E4" s="392">
        <v>8</v>
      </c>
      <c r="F4" s="392"/>
      <c r="G4" s="392">
        <v>8</v>
      </c>
      <c r="H4" s="392"/>
      <c r="I4" s="392">
        <v>4.75</v>
      </c>
      <c r="J4" s="392"/>
      <c r="K4" s="392">
        <v>8</v>
      </c>
      <c r="L4" s="392"/>
      <c r="M4" s="392">
        <v>8</v>
      </c>
      <c r="N4" s="392"/>
      <c r="O4" s="383"/>
      <c r="P4" s="388"/>
      <c r="Q4" s="389"/>
      <c r="R4" s="390"/>
      <c r="S4" s="12">
        <f>E4+G4+I4+K4+M4+O4+Q4</f>
        <v>36.75</v>
      </c>
      <c r="T4" s="12">
        <f t="shared" ref="T4:T23" si="0">SUM(S4-U4-V4)</f>
        <v>36.75</v>
      </c>
      <c r="U4" s="15"/>
      <c r="V4" s="15"/>
    </row>
    <row r="5" spans="1:22" x14ac:dyDescent="0.25">
      <c r="A5" s="354" t="s">
        <v>97</v>
      </c>
      <c r="B5" s="373" t="s">
        <v>129</v>
      </c>
      <c r="C5" s="268">
        <v>1</v>
      </c>
      <c r="D5" s="25" t="s">
        <v>75</v>
      </c>
      <c r="E5" s="392"/>
      <c r="F5" s="392"/>
      <c r="G5" s="392"/>
      <c r="H5" s="392"/>
      <c r="I5" s="392">
        <v>1</v>
      </c>
      <c r="J5" s="392"/>
      <c r="K5" s="392"/>
      <c r="L5" s="392"/>
      <c r="M5" s="392"/>
      <c r="N5" s="392"/>
      <c r="O5" s="383"/>
      <c r="P5" s="388"/>
      <c r="Q5" s="389"/>
      <c r="R5" s="390"/>
      <c r="S5" s="12">
        <f t="shared" ref="S5:S26" si="1">E5+G5+I5+K5+M5+O5+Q5</f>
        <v>1</v>
      </c>
      <c r="T5" s="12">
        <f t="shared" si="0"/>
        <v>1</v>
      </c>
      <c r="U5" s="15"/>
      <c r="V5" s="15"/>
    </row>
    <row r="6" spans="1:22" x14ac:dyDescent="0.25">
      <c r="A6" s="354">
        <v>6641</v>
      </c>
      <c r="B6" s="373" t="s">
        <v>125</v>
      </c>
      <c r="C6" s="353">
        <v>13</v>
      </c>
      <c r="D6" s="25" t="s">
        <v>83</v>
      </c>
      <c r="E6" s="392"/>
      <c r="F6" s="392"/>
      <c r="G6" s="392"/>
      <c r="H6" s="392"/>
      <c r="I6" s="392">
        <v>2.25</v>
      </c>
      <c r="J6" s="392"/>
      <c r="K6" s="392"/>
      <c r="L6" s="392"/>
      <c r="M6" s="392"/>
      <c r="N6" s="392"/>
      <c r="O6" s="383"/>
      <c r="P6" s="388"/>
      <c r="Q6" s="389"/>
      <c r="R6" s="390"/>
      <c r="S6" s="12">
        <f t="shared" si="1"/>
        <v>2.25</v>
      </c>
      <c r="T6" s="12">
        <f t="shared" si="0"/>
        <v>2.25</v>
      </c>
      <c r="U6" s="15"/>
      <c r="V6" s="15"/>
    </row>
    <row r="7" spans="1:22" x14ac:dyDescent="0.25">
      <c r="A7" s="193"/>
      <c r="B7" s="192"/>
      <c r="C7" s="192"/>
      <c r="D7" s="25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300"/>
      <c r="B8" s="299"/>
      <c r="C8" s="299"/>
      <c r="D8" s="25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96"/>
      <c r="B9" s="32"/>
      <c r="C9" s="196"/>
      <c r="D9" s="25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6"/>
      <c r="B10" s="195"/>
      <c r="C10" s="195"/>
      <c r="D10" s="177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22"/>
      <c r="B11" s="121"/>
      <c r="C11" s="121"/>
      <c r="D11" s="25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22"/>
      <c r="B12" s="32"/>
      <c r="C12" s="122"/>
      <c r="D12" s="25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83"/>
      <c r="P12" s="388"/>
      <c r="Q12" s="389"/>
      <c r="R12" s="39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22"/>
      <c r="B13" s="32"/>
      <c r="C13" s="122"/>
      <c r="D13" s="25"/>
      <c r="E13" s="392"/>
      <c r="F13" s="392"/>
      <c r="G13" s="392"/>
      <c r="H13" s="392"/>
      <c r="I13" s="392"/>
      <c r="J13" s="392"/>
      <c r="K13" s="383"/>
      <c r="L13" s="388"/>
      <c r="M13" s="392"/>
      <c r="N13" s="392"/>
      <c r="O13" s="383"/>
      <c r="P13" s="388"/>
      <c r="Q13" s="389"/>
      <c r="R13" s="39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16"/>
      <c r="B14" s="32"/>
      <c r="C14" s="116"/>
      <c r="D14" s="25"/>
      <c r="E14" s="392"/>
      <c r="F14" s="392"/>
      <c r="G14" s="392"/>
      <c r="H14" s="392"/>
      <c r="I14" s="383"/>
      <c r="J14" s="388"/>
      <c r="K14" s="383"/>
      <c r="L14" s="388"/>
      <c r="M14" s="392"/>
      <c r="N14" s="392"/>
      <c r="O14" s="383"/>
      <c r="P14" s="388"/>
      <c r="Q14" s="389"/>
      <c r="R14" s="39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15"/>
      <c r="B15" s="32"/>
      <c r="C15" s="114"/>
      <c r="D15" s="25"/>
      <c r="E15" s="383"/>
      <c r="F15" s="388"/>
      <c r="G15" s="383"/>
      <c r="H15" s="388"/>
      <c r="I15" s="383"/>
      <c r="J15" s="388"/>
      <c r="K15" s="383"/>
      <c r="L15" s="388"/>
      <c r="M15" s="392"/>
      <c r="N15" s="392"/>
      <c r="O15" s="383"/>
      <c r="P15" s="388"/>
      <c r="Q15" s="389"/>
      <c r="R15" s="39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15"/>
      <c r="B16" s="32"/>
      <c r="C16" s="114"/>
      <c r="D16" s="25"/>
      <c r="E16" s="392"/>
      <c r="F16" s="392"/>
      <c r="G16" s="392"/>
      <c r="H16" s="392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 t="shared" ref="S16:S21" si="2">E16+G16+I16+K16+M16+O16+Q16</f>
        <v>0</v>
      </c>
      <c r="T16" s="12">
        <f t="shared" ref="T16:T21" si="3">SUM(S16-U16-V16)</f>
        <v>0</v>
      </c>
      <c r="U16" s="15"/>
      <c r="V16" s="15"/>
    </row>
    <row r="17" spans="1:22" ht="15" customHeight="1" x14ac:dyDescent="0.25">
      <c r="A17" s="113"/>
      <c r="B17" s="113"/>
      <c r="C17" s="113"/>
      <c r="D17" s="25"/>
      <c r="E17" s="392"/>
      <c r="F17" s="392"/>
      <c r="G17" s="392"/>
      <c r="H17" s="392"/>
      <c r="I17" s="383"/>
      <c r="J17" s="388"/>
      <c r="K17" s="383"/>
      <c r="L17" s="388"/>
      <c r="M17" s="383"/>
      <c r="N17" s="388"/>
      <c r="O17" s="383"/>
      <c r="P17" s="388"/>
      <c r="Q17" s="389"/>
      <c r="R17" s="390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68"/>
      <c r="B18" s="32"/>
      <c r="C18" s="68"/>
      <c r="D18" s="25"/>
      <c r="E18" s="392"/>
      <c r="F18" s="392"/>
      <c r="G18" s="392"/>
      <c r="H18" s="392"/>
      <c r="I18" s="383"/>
      <c r="J18" s="388"/>
      <c r="K18" s="383"/>
      <c r="L18" s="388"/>
      <c r="M18" s="383"/>
      <c r="N18" s="388"/>
      <c r="O18" s="383"/>
      <c r="P18" s="388"/>
      <c r="Q18" s="389"/>
      <c r="R18" s="390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68"/>
      <c r="B19" s="32"/>
      <c r="C19" s="68"/>
      <c r="D19" s="25"/>
      <c r="E19" s="392"/>
      <c r="F19" s="392"/>
      <c r="G19" s="392"/>
      <c r="H19" s="392"/>
      <c r="I19" s="383"/>
      <c r="J19" s="388"/>
      <c r="K19" s="383"/>
      <c r="L19" s="388"/>
      <c r="M19" s="383"/>
      <c r="N19" s="388"/>
      <c r="O19" s="383"/>
      <c r="P19" s="388"/>
      <c r="Q19" s="389"/>
      <c r="R19" s="390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30"/>
      <c r="B20" s="30"/>
      <c r="C20" s="30"/>
      <c r="D20" s="14"/>
      <c r="E20" s="392"/>
      <c r="F20" s="392"/>
      <c r="G20" s="392"/>
      <c r="H20" s="392"/>
      <c r="I20" s="383"/>
      <c r="J20" s="388"/>
      <c r="K20" s="383"/>
      <c r="L20" s="388"/>
      <c r="M20" s="383"/>
      <c r="N20" s="388"/>
      <c r="O20" s="383"/>
      <c r="P20" s="388"/>
      <c r="Q20" s="389"/>
      <c r="R20" s="390"/>
      <c r="S20" s="12">
        <f t="shared" si="2"/>
        <v>0</v>
      </c>
      <c r="T20" s="12">
        <f t="shared" si="3"/>
        <v>0</v>
      </c>
      <c r="U20" s="15"/>
      <c r="V20" s="15"/>
    </row>
    <row r="21" spans="1:22" ht="15" customHeight="1" x14ac:dyDescent="0.25">
      <c r="A21" s="30"/>
      <c r="B21" s="30"/>
      <c r="C21" s="30"/>
      <c r="D21" s="14"/>
      <c r="E21" s="392"/>
      <c r="F21" s="392"/>
      <c r="G21" s="392"/>
      <c r="H21" s="392"/>
      <c r="I21" s="383"/>
      <c r="J21" s="388"/>
      <c r="K21" s="383"/>
      <c r="L21" s="388"/>
      <c r="M21" s="383"/>
      <c r="N21" s="388"/>
      <c r="O21" s="383"/>
      <c r="P21" s="388"/>
      <c r="Q21" s="389"/>
      <c r="R21" s="390"/>
      <c r="S21" s="12">
        <f t="shared" si="2"/>
        <v>0</v>
      </c>
      <c r="T21" s="12">
        <f t="shared" si="3"/>
        <v>0</v>
      </c>
      <c r="U21" s="15"/>
      <c r="V21" s="15"/>
    </row>
    <row r="22" spans="1:22" x14ac:dyDescent="0.25">
      <c r="A22" s="30"/>
      <c r="B22" s="30"/>
      <c r="C22" s="30"/>
      <c r="D22" s="14"/>
      <c r="E22" s="392"/>
      <c r="F22" s="392"/>
      <c r="G22" s="392"/>
      <c r="H22" s="392"/>
      <c r="I22" s="383"/>
      <c r="J22" s="388"/>
      <c r="K22" s="383"/>
      <c r="L22" s="388"/>
      <c r="M22" s="383"/>
      <c r="N22" s="388"/>
      <c r="O22" s="383"/>
      <c r="P22" s="388"/>
      <c r="Q22" s="389"/>
      <c r="R22" s="390"/>
      <c r="S22" s="12">
        <f t="shared" si="1"/>
        <v>0</v>
      </c>
      <c r="T22" s="12">
        <f t="shared" si="0"/>
        <v>0</v>
      </c>
      <c r="U22" s="15"/>
      <c r="V22" s="15"/>
    </row>
    <row r="23" spans="1:22" x14ac:dyDescent="0.25">
      <c r="A23" s="120"/>
      <c r="B23" s="120">
        <f>SUM(B6:B22)</f>
        <v>0</v>
      </c>
      <c r="C23" s="120"/>
      <c r="D23" s="25"/>
      <c r="E23" s="383"/>
      <c r="F23" s="388"/>
      <c r="G23" s="383"/>
      <c r="H23" s="388"/>
      <c r="I23" s="383"/>
      <c r="J23" s="388"/>
      <c r="K23" s="383">
        <f>SUM(K6:K22)</f>
        <v>0</v>
      </c>
      <c r="L23" s="388"/>
      <c r="M23" s="383"/>
      <c r="N23" s="388"/>
      <c r="O23" s="383"/>
      <c r="P23" s="388"/>
      <c r="Q23" s="389"/>
      <c r="R23" s="390"/>
      <c r="S23" s="12">
        <f t="shared" si="1"/>
        <v>0</v>
      </c>
      <c r="T23" s="12">
        <f t="shared" si="0"/>
        <v>0</v>
      </c>
      <c r="U23" s="15"/>
      <c r="V23" s="15"/>
    </row>
    <row r="24" spans="1:22" x14ac:dyDescent="0.25">
      <c r="A24" s="10" t="s">
        <v>37</v>
      </c>
      <c r="B24" s="10"/>
      <c r="C24" s="10"/>
      <c r="D24" s="10"/>
      <c r="E24" s="383"/>
      <c r="F24" s="388"/>
      <c r="G24" s="383"/>
      <c r="H24" s="388"/>
      <c r="I24" s="383"/>
      <c r="J24" s="388"/>
      <c r="K24" s="383"/>
      <c r="L24" s="388"/>
      <c r="M24" s="383"/>
      <c r="N24" s="388"/>
      <c r="O24" s="383"/>
      <c r="P24" s="388"/>
      <c r="Q24" s="389"/>
      <c r="R24" s="390"/>
      <c r="S24" s="12">
        <f t="shared" si="1"/>
        <v>0</v>
      </c>
      <c r="T24" s="12"/>
      <c r="U24" s="16"/>
      <c r="V24" s="15"/>
    </row>
    <row r="25" spans="1:22" x14ac:dyDescent="0.25">
      <c r="A25" s="10" t="s">
        <v>38</v>
      </c>
      <c r="B25" s="10"/>
      <c r="C25" s="10"/>
      <c r="D25" s="10"/>
      <c r="E25" s="383"/>
      <c r="F25" s="388"/>
      <c r="G25" s="383"/>
      <c r="H25" s="388"/>
      <c r="I25" s="383"/>
      <c r="J25" s="388"/>
      <c r="K25" s="383"/>
      <c r="L25" s="388"/>
      <c r="M25" s="383"/>
      <c r="N25" s="388"/>
      <c r="O25" s="389"/>
      <c r="P25" s="390"/>
      <c r="Q25" s="389"/>
      <c r="R25" s="390"/>
      <c r="S25" s="12">
        <f t="shared" si="1"/>
        <v>0</v>
      </c>
      <c r="T25" s="12"/>
      <c r="U25" s="16"/>
      <c r="V25" s="15"/>
    </row>
    <row r="26" spans="1:22" x14ac:dyDescent="0.25">
      <c r="A26" s="16" t="s">
        <v>6</v>
      </c>
      <c r="B26" s="16"/>
      <c r="C26" s="16"/>
      <c r="D26" s="16"/>
      <c r="E26" s="386">
        <f>SUM(E4:E25)</f>
        <v>8</v>
      </c>
      <c r="F26" s="387"/>
      <c r="G26" s="386">
        <f>SUM(G4:G25)</f>
        <v>8</v>
      </c>
      <c r="H26" s="387"/>
      <c r="I26" s="386">
        <f>SUM(I4:I25)</f>
        <v>8</v>
      </c>
      <c r="J26" s="387"/>
      <c r="K26" s="386">
        <f>SUM(K4:K25)</f>
        <v>8</v>
      </c>
      <c r="L26" s="387"/>
      <c r="M26" s="386">
        <f>SUM(M4:M25)</f>
        <v>8</v>
      </c>
      <c r="N26" s="387"/>
      <c r="O26" s="386">
        <f>SUM(O4:O25)</f>
        <v>0</v>
      </c>
      <c r="P26" s="387"/>
      <c r="Q26" s="386">
        <f>SUM(Q4:Q25)</f>
        <v>0</v>
      </c>
      <c r="R26" s="387"/>
      <c r="S26" s="12">
        <f t="shared" si="1"/>
        <v>40</v>
      </c>
      <c r="T26" s="12"/>
      <c r="U26" s="16"/>
      <c r="V26" s="15"/>
    </row>
    <row r="27" spans="1:22" x14ac:dyDescent="0.25">
      <c r="A27" s="16" t="s">
        <v>2</v>
      </c>
      <c r="B27" s="16"/>
      <c r="C27" s="16"/>
      <c r="D27" s="16"/>
      <c r="E27" s="97"/>
      <c r="F27" s="98">
        <v>8</v>
      </c>
      <c r="G27" s="17"/>
      <c r="H27" s="18">
        <v>8</v>
      </c>
      <c r="I27" s="17"/>
      <c r="J27" s="18">
        <v>8</v>
      </c>
      <c r="K27" s="17"/>
      <c r="L27" s="18">
        <v>8</v>
      </c>
      <c r="M27" s="17"/>
      <c r="N27" s="18">
        <v>8</v>
      </c>
      <c r="O27" s="17"/>
      <c r="P27" s="18"/>
      <c r="Q27" s="17"/>
      <c r="R27" s="18"/>
      <c r="S27" s="12">
        <f>SUM(E27:R27)</f>
        <v>40</v>
      </c>
      <c r="T27" s="12">
        <f>SUM(T4:T26)</f>
        <v>40</v>
      </c>
      <c r="U27" s="15"/>
      <c r="V27" s="15"/>
    </row>
    <row r="28" spans="1:22" x14ac:dyDescent="0.25">
      <c r="A28" s="16" t="s">
        <v>41</v>
      </c>
      <c r="B28" s="16"/>
      <c r="C28" s="16"/>
      <c r="D28" s="16"/>
      <c r="E28" s="19"/>
      <c r="F28" s="19">
        <f>SUM(E26)-F27</f>
        <v>0</v>
      </c>
      <c r="G28" s="19"/>
      <c r="H28" s="19">
        <f>SUM(G26)-H27</f>
        <v>0</v>
      </c>
      <c r="I28" s="19"/>
      <c r="J28" s="19">
        <f>SUM(I26)-J27</f>
        <v>0</v>
      </c>
      <c r="K28" s="19"/>
      <c r="L28" s="19">
        <f>SUM(K26)-L27</f>
        <v>0</v>
      </c>
      <c r="M28" s="19"/>
      <c r="N28" s="19">
        <f>SUM(M26)-N27</f>
        <v>0</v>
      </c>
      <c r="O28" s="19"/>
      <c r="P28" s="19">
        <f>SUM(O26)</f>
        <v>0</v>
      </c>
      <c r="Q28" s="19"/>
      <c r="R28" s="19">
        <f>SUM(Q26)</f>
        <v>0</v>
      </c>
      <c r="S28" s="15">
        <f>SUM(E28:R28)</f>
        <v>0</v>
      </c>
      <c r="T28" s="15"/>
      <c r="U28" s="15">
        <f>SUM(U4:U27)</f>
        <v>0</v>
      </c>
      <c r="V28" s="15">
        <f>SUM(V4:V27)</f>
        <v>0</v>
      </c>
    </row>
    <row r="29" spans="1:22" x14ac:dyDescent="0.25">
      <c r="I29" s="29"/>
      <c r="J29" s="29"/>
      <c r="K29" s="29"/>
      <c r="L29" s="29"/>
    </row>
    <row r="30" spans="1:22" x14ac:dyDescent="0.25">
      <c r="A30" s="1" t="s">
        <v>25</v>
      </c>
      <c r="B30" s="2"/>
    </row>
    <row r="31" spans="1:22" x14ac:dyDescent="0.25">
      <c r="A31" s="3" t="s">
        <v>2</v>
      </c>
      <c r="C31" s="27">
        <f>SUM(T27)</f>
        <v>40</v>
      </c>
      <c r="I31" s="1">
        <v>3600</v>
      </c>
    </row>
    <row r="32" spans="1:22" x14ac:dyDescent="0.25">
      <c r="A32" s="3" t="s">
        <v>26</v>
      </c>
      <c r="C32" s="27">
        <f>U28</f>
        <v>0</v>
      </c>
      <c r="D32" s="20"/>
      <c r="I32" s="28"/>
    </row>
    <row r="33" spans="1:9" x14ac:dyDescent="0.25">
      <c r="A33" s="3" t="s">
        <v>27</v>
      </c>
      <c r="C33" s="20">
        <f>V28</f>
        <v>0</v>
      </c>
      <c r="I33" s="29"/>
    </row>
    <row r="34" spans="1:9" x14ac:dyDescent="0.25">
      <c r="A34" s="3" t="s">
        <v>28</v>
      </c>
      <c r="C34" s="20">
        <f>S24</f>
        <v>0</v>
      </c>
      <c r="I34" s="27"/>
    </row>
    <row r="35" spans="1:9" x14ac:dyDescent="0.25">
      <c r="A35" s="3" t="s">
        <v>4</v>
      </c>
      <c r="C35" s="20">
        <f>S25</f>
        <v>0</v>
      </c>
    </row>
    <row r="36" spans="1:9" ht="16.5" thickBot="1" x14ac:dyDescent="0.3">
      <c r="A36" s="4" t="s">
        <v>6</v>
      </c>
      <c r="C36" s="26">
        <f>SUM(C31:C35)</f>
        <v>40</v>
      </c>
      <c r="E36" s="4" t="s">
        <v>42</v>
      </c>
      <c r="F36" s="4"/>
      <c r="G36" s="22">
        <f>S26-C36</f>
        <v>0</v>
      </c>
    </row>
    <row r="37" spans="1:9" ht="16.5" thickTop="1" x14ac:dyDescent="0.25">
      <c r="A37" s="3" t="s">
        <v>29</v>
      </c>
      <c r="C37" s="23">
        <v>0</v>
      </c>
      <c r="D37" s="23"/>
    </row>
    <row r="38" spans="1:9" x14ac:dyDescent="0.25">
      <c r="A38" s="3" t="s">
        <v>36</v>
      </c>
      <c r="C38" s="23">
        <v>0</v>
      </c>
      <c r="D38" s="23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52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13</v>
      </c>
      <c r="O3" s="41"/>
      <c r="P3" s="41"/>
      <c r="Q3" s="36"/>
      <c r="R3" s="36"/>
      <c r="S3" s="12"/>
      <c r="T3" s="12"/>
      <c r="U3" s="13"/>
      <c r="V3" s="13"/>
    </row>
    <row r="4" spans="1:22" x14ac:dyDescent="0.25">
      <c r="A4" s="283">
        <v>6641</v>
      </c>
      <c r="B4" s="373" t="s">
        <v>125</v>
      </c>
      <c r="C4" s="283">
        <v>2</v>
      </c>
      <c r="D4" s="25" t="s">
        <v>80</v>
      </c>
      <c r="E4" s="392"/>
      <c r="F4" s="392"/>
      <c r="G4" s="392"/>
      <c r="H4" s="392"/>
      <c r="I4" s="392"/>
      <c r="J4" s="392"/>
      <c r="K4" s="392">
        <v>0.25</v>
      </c>
      <c r="L4" s="392"/>
      <c r="M4" s="392"/>
      <c r="N4" s="392"/>
      <c r="O4" s="383"/>
      <c r="P4" s="388"/>
      <c r="Q4" s="389"/>
      <c r="R4" s="390"/>
      <c r="S4" s="12">
        <f>E4+G4+I4+K4+M4+O4+Q4</f>
        <v>0.25</v>
      </c>
      <c r="T4" s="12">
        <f>SUM(S4-U4-V4)</f>
        <v>0.25</v>
      </c>
      <c r="U4" s="15"/>
      <c r="V4" s="15"/>
    </row>
    <row r="5" spans="1:22" x14ac:dyDescent="0.25">
      <c r="A5" s="283">
        <v>6641</v>
      </c>
      <c r="B5" s="373" t="s">
        <v>125</v>
      </c>
      <c r="C5" s="283">
        <v>3</v>
      </c>
      <c r="D5" s="25" t="s">
        <v>80</v>
      </c>
      <c r="E5" s="383"/>
      <c r="F5" s="388"/>
      <c r="G5" s="383"/>
      <c r="H5" s="388"/>
      <c r="I5" s="383"/>
      <c r="J5" s="388"/>
      <c r="K5" s="383">
        <v>0.25</v>
      </c>
      <c r="L5" s="388"/>
      <c r="M5" s="383"/>
      <c r="N5" s="388"/>
      <c r="O5" s="383"/>
      <c r="P5" s="388"/>
      <c r="Q5" s="389"/>
      <c r="R5" s="390"/>
      <c r="S5" s="12">
        <f t="shared" ref="S5:S25" si="0">E5+G5+I5+K5+M5+O5+Q5</f>
        <v>0.25</v>
      </c>
      <c r="T5" s="12">
        <f t="shared" ref="T5:T22" si="1">SUM(S5-U5-V5)</f>
        <v>0.25</v>
      </c>
      <c r="U5" s="15"/>
      <c r="V5" s="15"/>
    </row>
    <row r="6" spans="1:22" x14ac:dyDescent="0.25">
      <c r="A6" s="365">
        <v>6738</v>
      </c>
      <c r="B6" s="373" t="s">
        <v>130</v>
      </c>
      <c r="C6" s="364">
        <v>2</v>
      </c>
      <c r="D6" s="25" t="s">
        <v>108</v>
      </c>
      <c r="E6" s="383"/>
      <c r="F6" s="388"/>
      <c r="G6" s="383"/>
      <c r="H6" s="388"/>
      <c r="I6" s="383"/>
      <c r="J6" s="388"/>
      <c r="K6" s="383"/>
      <c r="L6" s="388"/>
      <c r="M6" s="392">
        <v>2.5</v>
      </c>
      <c r="N6" s="392"/>
      <c r="O6" s="383"/>
      <c r="P6" s="388"/>
      <c r="Q6" s="389"/>
      <c r="R6" s="390"/>
      <c r="S6" s="12">
        <f t="shared" si="0"/>
        <v>2.5</v>
      </c>
      <c r="T6" s="12">
        <f t="shared" si="1"/>
        <v>2.5</v>
      </c>
      <c r="U6" s="15"/>
      <c r="V6" s="15"/>
    </row>
    <row r="7" spans="1:22" x14ac:dyDescent="0.25">
      <c r="A7" s="161"/>
      <c r="B7" s="127"/>
      <c r="C7" s="127"/>
      <c r="D7" s="25"/>
      <c r="E7" s="383"/>
      <c r="F7" s="388"/>
      <c r="G7" s="383"/>
      <c r="H7" s="388"/>
      <c r="I7" s="383"/>
      <c r="J7" s="388"/>
      <c r="K7" s="383"/>
      <c r="L7" s="388"/>
      <c r="M7" s="392"/>
      <c r="N7" s="392"/>
      <c r="O7" s="383"/>
      <c r="P7" s="388"/>
      <c r="Q7" s="389"/>
      <c r="R7" s="390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28"/>
      <c r="B8" s="127"/>
      <c r="C8" s="127"/>
      <c r="D8" s="25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3"/>
      <c r="P8" s="388"/>
      <c r="Q8" s="389"/>
      <c r="R8" s="39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98"/>
      <c r="B9" s="32"/>
      <c r="C9" s="198"/>
      <c r="D9" s="25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  <c r="P9" s="388"/>
      <c r="Q9" s="389"/>
      <c r="R9" s="39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98"/>
      <c r="B10" s="197"/>
      <c r="C10" s="197"/>
      <c r="D10" s="25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83"/>
      <c r="P10" s="388"/>
      <c r="Q10" s="389"/>
      <c r="R10" s="39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11"/>
      <c r="B11" s="32"/>
      <c r="C11" s="111"/>
      <c r="D11" s="25"/>
      <c r="E11" s="383"/>
      <c r="F11" s="388"/>
      <c r="G11" s="383"/>
      <c r="H11" s="388"/>
      <c r="I11" s="383"/>
      <c r="J11" s="388"/>
      <c r="K11" s="383"/>
      <c r="L11" s="388"/>
      <c r="M11" s="383"/>
      <c r="N11" s="388"/>
      <c r="O11" s="383"/>
      <c r="P11" s="388"/>
      <c r="Q11" s="389"/>
      <c r="R11" s="39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08"/>
      <c r="B12" s="32"/>
      <c r="C12" s="108"/>
      <c r="D12" s="25"/>
      <c r="E12" s="383"/>
      <c r="F12" s="388"/>
      <c r="G12" s="383"/>
      <c r="H12" s="388"/>
      <c r="I12" s="383"/>
      <c r="J12" s="388"/>
      <c r="K12" s="383"/>
      <c r="L12" s="388"/>
      <c r="M12" s="383"/>
      <c r="N12" s="388"/>
      <c r="O12" s="383"/>
      <c r="P12" s="388"/>
      <c r="Q12" s="389"/>
      <c r="R12" s="39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04"/>
      <c r="B13" s="32"/>
      <c r="C13" s="104"/>
      <c r="D13" s="25"/>
      <c r="E13" s="383"/>
      <c r="F13" s="388"/>
      <c r="G13" s="383"/>
      <c r="H13" s="388"/>
      <c r="I13" s="383"/>
      <c r="J13" s="388"/>
      <c r="K13" s="383"/>
      <c r="L13" s="388"/>
      <c r="M13" s="383"/>
      <c r="N13" s="388"/>
      <c r="O13" s="383"/>
      <c r="P13" s="388"/>
      <c r="Q13" s="389"/>
      <c r="R13" s="390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105"/>
      <c r="B14" s="32"/>
      <c r="C14" s="105"/>
      <c r="D14" s="25"/>
      <c r="E14" s="383"/>
      <c r="F14" s="388"/>
      <c r="G14" s="383"/>
      <c r="H14" s="388"/>
      <c r="I14" s="383"/>
      <c r="J14" s="388"/>
      <c r="K14" s="383"/>
      <c r="L14" s="388"/>
      <c r="M14" s="383"/>
      <c r="N14" s="388"/>
      <c r="O14" s="383"/>
      <c r="P14" s="388"/>
      <c r="Q14" s="389"/>
      <c r="R14" s="390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99"/>
      <c r="B15" s="32"/>
      <c r="C15" s="99"/>
      <c r="D15" s="25"/>
      <c r="E15" s="383"/>
      <c r="F15" s="388"/>
      <c r="G15" s="383"/>
      <c r="H15" s="388"/>
      <c r="I15" s="383"/>
      <c r="J15" s="388"/>
      <c r="K15" s="383"/>
      <c r="L15" s="388"/>
      <c r="M15" s="383"/>
      <c r="N15" s="388"/>
      <c r="O15" s="383"/>
      <c r="P15" s="388"/>
      <c r="Q15" s="389"/>
      <c r="R15" s="390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106"/>
      <c r="B16" s="32"/>
      <c r="C16" s="106"/>
      <c r="D16" s="25"/>
      <c r="E16" s="383"/>
      <c r="F16" s="388"/>
      <c r="G16" s="383"/>
      <c r="H16" s="388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91"/>
      <c r="B17" s="32"/>
      <c r="C17" s="91"/>
      <c r="D17" s="25" t="s">
        <v>119</v>
      </c>
      <c r="E17" s="383"/>
      <c r="F17" s="388"/>
      <c r="G17" s="383">
        <v>2</v>
      </c>
      <c r="H17" s="388"/>
      <c r="I17" s="383"/>
      <c r="J17" s="388"/>
      <c r="K17" s="383"/>
      <c r="L17" s="388"/>
      <c r="M17" s="383"/>
      <c r="N17" s="388"/>
      <c r="O17" s="383"/>
      <c r="P17" s="388"/>
      <c r="Q17" s="389"/>
      <c r="R17" s="390"/>
      <c r="S17" s="12">
        <f t="shared" ref="S17:S18" si="2">E17+G17+I17+K17+M17+O17+Q17</f>
        <v>2</v>
      </c>
      <c r="T17" s="12">
        <f t="shared" ref="T17:T18" si="3">SUM(S17-U17-V17)</f>
        <v>2</v>
      </c>
      <c r="U17" s="15"/>
      <c r="V17" s="15"/>
    </row>
    <row r="18" spans="1:22" x14ac:dyDescent="0.25">
      <c r="A18" s="107"/>
      <c r="B18" s="107"/>
      <c r="C18" s="107"/>
      <c r="D18" s="25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3"/>
      <c r="P18" s="388"/>
      <c r="Q18" s="389"/>
      <c r="R18" s="390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17">
        <v>3600</v>
      </c>
      <c r="B19" s="117" t="s">
        <v>127</v>
      </c>
      <c r="C19" s="117"/>
      <c r="D19" s="25" t="s">
        <v>117</v>
      </c>
      <c r="E19" s="383"/>
      <c r="F19" s="388"/>
      <c r="G19" s="383"/>
      <c r="H19" s="388"/>
      <c r="I19" s="383"/>
      <c r="J19" s="388"/>
      <c r="K19" s="383"/>
      <c r="L19" s="388"/>
      <c r="M19" s="383">
        <v>1.25</v>
      </c>
      <c r="N19" s="388"/>
      <c r="O19" s="383"/>
      <c r="P19" s="388"/>
      <c r="Q19" s="389"/>
      <c r="R19" s="390"/>
      <c r="S19" s="12">
        <f t="shared" si="0"/>
        <v>1.25</v>
      </c>
      <c r="T19" s="12">
        <f t="shared" si="1"/>
        <v>1.25</v>
      </c>
      <c r="U19" s="15"/>
      <c r="V19" s="15"/>
    </row>
    <row r="20" spans="1:22" x14ac:dyDescent="0.25">
      <c r="A20" s="367">
        <v>3600</v>
      </c>
      <c r="B20" s="371" t="s">
        <v>127</v>
      </c>
      <c r="C20" s="367"/>
      <c r="D20" s="25" t="s">
        <v>116</v>
      </c>
      <c r="E20" s="383"/>
      <c r="F20" s="388"/>
      <c r="G20" s="383"/>
      <c r="H20" s="388"/>
      <c r="I20" s="383"/>
      <c r="J20" s="388"/>
      <c r="K20" s="383"/>
      <c r="L20" s="388"/>
      <c r="M20" s="383">
        <v>0.5</v>
      </c>
      <c r="N20" s="388"/>
      <c r="O20" s="383"/>
      <c r="P20" s="388"/>
      <c r="Q20" s="389"/>
      <c r="R20" s="390"/>
      <c r="S20" s="12">
        <f t="shared" si="0"/>
        <v>0.5</v>
      </c>
      <c r="T20" s="12">
        <f t="shared" si="1"/>
        <v>0.5</v>
      </c>
      <c r="U20" s="15"/>
      <c r="V20" s="15"/>
    </row>
    <row r="21" spans="1:22" x14ac:dyDescent="0.25">
      <c r="A21" s="176">
        <v>3600</v>
      </c>
      <c r="B21" s="371" t="s">
        <v>127</v>
      </c>
      <c r="C21" s="176"/>
      <c r="D21" s="25" t="s">
        <v>92</v>
      </c>
      <c r="E21" s="383">
        <v>6</v>
      </c>
      <c r="F21" s="388"/>
      <c r="G21" s="383"/>
      <c r="H21" s="388"/>
      <c r="I21" s="383"/>
      <c r="J21" s="388"/>
      <c r="K21" s="383"/>
      <c r="L21" s="388"/>
      <c r="M21" s="383"/>
      <c r="N21" s="388"/>
      <c r="O21" s="383"/>
      <c r="P21" s="388"/>
      <c r="Q21" s="389"/>
      <c r="R21" s="390"/>
      <c r="S21" s="12">
        <f t="shared" si="0"/>
        <v>6</v>
      </c>
      <c r="T21" s="12">
        <f t="shared" si="1"/>
        <v>6</v>
      </c>
      <c r="U21" s="15"/>
      <c r="V21" s="15"/>
    </row>
    <row r="22" spans="1:22" x14ac:dyDescent="0.25">
      <c r="A22" s="346">
        <v>3600</v>
      </c>
      <c r="B22" s="371" t="s">
        <v>127</v>
      </c>
      <c r="C22" s="346"/>
      <c r="D22" s="25" t="s">
        <v>93</v>
      </c>
      <c r="E22" s="383">
        <v>2</v>
      </c>
      <c r="F22" s="388"/>
      <c r="G22" s="383">
        <v>6</v>
      </c>
      <c r="H22" s="388"/>
      <c r="I22" s="383">
        <v>8</v>
      </c>
      <c r="J22" s="388"/>
      <c r="K22" s="383">
        <v>7.5</v>
      </c>
      <c r="L22" s="388"/>
      <c r="M22" s="383">
        <v>0.75</v>
      </c>
      <c r="N22" s="388"/>
      <c r="O22" s="383"/>
      <c r="P22" s="388"/>
      <c r="Q22" s="389"/>
      <c r="R22" s="390"/>
      <c r="S22" s="12">
        <f>E22+G22+I22+K22+M22+O22+Q22</f>
        <v>24.25</v>
      </c>
      <c r="T22" s="12">
        <f t="shared" si="1"/>
        <v>24.25</v>
      </c>
      <c r="U22" s="15"/>
      <c r="V22" s="15"/>
    </row>
    <row r="23" spans="1:22" x14ac:dyDescent="0.25">
      <c r="A23" s="10" t="s">
        <v>37</v>
      </c>
      <c r="B23" s="10">
        <f>SUM(B6:B22)</f>
        <v>0</v>
      </c>
      <c r="C23" s="10"/>
      <c r="D23" s="10"/>
      <c r="E23" s="383"/>
      <c r="F23" s="388"/>
      <c r="G23" s="383"/>
      <c r="H23" s="388"/>
      <c r="I23" s="383"/>
      <c r="J23" s="388"/>
      <c r="K23" s="383"/>
      <c r="L23" s="388"/>
      <c r="M23" s="383"/>
      <c r="N23" s="388"/>
      <c r="O23" s="383"/>
      <c r="P23" s="388"/>
      <c r="Q23" s="389"/>
      <c r="R23" s="390"/>
      <c r="S23" s="12">
        <f t="shared" si="0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383"/>
      <c r="F24" s="388"/>
      <c r="G24" s="383"/>
      <c r="H24" s="388"/>
      <c r="I24" s="383"/>
      <c r="J24" s="388"/>
      <c r="K24" s="383"/>
      <c r="L24" s="388"/>
      <c r="M24" s="383"/>
      <c r="N24" s="388"/>
      <c r="O24" s="389"/>
      <c r="P24" s="390"/>
      <c r="Q24" s="389"/>
      <c r="R24" s="390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86">
        <f>SUM(E4:E24)</f>
        <v>8</v>
      </c>
      <c r="F25" s="387"/>
      <c r="G25" s="386">
        <f>SUM(G4:G24)</f>
        <v>8</v>
      </c>
      <c r="H25" s="387"/>
      <c r="I25" s="386">
        <f>SUM(I4:I24)</f>
        <v>8</v>
      </c>
      <c r="J25" s="387"/>
      <c r="K25" s="386">
        <f>SUM(K4:K24)</f>
        <v>8</v>
      </c>
      <c r="L25" s="387"/>
      <c r="M25" s="386">
        <f>SUM(M4:M24)</f>
        <v>5</v>
      </c>
      <c r="N25" s="387"/>
      <c r="O25" s="386">
        <f>SUM(O4:O24)</f>
        <v>0</v>
      </c>
      <c r="P25" s="387"/>
      <c r="Q25" s="386">
        <f>SUM(Q4:Q24)</f>
        <v>0</v>
      </c>
      <c r="R25" s="387"/>
      <c r="S25" s="12">
        <f t="shared" si="0"/>
        <v>37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97"/>
      <c r="F26" s="98">
        <v>8</v>
      </c>
      <c r="G26" s="17"/>
      <c r="H26" s="18">
        <v>8</v>
      </c>
      <c r="I26" s="17"/>
      <c r="J26" s="18">
        <v>8</v>
      </c>
      <c r="K26" s="48"/>
      <c r="L26" s="49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37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-3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-3</v>
      </c>
      <c r="T27" s="15"/>
      <c r="U27" s="15">
        <f>SUM(U4:U26)</f>
        <v>0</v>
      </c>
      <c r="V27" s="15">
        <f>SUM(V4:V26)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37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32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37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E10" sqref="E10:N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9.85546875" style="3" customWidth="1"/>
    <col min="4" max="4" width="31" style="3" customWidth="1"/>
    <col min="5" max="5" width="6.85546875" style="3" customWidth="1"/>
    <col min="6" max="7" width="7" style="3" customWidth="1"/>
    <col min="8" max="8" width="7.140625" style="3" customWidth="1"/>
    <col min="9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tr">
        <f>Analysis!A3</f>
        <v>W/E 12.11.17</v>
      </c>
      <c r="B2" s="39"/>
      <c r="C2" s="39"/>
      <c r="D2" s="39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16.45</v>
      </c>
      <c r="I3" s="41">
        <v>8</v>
      </c>
      <c r="J3" s="41">
        <v>16.3</v>
      </c>
      <c r="K3" s="41">
        <v>8</v>
      </c>
      <c r="L3" s="41">
        <v>16.3</v>
      </c>
      <c r="M3" s="41">
        <v>8</v>
      </c>
      <c r="N3" s="41">
        <v>16.3</v>
      </c>
      <c r="O3" s="40"/>
      <c r="P3" s="40"/>
      <c r="Q3" s="50"/>
      <c r="R3" s="50"/>
      <c r="S3" s="12"/>
      <c r="T3" s="12"/>
      <c r="U3" s="13"/>
      <c r="V3" s="13"/>
    </row>
    <row r="4" spans="1:22" x14ac:dyDescent="0.25">
      <c r="A4" s="333">
        <v>6717</v>
      </c>
      <c r="B4" s="373" t="s">
        <v>131</v>
      </c>
      <c r="C4" s="332">
        <v>3</v>
      </c>
      <c r="D4" s="25" t="s">
        <v>78</v>
      </c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83"/>
      <c r="P4" s="388"/>
      <c r="Q4" s="389"/>
      <c r="R4" s="390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305">
        <v>6649</v>
      </c>
      <c r="B5" s="373" t="s">
        <v>129</v>
      </c>
      <c r="C5" s="340" t="s">
        <v>84</v>
      </c>
      <c r="D5" s="25" t="s">
        <v>85</v>
      </c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83"/>
      <c r="P5" s="388"/>
      <c r="Q5" s="389"/>
      <c r="R5" s="390"/>
      <c r="S5" s="12">
        <f t="shared" ref="S5:S20" si="0">E5+G5+I5+K5+M5+O5+Q5</f>
        <v>0</v>
      </c>
      <c r="T5" s="12">
        <f t="shared" ref="T5:T17" si="1">SUM(S5-U5-V5)</f>
        <v>0</v>
      </c>
      <c r="U5" s="15"/>
      <c r="V5" s="15"/>
    </row>
    <row r="6" spans="1:22" x14ac:dyDescent="0.25">
      <c r="A6" s="265"/>
      <c r="B6" s="264"/>
      <c r="C6" s="264"/>
      <c r="D6" s="25"/>
      <c r="E6" s="392"/>
      <c r="F6" s="392"/>
      <c r="G6" s="394"/>
      <c r="H6" s="388"/>
      <c r="I6" s="394"/>
      <c r="J6" s="388"/>
      <c r="K6" s="394"/>
      <c r="L6" s="388"/>
      <c r="M6" s="394"/>
      <c r="N6" s="388"/>
      <c r="O6" s="383"/>
      <c r="P6" s="388"/>
      <c r="Q6" s="389"/>
      <c r="R6" s="390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305"/>
      <c r="B7" s="304"/>
      <c r="C7" s="304"/>
      <c r="D7" s="25"/>
      <c r="E7" s="392"/>
      <c r="F7" s="392"/>
      <c r="G7" s="394"/>
      <c r="H7" s="388"/>
      <c r="I7" s="394"/>
      <c r="J7" s="388"/>
      <c r="K7" s="383"/>
      <c r="L7" s="388"/>
      <c r="M7" s="383"/>
      <c r="N7" s="388"/>
      <c r="O7" s="383"/>
      <c r="P7" s="388"/>
      <c r="Q7" s="389"/>
      <c r="R7" s="390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05">
        <v>3601</v>
      </c>
      <c r="B8" s="304" t="s">
        <v>132</v>
      </c>
      <c r="C8" s="304">
        <v>18</v>
      </c>
      <c r="D8" s="25" t="s">
        <v>107</v>
      </c>
      <c r="E8" s="392"/>
      <c r="F8" s="392"/>
      <c r="G8" s="394"/>
      <c r="H8" s="388"/>
      <c r="I8" s="394">
        <v>5.5</v>
      </c>
      <c r="J8" s="388"/>
      <c r="K8" s="394">
        <v>0.5</v>
      </c>
      <c r="L8" s="388"/>
      <c r="M8" s="394">
        <v>6.5</v>
      </c>
      <c r="N8" s="388"/>
      <c r="O8" s="383"/>
      <c r="P8" s="388"/>
      <c r="Q8" s="389"/>
      <c r="R8" s="390"/>
      <c r="S8" s="12">
        <f>E8+G8+I8+K8+M8+O8+Q8</f>
        <v>12.5</v>
      </c>
      <c r="T8" s="12">
        <f>SUM(S8-U8-V8)</f>
        <v>12.5</v>
      </c>
      <c r="U8" s="15"/>
      <c r="V8" s="15"/>
    </row>
    <row r="9" spans="1:22" x14ac:dyDescent="0.25">
      <c r="A9" s="232"/>
      <c r="B9" s="231"/>
      <c r="C9" s="231"/>
      <c r="D9" s="25"/>
      <c r="E9" s="383"/>
      <c r="F9" s="388"/>
      <c r="G9" s="383"/>
      <c r="H9" s="388"/>
      <c r="I9" s="383"/>
      <c r="J9" s="388"/>
      <c r="K9" s="383"/>
      <c r="L9" s="388"/>
      <c r="M9" s="383"/>
      <c r="N9" s="388"/>
      <c r="O9" s="383"/>
      <c r="P9" s="388"/>
      <c r="Q9" s="389"/>
      <c r="R9" s="39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347">
        <v>3600</v>
      </c>
      <c r="B10" s="347" t="s">
        <v>133</v>
      </c>
      <c r="C10" s="347"/>
      <c r="D10" s="25" t="s">
        <v>106</v>
      </c>
      <c r="E10" s="383"/>
      <c r="F10" s="388"/>
      <c r="G10" s="383"/>
      <c r="H10" s="388"/>
      <c r="I10" s="383">
        <v>1.5</v>
      </c>
      <c r="J10" s="388"/>
      <c r="K10" s="383"/>
      <c r="L10" s="388"/>
      <c r="M10" s="383"/>
      <c r="N10" s="388"/>
      <c r="O10" s="383"/>
      <c r="P10" s="388"/>
      <c r="Q10" s="389"/>
      <c r="R10" s="390"/>
      <c r="S10" s="12">
        <f t="shared" si="0"/>
        <v>1.5</v>
      </c>
      <c r="T10" s="12">
        <f t="shared" si="1"/>
        <v>1.5</v>
      </c>
      <c r="U10" s="15"/>
      <c r="V10" s="15"/>
    </row>
    <row r="11" spans="1:22" x14ac:dyDescent="0.25">
      <c r="A11" s="347">
        <v>3600</v>
      </c>
      <c r="B11" s="371" t="s">
        <v>133</v>
      </c>
      <c r="C11" s="347"/>
      <c r="D11" s="25" t="s">
        <v>101</v>
      </c>
      <c r="E11" s="383"/>
      <c r="F11" s="388"/>
      <c r="G11" s="383">
        <v>7.25</v>
      </c>
      <c r="H11" s="388"/>
      <c r="I11" s="383"/>
      <c r="J11" s="388"/>
      <c r="K11" s="383"/>
      <c r="L11" s="388"/>
      <c r="M11" s="383"/>
      <c r="N11" s="388"/>
      <c r="O11" s="383"/>
      <c r="P11" s="388"/>
      <c r="Q11" s="389"/>
      <c r="R11" s="390"/>
      <c r="S11" s="12">
        <f t="shared" si="0"/>
        <v>7.25</v>
      </c>
      <c r="T11" s="12">
        <f t="shared" si="1"/>
        <v>7</v>
      </c>
      <c r="U11" s="15">
        <v>0.25</v>
      </c>
      <c r="V11" s="15"/>
    </row>
    <row r="12" spans="1:22" x14ac:dyDescent="0.25">
      <c r="A12" s="360">
        <v>3600</v>
      </c>
      <c r="B12" s="371" t="s">
        <v>133</v>
      </c>
      <c r="C12" s="360"/>
      <c r="D12" s="25" t="s">
        <v>113</v>
      </c>
      <c r="E12" s="383"/>
      <c r="F12" s="388"/>
      <c r="G12" s="383"/>
      <c r="H12" s="388"/>
      <c r="I12" s="383"/>
      <c r="J12" s="388"/>
      <c r="K12" s="383">
        <v>5.75</v>
      </c>
      <c r="L12" s="388"/>
      <c r="M12" s="383"/>
      <c r="N12" s="388"/>
      <c r="O12" s="383"/>
      <c r="P12" s="388"/>
      <c r="Q12" s="389"/>
      <c r="R12" s="390"/>
      <c r="S12" s="12">
        <f t="shared" si="0"/>
        <v>5.75</v>
      </c>
      <c r="T12" s="12">
        <f t="shared" si="1"/>
        <v>5.75</v>
      </c>
      <c r="U12" s="15"/>
      <c r="V12" s="15"/>
    </row>
    <row r="13" spans="1:22" x14ac:dyDescent="0.25">
      <c r="A13" s="360">
        <v>3600</v>
      </c>
      <c r="B13" s="371" t="s">
        <v>133</v>
      </c>
      <c r="C13" s="360"/>
      <c r="D13" s="25" t="s">
        <v>114</v>
      </c>
      <c r="E13" s="383"/>
      <c r="F13" s="388"/>
      <c r="G13" s="383"/>
      <c r="H13" s="388"/>
      <c r="I13" s="383"/>
      <c r="J13" s="388"/>
      <c r="K13" s="383">
        <v>1.75</v>
      </c>
      <c r="L13" s="388"/>
      <c r="M13" s="383"/>
      <c r="N13" s="388"/>
      <c r="O13" s="383"/>
      <c r="P13" s="388"/>
      <c r="Q13" s="389"/>
      <c r="R13" s="390"/>
      <c r="S13" s="12">
        <f>E13+G13+I13+K13+M13+O13+Q13</f>
        <v>1.75</v>
      </c>
      <c r="T13" s="12">
        <f>SUM(S13-U13-V13)</f>
        <v>1.75</v>
      </c>
      <c r="U13" s="15"/>
      <c r="V13" s="15"/>
    </row>
    <row r="14" spans="1:22" x14ac:dyDescent="0.25">
      <c r="A14" s="346">
        <v>3600</v>
      </c>
      <c r="B14" s="371" t="s">
        <v>133</v>
      </c>
      <c r="C14" s="346"/>
      <c r="D14" s="25" t="s">
        <v>93</v>
      </c>
      <c r="E14" s="375">
        <v>2.5</v>
      </c>
      <c r="F14" s="376"/>
      <c r="G14" s="383">
        <v>1</v>
      </c>
      <c r="H14" s="388"/>
      <c r="I14" s="383">
        <v>1</v>
      </c>
      <c r="J14" s="388"/>
      <c r="K14" s="383"/>
      <c r="L14" s="388"/>
      <c r="M14" s="383"/>
      <c r="N14" s="388"/>
      <c r="O14" s="383"/>
      <c r="P14" s="388"/>
      <c r="Q14" s="389"/>
      <c r="R14" s="390"/>
      <c r="S14" s="12">
        <f t="shared" si="0"/>
        <v>4.5</v>
      </c>
      <c r="T14" s="12">
        <f t="shared" si="1"/>
        <v>4.5</v>
      </c>
      <c r="U14" s="15"/>
      <c r="V14" s="15"/>
    </row>
    <row r="15" spans="1:22" x14ac:dyDescent="0.25">
      <c r="A15" s="176">
        <v>3600</v>
      </c>
      <c r="B15" s="371" t="s">
        <v>133</v>
      </c>
      <c r="C15" s="176"/>
      <c r="D15" s="25" t="s">
        <v>92</v>
      </c>
      <c r="E15" s="383">
        <v>1</v>
      </c>
      <c r="F15" s="388"/>
      <c r="G15" s="383"/>
      <c r="H15" s="388"/>
      <c r="I15" s="383"/>
      <c r="J15" s="388"/>
      <c r="K15" s="383"/>
      <c r="L15" s="388"/>
      <c r="M15" s="383">
        <v>1</v>
      </c>
      <c r="N15" s="388"/>
      <c r="O15" s="383"/>
      <c r="P15" s="388"/>
      <c r="Q15" s="389"/>
      <c r="R15" s="390"/>
      <c r="S15" s="12">
        <f t="shared" si="0"/>
        <v>2</v>
      </c>
      <c r="T15" s="12">
        <f t="shared" si="1"/>
        <v>2</v>
      </c>
      <c r="U15" s="15"/>
      <c r="V15" s="15"/>
    </row>
    <row r="16" spans="1:22" x14ac:dyDescent="0.25">
      <c r="A16" s="347">
        <v>3600</v>
      </c>
      <c r="B16" s="371" t="s">
        <v>133</v>
      </c>
      <c r="C16" s="347"/>
      <c r="D16" s="25" t="s">
        <v>96</v>
      </c>
      <c r="E16" s="383">
        <v>3</v>
      </c>
      <c r="F16" s="388"/>
      <c r="G16" s="383"/>
      <c r="H16" s="388"/>
      <c r="I16" s="383"/>
      <c r="J16" s="388"/>
      <c r="K16" s="383"/>
      <c r="L16" s="388"/>
      <c r="M16" s="383"/>
      <c r="N16" s="388"/>
      <c r="O16" s="383"/>
      <c r="P16" s="388"/>
      <c r="Q16" s="389"/>
      <c r="R16" s="390"/>
      <c r="S16" s="12">
        <f t="shared" si="0"/>
        <v>3</v>
      </c>
      <c r="T16" s="12">
        <f t="shared" si="1"/>
        <v>3</v>
      </c>
      <c r="U16" s="15"/>
      <c r="V16" s="15"/>
    </row>
    <row r="17" spans="1:22" x14ac:dyDescent="0.25">
      <c r="A17" s="347">
        <v>3600</v>
      </c>
      <c r="B17" s="371" t="s">
        <v>133</v>
      </c>
      <c r="C17" s="347"/>
      <c r="D17" s="25" t="s">
        <v>95</v>
      </c>
      <c r="E17" s="383">
        <v>1.5</v>
      </c>
      <c r="F17" s="388"/>
      <c r="G17" s="383"/>
      <c r="H17" s="388"/>
      <c r="I17" s="383"/>
      <c r="J17" s="388"/>
      <c r="K17" s="383"/>
      <c r="L17" s="388"/>
      <c r="M17" s="383">
        <v>0.5</v>
      </c>
      <c r="N17" s="388"/>
      <c r="O17" s="383"/>
      <c r="P17" s="388"/>
      <c r="Q17" s="389"/>
      <c r="R17" s="390"/>
      <c r="S17" s="12">
        <f t="shared" si="0"/>
        <v>2</v>
      </c>
      <c r="T17" s="12">
        <f t="shared" si="1"/>
        <v>2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88"/>
      <c r="G18" s="383"/>
      <c r="H18" s="388"/>
      <c r="I18" s="383"/>
      <c r="J18" s="388"/>
      <c r="K18" s="383"/>
      <c r="L18" s="388"/>
      <c r="M18" s="383"/>
      <c r="N18" s="388"/>
      <c r="O18" s="389"/>
      <c r="P18" s="390"/>
      <c r="Q18" s="389"/>
      <c r="R18" s="390"/>
      <c r="S18" s="12">
        <f t="shared" si="0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9"/>
      <c r="P19" s="390"/>
      <c r="Q19" s="389"/>
      <c r="R19" s="390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6">
        <f>SUM(E4:E19)</f>
        <v>8</v>
      </c>
      <c r="F20" s="387"/>
      <c r="G20" s="386">
        <f>SUM(G4:G19)</f>
        <v>8.25</v>
      </c>
      <c r="H20" s="387"/>
      <c r="I20" s="386">
        <f>SUM(I4:I19)</f>
        <v>8</v>
      </c>
      <c r="J20" s="387"/>
      <c r="K20" s="386">
        <f>SUM(K4:K19)</f>
        <v>8</v>
      </c>
      <c r="L20" s="387"/>
      <c r="M20" s="386">
        <f>SUM(M4:M19)</f>
        <v>8</v>
      </c>
      <c r="N20" s="387"/>
      <c r="O20" s="386">
        <f>SUM(O4:O19)</f>
        <v>0</v>
      </c>
      <c r="P20" s="387"/>
      <c r="Q20" s="386">
        <f>SUM(Q4:Q19)</f>
        <v>0</v>
      </c>
      <c r="R20" s="387"/>
      <c r="S20" s="12">
        <f t="shared" si="0"/>
        <v>40.25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37"/>
      <c r="F21" s="38">
        <v>8</v>
      </c>
      <c r="G21" s="97"/>
      <c r="H21" s="98">
        <v>8</v>
      </c>
      <c r="I21" s="37"/>
      <c r="J21" s="38">
        <v>8</v>
      </c>
      <c r="K21" s="37"/>
      <c r="L21" s="38">
        <v>8</v>
      </c>
      <c r="M21" s="60"/>
      <c r="N21" s="61">
        <v>8</v>
      </c>
      <c r="O21" s="37"/>
      <c r="P21" s="38"/>
      <c r="Q21" s="37"/>
      <c r="R21" s="38"/>
      <c r="S21" s="12">
        <f>SUM(E21:R21)</f>
        <v>40</v>
      </c>
      <c r="T21" s="12">
        <f>SUM(T4:T20)</f>
        <v>40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0.25</v>
      </c>
      <c r="I22" s="19"/>
      <c r="J22" s="19">
        <f>SUM(I20)-J21</f>
        <v>0</v>
      </c>
      <c r="K22" s="19"/>
      <c r="L22" s="19">
        <f>SUM(K20)-L21</f>
        <v>0</v>
      </c>
      <c r="M22" s="62"/>
      <c r="N22" s="62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0.25</v>
      </c>
      <c r="T22" s="15"/>
      <c r="U22" s="15">
        <f>SUM(U4:U21)</f>
        <v>0.25</v>
      </c>
      <c r="V22" s="15">
        <f>SUM(V4:V21)</f>
        <v>0</v>
      </c>
    </row>
    <row r="23" spans="1:22" x14ac:dyDescent="0.25">
      <c r="B23" s="3">
        <f>SUM(B6:B22)</f>
        <v>0</v>
      </c>
      <c r="K23" s="20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40</v>
      </c>
      <c r="I25" s="1">
        <v>3600</v>
      </c>
    </row>
    <row r="26" spans="1:22" x14ac:dyDescent="0.25">
      <c r="A26" s="3" t="s">
        <v>26</v>
      </c>
      <c r="C26" s="27">
        <f>U22</f>
        <v>0.25</v>
      </c>
      <c r="D26" s="20"/>
      <c r="I26" s="28">
        <v>27.75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40.25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E17" sqref="E17:L17"/>
    </sheetView>
  </sheetViews>
  <sheetFormatPr defaultRowHeight="15.75" x14ac:dyDescent="0.25"/>
  <cols>
    <col min="1" max="1" width="9.85546875" style="3" customWidth="1"/>
    <col min="2" max="2" width="10.7109375" style="3" customWidth="1"/>
    <col min="3" max="3" width="10.28515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</v>
      </c>
      <c r="B1" s="2"/>
      <c r="C1" s="2"/>
    </row>
    <row r="2" spans="1:22" s="9" customFormat="1" x14ac:dyDescent="0.25">
      <c r="A2" s="5" t="str">
        <f>Analysis!A3</f>
        <v>W/E 12.11.17</v>
      </c>
      <c r="B2" s="6"/>
      <c r="C2" s="6"/>
      <c r="D2" s="6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</v>
      </c>
      <c r="F3" s="41">
        <v>16.3</v>
      </c>
      <c r="G3" s="41">
        <v>8</v>
      </c>
      <c r="H3" s="41">
        <v>16.3</v>
      </c>
      <c r="I3" s="41">
        <v>8</v>
      </c>
      <c r="J3" s="41">
        <v>16.3</v>
      </c>
      <c r="K3" s="41">
        <v>8</v>
      </c>
      <c r="L3" s="41">
        <v>16.3</v>
      </c>
      <c r="M3" s="302"/>
      <c r="N3" s="302"/>
      <c r="O3" s="53"/>
      <c r="P3" s="53"/>
      <c r="Q3" s="11"/>
      <c r="R3" s="11"/>
      <c r="S3" s="12"/>
      <c r="T3" s="12"/>
      <c r="U3" s="13"/>
      <c r="V3" s="13"/>
    </row>
    <row r="4" spans="1:22" x14ac:dyDescent="0.25">
      <c r="A4" s="198">
        <v>6598</v>
      </c>
      <c r="B4" s="373" t="s">
        <v>134</v>
      </c>
      <c r="C4" s="197">
        <v>96</v>
      </c>
      <c r="D4" s="25" t="s">
        <v>63</v>
      </c>
      <c r="E4" s="392">
        <v>2</v>
      </c>
      <c r="F4" s="392"/>
      <c r="G4" s="392"/>
      <c r="H4" s="392"/>
      <c r="I4" s="392"/>
      <c r="J4" s="392"/>
      <c r="K4" s="392"/>
      <c r="L4" s="392"/>
      <c r="M4" s="397"/>
      <c r="N4" s="397"/>
      <c r="O4" s="383"/>
      <c r="P4" s="388"/>
      <c r="Q4" s="389"/>
      <c r="R4" s="390"/>
      <c r="S4" s="12">
        <f>E4+G4+I4+K4+M4+O4+Q4</f>
        <v>2</v>
      </c>
      <c r="T4" s="12">
        <f>SUM(S4-U4-V4)</f>
        <v>2</v>
      </c>
      <c r="U4" s="15"/>
      <c r="V4" s="15"/>
    </row>
    <row r="5" spans="1:22" x14ac:dyDescent="0.25">
      <c r="A5" s="267">
        <v>6738</v>
      </c>
      <c r="B5" s="373" t="s">
        <v>130</v>
      </c>
      <c r="C5" s="266">
        <v>2</v>
      </c>
      <c r="D5" s="25" t="s">
        <v>108</v>
      </c>
      <c r="E5" s="392"/>
      <c r="F5" s="392"/>
      <c r="G5" s="392"/>
      <c r="H5" s="392"/>
      <c r="I5" s="392">
        <v>4</v>
      </c>
      <c r="J5" s="392"/>
      <c r="K5" s="392"/>
      <c r="L5" s="392"/>
      <c r="M5" s="397"/>
      <c r="N5" s="397"/>
      <c r="O5" s="383"/>
      <c r="P5" s="388"/>
      <c r="Q5" s="389"/>
      <c r="R5" s="390"/>
      <c r="S5" s="12">
        <f>E5+G5+I5+K5+M5+O5+Q5</f>
        <v>4</v>
      </c>
      <c r="T5" s="12">
        <f>SUM(S5-U5-V5)</f>
        <v>4</v>
      </c>
      <c r="U5" s="15"/>
      <c r="V5" s="15"/>
    </row>
    <row r="6" spans="1:22" x14ac:dyDescent="0.25">
      <c r="A6" s="123">
        <v>6538</v>
      </c>
      <c r="B6" s="373" t="s">
        <v>126</v>
      </c>
      <c r="C6" s="123">
        <v>37</v>
      </c>
      <c r="D6" s="25" t="s">
        <v>109</v>
      </c>
      <c r="E6" s="392"/>
      <c r="F6" s="392"/>
      <c r="G6" s="383"/>
      <c r="H6" s="388"/>
      <c r="I6" s="392">
        <v>2</v>
      </c>
      <c r="J6" s="392"/>
      <c r="K6" s="383">
        <v>4</v>
      </c>
      <c r="L6" s="388"/>
      <c r="M6" s="395"/>
      <c r="N6" s="396"/>
      <c r="O6" s="383"/>
      <c r="P6" s="388"/>
      <c r="Q6" s="389"/>
      <c r="R6" s="390"/>
      <c r="S6" s="12">
        <f>E6+G6+I6+K6+M6+O6+Q6</f>
        <v>6</v>
      </c>
      <c r="T6" s="12">
        <f>SUM(S6-U6-V6)</f>
        <v>6</v>
      </c>
      <c r="U6" s="15"/>
      <c r="V6" s="15"/>
    </row>
    <row r="7" spans="1:22" x14ac:dyDescent="0.25">
      <c r="A7" s="305"/>
      <c r="B7" s="194"/>
      <c r="C7" s="194"/>
      <c r="D7" s="25"/>
      <c r="E7" s="392"/>
      <c r="F7" s="392"/>
      <c r="G7" s="383"/>
      <c r="H7" s="388"/>
      <c r="I7" s="392"/>
      <c r="J7" s="392"/>
      <c r="K7" s="383"/>
      <c r="L7" s="388"/>
      <c r="M7" s="395"/>
      <c r="N7" s="396"/>
      <c r="O7" s="383"/>
      <c r="P7" s="388"/>
      <c r="Q7" s="389"/>
      <c r="R7" s="390"/>
      <c r="S7" s="12">
        <f>E7+G7+I7+K7+M7+O7+Q7</f>
        <v>0</v>
      </c>
      <c r="T7" s="12">
        <f>SUM(S7-U7-V7)</f>
        <v>0</v>
      </c>
      <c r="U7" s="15"/>
      <c r="V7" s="15"/>
    </row>
    <row r="8" spans="1:22" x14ac:dyDescent="0.25">
      <c r="A8" s="335"/>
      <c r="B8" s="336"/>
      <c r="C8" s="336"/>
      <c r="D8" s="25"/>
      <c r="E8" s="392"/>
      <c r="F8" s="392"/>
      <c r="G8" s="383"/>
      <c r="H8" s="388"/>
      <c r="I8" s="392"/>
      <c r="J8" s="392"/>
      <c r="K8" s="383"/>
      <c r="L8" s="388"/>
      <c r="M8" s="395"/>
      <c r="N8" s="396"/>
      <c r="O8" s="383"/>
      <c r="P8" s="388"/>
      <c r="Q8" s="389"/>
      <c r="R8" s="390"/>
      <c r="S8" s="12">
        <f>E8+G8+I8+K8+M8+O8+Q8</f>
        <v>0</v>
      </c>
      <c r="T8" s="12">
        <f>SUM(S8-U8-V8)</f>
        <v>0</v>
      </c>
      <c r="U8" s="15"/>
      <c r="V8" s="15"/>
    </row>
    <row r="9" spans="1:22" x14ac:dyDescent="0.25">
      <c r="A9" s="93"/>
      <c r="B9" s="32"/>
      <c r="C9" s="93"/>
      <c r="D9" s="25"/>
      <c r="E9" s="383"/>
      <c r="F9" s="388"/>
      <c r="G9" s="383"/>
      <c r="H9" s="388"/>
      <c r="I9" s="383"/>
      <c r="J9" s="388"/>
      <c r="K9" s="383"/>
      <c r="L9" s="388"/>
      <c r="M9" s="395"/>
      <c r="N9" s="396"/>
      <c r="O9" s="383"/>
      <c r="P9" s="388"/>
      <c r="Q9" s="389"/>
      <c r="R9" s="390"/>
      <c r="S9" s="12">
        <f t="shared" ref="S9:S20" si="0">E9+G9+I9+K9+M9+O9+Q9</f>
        <v>0</v>
      </c>
      <c r="T9" s="12">
        <f t="shared" ref="T9:T17" si="1">SUM(S9-U9-V9)</f>
        <v>0</v>
      </c>
      <c r="U9" s="15"/>
      <c r="V9" s="15"/>
    </row>
    <row r="10" spans="1:22" x14ac:dyDescent="0.25">
      <c r="A10" s="91"/>
      <c r="B10" s="32"/>
      <c r="C10" s="91"/>
      <c r="D10" s="25"/>
      <c r="E10" s="383"/>
      <c r="F10" s="388"/>
      <c r="G10" s="383"/>
      <c r="H10" s="388"/>
      <c r="I10" s="383"/>
      <c r="J10" s="388"/>
      <c r="K10" s="383"/>
      <c r="L10" s="388"/>
      <c r="M10" s="395"/>
      <c r="N10" s="396"/>
      <c r="O10" s="383"/>
      <c r="P10" s="388"/>
      <c r="Q10" s="389"/>
      <c r="R10" s="39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83"/>
      <c r="B11" s="32"/>
      <c r="C11" s="83"/>
      <c r="D11" s="25"/>
      <c r="E11" s="383"/>
      <c r="F11" s="388"/>
      <c r="G11" s="383"/>
      <c r="H11" s="388"/>
      <c r="I11" s="383"/>
      <c r="J11" s="388"/>
      <c r="K11" s="383"/>
      <c r="L11" s="388"/>
      <c r="M11" s="395"/>
      <c r="N11" s="396"/>
      <c r="O11" s="383"/>
      <c r="P11" s="388"/>
      <c r="Q11" s="389"/>
      <c r="R11" s="39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83"/>
      <c r="B12" s="32"/>
      <c r="C12" s="83"/>
      <c r="D12" s="25"/>
      <c r="E12" s="383"/>
      <c r="F12" s="388"/>
      <c r="G12" s="383"/>
      <c r="H12" s="388"/>
      <c r="I12" s="383"/>
      <c r="J12" s="388"/>
      <c r="K12" s="383"/>
      <c r="L12" s="388"/>
      <c r="M12" s="395"/>
      <c r="N12" s="396"/>
      <c r="O12" s="383"/>
      <c r="P12" s="388"/>
      <c r="Q12" s="389"/>
      <c r="R12" s="39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30"/>
      <c r="B13" s="30"/>
      <c r="C13" s="30"/>
      <c r="D13" s="14"/>
      <c r="E13" s="383"/>
      <c r="F13" s="388"/>
      <c r="G13" s="383"/>
      <c r="H13" s="388"/>
      <c r="I13" s="383"/>
      <c r="J13" s="388"/>
      <c r="K13" s="383"/>
      <c r="L13" s="388"/>
      <c r="M13" s="395"/>
      <c r="N13" s="396"/>
      <c r="O13" s="383"/>
      <c r="P13" s="388"/>
      <c r="Q13" s="389"/>
      <c r="R13" s="39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33"/>
      <c r="B14" s="30"/>
      <c r="C14" s="30"/>
      <c r="D14" s="14"/>
      <c r="E14" s="383"/>
      <c r="F14" s="388"/>
      <c r="G14" s="383"/>
      <c r="H14" s="388"/>
      <c r="I14" s="383"/>
      <c r="J14" s="388"/>
      <c r="K14" s="383"/>
      <c r="L14" s="388"/>
      <c r="M14" s="395"/>
      <c r="N14" s="396"/>
      <c r="O14" s="383"/>
      <c r="P14" s="388"/>
      <c r="Q14" s="389"/>
      <c r="R14" s="390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30"/>
      <c r="B15" s="30"/>
      <c r="C15" s="30"/>
      <c r="D15" s="14"/>
      <c r="E15" s="383"/>
      <c r="F15" s="388"/>
      <c r="G15" s="383"/>
      <c r="H15" s="388"/>
      <c r="I15" s="383"/>
      <c r="J15" s="388"/>
      <c r="K15" s="383"/>
      <c r="L15" s="388"/>
      <c r="M15" s="395"/>
      <c r="N15" s="396"/>
      <c r="O15" s="383"/>
      <c r="P15" s="388"/>
      <c r="Q15" s="389"/>
      <c r="R15" s="390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30"/>
      <c r="B16" s="30"/>
      <c r="C16" s="30"/>
      <c r="D16" s="14"/>
      <c r="E16" s="383"/>
      <c r="F16" s="388"/>
      <c r="G16" s="383"/>
      <c r="H16" s="388"/>
      <c r="I16" s="383"/>
      <c r="J16" s="388"/>
      <c r="K16" s="383"/>
      <c r="L16" s="388"/>
      <c r="M16" s="395"/>
      <c r="N16" s="396"/>
      <c r="O16" s="383"/>
      <c r="P16" s="388"/>
      <c r="Q16" s="389"/>
      <c r="R16" s="390"/>
      <c r="S16" s="12">
        <f t="shared" si="0"/>
        <v>0</v>
      </c>
      <c r="T16" s="12">
        <f t="shared" si="1"/>
        <v>0</v>
      </c>
      <c r="U16" s="15"/>
      <c r="V16" s="15"/>
    </row>
    <row r="17" spans="1:22" x14ac:dyDescent="0.25">
      <c r="A17" s="30">
        <v>3600</v>
      </c>
      <c r="B17" s="30" t="s">
        <v>133</v>
      </c>
      <c r="C17" s="30"/>
      <c r="D17" s="25" t="s">
        <v>74</v>
      </c>
      <c r="E17" s="383">
        <v>6</v>
      </c>
      <c r="F17" s="388"/>
      <c r="G17" s="383">
        <v>8</v>
      </c>
      <c r="H17" s="388"/>
      <c r="I17" s="383">
        <v>2</v>
      </c>
      <c r="J17" s="388"/>
      <c r="K17" s="383">
        <v>4</v>
      </c>
      <c r="L17" s="388"/>
      <c r="M17" s="395"/>
      <c r="N17" s="396"/>
      <c r="O17" s="383"/>
      <c r="P17" s="388"/>
      <c r="Q17" s="389"/>
      <c r="R17" s="390"/>
      <c r="S17" s="12">
        <f t="shared" si="0"/>
        <v>20</v>
      </c>
      <c r="T17" s="12">
        <f t="shared" si="1"/>
        <v>20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83"/>
      <c r="F18" s="388"/>
      <c r="G18" s="383"/>
      <c r="H18" s="388"/>
      <c r="I18" s="383"/>
      <c r="J18" s="388"/>
      <c r="K18" s="383"/>
      <c r="L18" s="388"/>
      <c r="M18" s="395">
        <v>8</v>
      </c>
      <c r="N18" s="396"/>
      <c r="O18" s="383"/>
      <c r="P18" s="388"/>
      <c r="Q18" s="389"/>
      <c r="R18" s="390"/>
      <c r="S18" s="12">
        <f t="shared" si="0"/>
        <v>8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3"/>
      <c r="P19" s="388"/>
      <c r="Q19" s="389"/>
      <c r="R19" s="390"/>
      <c r="S19" s="12">
        <f t="shared" si="0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6">
        <f>SUM(E4:E19)</f>
        <v>8</v>
      </c>
      <c r="F20" s="387"/>
      <c r="G20" s="386">
        <f>SUM(G4:G19)</f>
        <v>8</v>
      </c>
      <c r="H20" s="387"/>
      <c r="I20" s="386">
        <f>SUM(I4:I19)</f>
        <v>8</v>
      </c>
      <c r="J20" s="387"/>
      <c r="K20" s="386">
        <f>SUM(K4:K19)</f>
        <v>8</v>
      </c>
      <c r="L20" s="387"/>
      <c r="M20" s="386">
        <f>SUM(M4:M19)</f>
        <v>8</v>
      </c>
      <c r="N20" s="387"/>
      <c r="O20" s="386">
        <f>SUM(O4:O19)</f>
        <v>0</v>
      </c>
      <c r="P20" s="387"/>
      <c r="Q20" s="386">
        <f>SUM(Q4:Q19)</f>
        <v>0</v>
      </c>
      <c r="R20" s="387"/>
      <c r="S20" s="12">
        <f t="shared" si="0"/>
        <v>40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17"/>
      <c r="F21" s="18">
        <v>8</v>
      </c>
      <c r="G21" s="17"/>
      <c r="H21" s="18">
        <v>8</v>
      </c>
      <c r="I21" s="51"/>
      <c r="J21" s="52">
        <v>8</v>
      </c>
      <c r="K21" s="17"/>
      <c r="L21" s="18">
        <v>8</v>
      </c>
      <c r="M21" s="97"/>
      <c r="N21" s="98">
        <v>8</v>
      </c>
      <c r="O21" s="17"/>
      <c r="P21" s="18"/>
      <c r="Q21" s="17"/>
      <c r="R21" s="18"/>
      <c r="S21" s="12">
        <f>SUM(E21:R21)</f>
        <v>40</v>
      </c>
      <c r="T21" s="12">
        <f>SUM(T4:T20)</f>
        <v>32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0</v>
      </c>
      <c r="G22" s="19"/>
      <c r="H22" s="19">
        <f>SUM(G20)-H21</f>
        <v>0</v>
      </c>
      <c r="I22" s="19"/>
      <c r="J22" s="19">
        <f>SUM(I20)-J21</f>
        <v>0</v>
      </c>
      <c r="K22" s="19"/>
      <c r="L22" s="19">
        <f>SUM(K20)-L21</f>
        <v>0</v>
      </c>
      <c r="M22" s="19"/>
      <c r="N22" s="19">
        <f>SUM(M20)-N21</f>
        <v>0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3">
        <f>SUM(B6:B22)</f>
        <v>0</v>
      </c>
      <c r="I23" s="29"/>
      <c r="J23" s="29"/>
      <c r="K23" s="27">
        <f>SUM(K6:K22)</f>
        <v>16</v>
      </c>
      <c r="L23" s="29"/>
      <c r="M23" s="29"/>
      <c r="N23" s="29"/>
    </row>
    <row r="24" spans="1:22" x14ac:dyDescent="0.25">
      <c r="A24" s="1" t="s">
        <v>25</v>
      </c>
      <c r="B24" s="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22" x14ac:dyDescent="0.25">
      <c r="A25" s="3" t="s">
        <v>2</v>
      </c>
      <c r="C25" s="27">
        <f>SUM(T21)</f>
        <v>32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>
        <v>20</v>
      </c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8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40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3" customWidth="1"/>
    <col min="2" max="2" width="10.7109375" style="3" customWidth="1"/>
    <col min="3" max="3" width="8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tr">
        <f>Analysis!A3</f>
        <v>W/E 12.11.17</v>
      </c>
      <c r="B2" s="44"/>
      <c r="C2" s="44"/>
      <c r="D2" s="44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102" t="s">
        <v>66</v>
      </c>
      <c r="F3" s="102"/>
      <c r="G3" s="102" t="s">
        <v>66</v>
      </c>
      <c r="H3" s="102"/>
      <c r="I3" s="102" t="s">
        <v>66</v>
      </c>
      <c r="J3" s="102"/>
      <c r="K3" s="102" t="s">
        <v>66</v>
      </c>
      <c r="L3" s="102"/>
      <c r="M3" s="102" t="s">
        <v>66</v>
      </c>
      <c r="N3" s="102"/>
      <c r="O3" s="85"/>
      <c r="P3" s="11"/>
      <c r="Q3" s="11"/>
      <c r="R3" s="11"/>
      <c r="S3" s="12"/>
      <c r="T3" s="12"/>
      <c r="U3" s="13"/>
      <c r="V3" s="13"/>
    </row>
    <row r="4" spans="1:22" x14ac:dyDescent="0.25">
      <c r="A4" s="30">
        <v>3600</v>
      </c>
      <c r="B4" s="32"/>
      <c r="C4" s="32"/>
      <c r="D4" s="25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83"/>
      <c r="P4" s="388"/>
      <c r="Q4" s="389"/>
      <c r="R4" s="390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89"/>
      <c r="B5" s="32"/>
      <c r="C5" s="89"/>
      <c r="D5" s="25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83"/>
      <c r="P5" s="388"/>
      <c r="Q5" s="389"/>
      <c r="R5" s="390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96"/>
      <c r="B6" s="32"/>
      <c r="C6" s="96"/>
      <c r="D6" s="25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83"/>
      <c r="P6" s="388"/>
      <c r="Q6" s="389"/>
      <c r="R6" s="39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84"/>
      <c r="B7" s="32"/>
      <c r="C7" s="84"/>
      <c r="D7" s="25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87"/>
      <c r="B8" s="32"/>
      <c r="C8" s="87"/>
      <c r="D8" s="25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3"/>
      <c r="B9" s="72"/>
      <c r="C9" s="72"/>
      <c r="D9" s="25"/>
      <c r="E9" s="399"/>
      <c r="F9" s="400"/>
      <c r="G9" s="399"/>
      <c r="H9" s="400"/>
      <c r="I9" s="399"/>
      <c r="J9" s="400"/>
      <c r="K9" s="399"/>
      <c r="L9" s="400"/>
      <c r="M9" s="399"/>
      <c r="N9" s="400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3"/>
      <c r="B10" s="32"/>
      <c r="C10" s="73"/>
      <c r="D10" s="25"/>
      <c r="E10" s="399"/>
      <c r="F10" s="400"/>
      <c r="G10" s="399"/>
      <c r="H10" s="400"/>
      <c r="I10" s="399"/>
      <c r="J10" s="400"/>
      <c r="K10" s="399"/>
      <c r="L10" s="400"/>
      <c r="M10" s="399"/>
      <c r="N10" s="400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45"/>
      <c r="B11" s="30"/>
      <c r="C11" s="30"/>
      <c r="D11" s="14"/>
      <c r="E11" s="399"/>
      <c r="F11" s="400"/>
      <c r="G11" s="399"/>
      <c r="H11" s="400"/>
      <c r="I11" s="399"/>
      <c r="J11" s="400"/>
      <c r="K11" s="399"/>
      <c r="L11" s="400"/>
      <c r="M11" s="399"/>
      <c r="N11" s="400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45"/>
      <c r="B12" s="30"/>
      <c r="C12" s="30"/>
      <c r="D12" s="14"/>
      <c r="E12" s="399"/>
      <c r="F12" s="400"/>
      <c r="G12" s="399"/>
      <c r="H12" s="400"/>
      <c r="I12" s="399"/>
      <c r="J12" s="400"/>
      <c r="K12" s="399"/>
      <c r="L12" s="400"/>
      <c r="M12" s="399"/>
      <c r="N12" s="400"/>
      <c r="O12" s="383"/>
      <c r="P12" s="388"/>
      <c r="Q12" s="389"/>
      <c r="R12" s="39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45"/>
      <c r="B13" s="30"/>
      <c r="C13" s="30"/>
      <c r="D13" s="14"/>
      <c r="E13" s="399"/>
      <c r="F13" s="400"/>
      <c r="G13" s="399"/>
      <c r="H13" s="400"/>
      <c r="I13" s="399"/>
      <c r="J13" s="400"/>
      <c r="K13" s="399"/>
      <c r="L13" s="400"/>
      <c r="M13" s="399"/>
      <c r="N13" s="400"/>
      <c r="O13" s="383"/>
      <c r="P13" s="388"/>
      <c r="Q13" s="389"/>
      <c r="R13" s="39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45"/>
      <c r="B14" s="30"/>
      <c r="C14" s="30"/>
      <c r="D14" s="14"/>
      <c r="E14" s="399"/>
      <c r="F14" s="400"/>
      <c r="G14" s="399"/>
      <c r="H14" s="400"/>
      <c r="I14" s="399"/>
      <c r="J14" s="400"/>
      <c r="K14" s="399"/>
      <c r="L14" s="400"/>
      <c r="M14" s="399"/>
      <c r="N14" s="400"/>
      <c r="O14" s="383"/>
      <c r="P14" s="388"/>
      <c r="Q14" s="389"/>
      <c r="R14" s="39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45"/>
      <c r="B15" s="30"/>
      <c r="C15" s="30"/>
      <c r="D15" s="14"/>
      <c r="E15" s="399"/>
      <c r="F15" s="400"/>
      <c r="G15" s="399"/>
      <c r="H15" s="400"/>
      <c r="I15" s="399"/>
      <c r="J15" s="400"/>
      <c r="K15" s="399"/>
      <c r="L15" s="400"/>
      <c r="M15" s="399"/>
      <c r="N15" s="400"/>
      <c r="O15" s="383"/>
      <c r="P15" s="388"/>
      <c r="Q15" s="389"/>
      <c r="R15" s="39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5"/>
      <c r="B16" s="30"/>
      <c r="C16" s="30"/>
      <c r="D16" s="14"/>
      <c r="E16" s="399"/>
      <c r="F16" s="400"/>
      <c r="G16" s="399"/>
      <c r="H16" s="400"/>
      <c r="I16" s="399"/>
      <c r="J16" s="400"/>
      <c r="K16" s="399"/>
      <c r="L16" s="400"/>
      <c r="M16" s="399"/>
      <c r="N16" s="400"/>
      <c r="O16" s="383"/>
      <c r="P16" s="388"/>
      <c r="Q16" s="389"/>
      <c r="R16" s="39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78"/>
      <c r="B17" s="78"/>
      <c r="C17" s="78"/>
      <c r="D17" s="25"/>
      <c r="E17" s="399"/>
      <c r="F17" s="400"/>
      <c r="G17" s="399"/>
      <c r="H17" s="400"/>
      <c r="I17" s="399"/>
      <c r="J17" s="400"/>
      <c r="K17" s="399"/>
      <c r="L17" s="400"/>
      <c r="M17" s="399"/>
      <c r="N17" s="400"/>
      <c r="O17" s="383"/>
      <c r="P17" s="388"/>
      <c r="Q17" s="389"/>
      <c r="R17" s="39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0" t="s">
        <v>37</v>
      </c>
      <c r="B18" s="10"/>
      <c r="C18" s="10"/>
      <c r="D18" s="10"/>
      <c r="E18" s="399"/>
      <c r="F18" s="400"/>
      <c r="G18" s="399"/>
      <c r="H18" s="400"/>
      <c r="I18" s="399"/>
      <c r="J18" s="400"/>
      <c r="K18" s="399"/>
      <c r="L18" s="400"/>
      <c r="M18" s="399"/>
      <c r="N18" s="400"/>
      <c r="O18" s="389"/>
      <c r="P18" s="390"/>
      <c r="Q18" s="389"/>
      <c r="R18" s="390"/>
      <c r="S18" s="12">
        <f t="shared" si="1"/>
        <v>0</v>
      </c>
      <c r="T18" s="12"/>
      <c r="U18" s="16"/>
      <c r="V18" s="15"/>
    </row>
    <row r="19" spans="1:22" x14ac:dyDescent="0.25">
      <c r="A19" s="10" t="s">
        <v>38</v>
      </c>
      <c r="B19" s="10"/>
      <c r="C19" s="10"/>
      <c r="D19" s="10"/>
      <c r="E19" s="383"/>
      <c r="F19" s="388"/>
      <c r="G19" s="383"/>
      <c r="H19" s="388"/>
      <c r="I19" s="383"/>
      <c r="J19" s="388"/>
      <c r="K19" s="383"/>
      <c r="L19" s="388"/>
      <c r="M19" s="383"/>
      <c r="N19" s="388"/>
      <c r="O19" s="389"/>
      <c r="P19" s="390"/>
      <c r="Q19" s="389"/>
      <c r="R19" s="390"/>
      <c r="S19" s="12">
        <f t="shared" si="1"/>
        <v>0</v>
      </c>
      <c r="T19" s="12"/>
      <c r="U19" s="16"/>
      <c r="V19" s="15"/>
    </row>
    <row r="20" spans="1:22" x14ac:dyDescent="0.25">
      <c r="A20" s="16" t="s">
        <v>6</v>
      </c>
      <c r="B20" s="16"/>
      <c r="C20" s="16"/>
      <c r="D20" s="16"/>
      <c r="E20" s="386">
        <f>SUM(E4:E19)</f>
        <v>0</v>
      </c>
      <c r="F20" s="387"/>
      <c r="G20" s="386">
        <f>SUM(G4:G19)</f>
        <v>0</v>
      </c>
      <c r="H20" s="387"/>
      <c r="I20" s="386">
        <f>SUM(I4:I19)</f>
        <v>0</v>
      </c>
      <c r="J20" s="387"/>
      <c r="K20" s="386">
        <f>SUM(K4:K19)</f>
        <v>0</v>
      </c>
      <c r="L20" s="387"/>
      <c r="M20" s="386">
        <f>SUM(M4:M19)</f>
        <v>0</v>
      </c>
      <c r="N20" s="387"/>
      <c r="O20" s="386">
        <f>SUM(O4:O19)</f>
        <v>0</v>
      </c>
      <c r="P20" s="387"/>
      <c r="Q20" s="386">
        <f>SUM(Q4:Q19)</f>
        <v>0</v>
      </c>
      <c r="R20" s="387"/>
      <c r="S20" s="12">
        <f t="shared" si="1"/>
        <v>0</v>
      </c>
      <c r="T20" s="12"/>
      <c r="U20" s="16"/>
      <c r="V20" s="15"/>
    </row>
    <row r="21" spans="1:22" x14ac:dyDescent="0.25">
      <c r="A21" s="16" t="s">
        <v>2</v>
      </c>
      <c r="B21" s="16"/>
      <c r="C21" s="16"/>
      <c r="D21" s="16"/>
      <c r="E21" s="42"/>
      <c r="F21" s="43">
        <v>8</v>
      </c>
      <c r="G21" s="42"/>
      <c r="H21" s="43">
        <v>8</v>
      </c>
      <c r="I21" s="42"/>
      <c r="J21" s="43">
        <v>8</v>
      </c>
      <c r="K21" s="42"/>
      <c r="L21" s="43">
        <v>8</v>
      </c>
      <c r="M21" s="46"/>
      <c r="N21" s="47">
        <v>8</v>
      </c>
      <c r="O21" s="42"/>
      <c r="P21" s="43"/>
      <c r="Q21" s="42"/>
      <c r="R21" s="43"/>
      <c r="S21" s="12">
        <f>SUM(E21:R21)</f>
        <v>40</v>
      </c>
      <c r="T21" s="12">
        <f>SUM(T4:T20)</f>
        <v>0</v>
      </c>
      <c r="U21" s="15"/>
      <c r="V21" s="15"/>
    </row>
    <row r="22" spans="1:22" x14ac:dyDescent="0.25">
      <c r="A22" s="16" t="s">
        <v>41</v>
      </c>
      <c r="B22" s="16"/>
      <c r="C22" s="16"/>
      <c r="D22" s="16"/>
      <c r="E22" s="19"/>
      <c r="F22" s="19">
        <f>SUM(E20)-F21</f>
        <v>-8</v>
      </c>
      <c r="G22" s="19"/>
      <c r="H22" s="19">
        <f>SUM(G20)-H21</f>
        <v>-8</v>
      </c>
      <c r="I22" s="19"/>
      <c r="J22" s="19">
        <f>SUM(I20)-J21</f>
        <v>-8</v>
      </c>
      <c r="K22" s="19"/>
      <c r="L22" s="19">
        <f>SUM(K20)-L21</f>
        <v>-8</v>
      </c>
      <c r="M22" s="19"/>
      <c r="N22" s="19">
        <f>SUM(M20)-N21</f>
        <v>-8</v>
      </c>
      <c r="O22" s="19"/>
      <c r="P22" s="19">
        <f>SUM(O20)</f>
        <v>0</v>
      </c>
      <c r="Q22" s="19"/>
      <c r="R22" s="19">
        <f>SUM(Q20)</f>
        <v>0</v>
      </c>
      <c r="S22" s="15">
        <f>SUM(E22:R22)</f>
        <v>-40</v>
      </c>
      <c r="T22" s="15"/>
      <c r="U22" s="15">
        <f>SUM(U4:U21)</f>
        <v>0</v>
      </c>
      <c r="V22" s="15">
        <f>SUM(V4:V21)</f>
        <v>0</v>
      </c>
    </row>
    <row r="23" spans="1:22" x14ac:dyDescent="0.25">
      <c r="B23" s="447">
        <f>SUM(B6:B22)</f>
        <v>0</v>
      </c>
      <c r="K23" s="27">
        <f>SUM(K6:K22)</f>
        <v>0</v>
      </c>
      <c r="L23" s="29"/>
      <c r="M23" s="29"/>
      <c r="N23" s="29"/>
    </row>
    <row r="24" spans="1:22" x14ac:dyDescent="0.25">
      <c r="A24" s="1" t="s">
        <v>25</v>
      </c>
      <c r="B24" s="2"/>
    </row>
    <row r="25" spans="1:22" x14ac:dyDescent="0.25">
      <c r="A25" s="3" t="s">
        <v>2</v>
      </c>
      <c r="C25" s="27">
        <f>SUM(T21)</f>
        <v>0</v>
      </c>
      <c r="I25" s="1">
        <v>3600</v>
      </c>
    </row>
    <row r="26" spans="1:22" x14ac:dyDescent="0.25">
      <c r="A26" s="3" t="s">
        <v>26</v>
      </c>
      <c r="C26" s="27">
        <f>U22</f>
        <v>0</v>
      </c>
      <c r="D26" s="20"/>
      <c r="I26" s="28"/>
    </row>
    <row r="27" spans="1:22" x14ac:dyDescent="0.25">
      <c r="A27" s="3" t="s">
        <v>27</v>
      </c>
      <c r="C27" s="20">
        <f>V22</f>
        <v>0</v>
      </c>
      <c r="I27" s="29"/>
    </row>
    <row r="28" spans="1:22" x14ac:dyDescent="0.25">
      <c r="A28" s="3" t="s">
        <v>28</v>
      </c>
      <c r="C28" s="20">
        <f>S18</f>
        <v>0</v>
      </c>
      <c r="I28" s="27"/>
    </row>
    <row r="29" spans="1:22" x14ac:dyDescent="0.25">
      <c r="A29" s="3" t="s">
        <v>4</v>
      </c>
      <c r="C29" s="20">
        <f>S19</f>
        <v>0</v>
      </c>
    </row>
    <row r="30" spans="1:22" ht="16.5" thickBot="1" x14ac:dyDescent="0.3">
      <c r="A30" s="4" t="s">
        <v>6</v>
      </c>
      <c r="C30" s="26">
        <f>SUM(C25:C29)</f>
        <v>0</v>
      </c>
      <c r="E30" s="4" t="s">
        <v>42</v>
      </c>
      <c r="F30" s="4"/>
      <c r="G30" s="22">
        <f>S20-C30</f>
        <v>0</v>
      </c>
    </row>
    <row r="31" spans="1:22" ht="16.5" thickTop="1" x14ac:dyDescent="0.25">
      <c r="A31" s="3" t="s">
        <v>29</v>
      </c>
      <c r="C31" s="23">
        <v>0</v>
      </c>
      <c r="D31" s="23"/>
    </row>
    <row r="32" spans="1:22" x14ac:dyDescent="0.25">
      <c r="A32" s="3" t="s">
        <v>36</v>
      </c>
      <c r="C32" s="23">
        <v>0</v>
      </c>
      <c r="D32" s="23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E20" sqref="E20:H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</v>
      </c>
      <c r="B1" s="2"/>
      <c r="C1" s="2"/>
    </row>
    <row r="2" spans="1:22" s="9" customFormat="1" x14ac:dyDescent="0.25">
      <c r="A2" s="5" t="str">
        <f>Analysis!A3</f>
        <v>W/E 12.11.17</v>
      </c>
      <c r="B2" s="67"/>
      <c r="C2" s="67"/>
      <c r="D2" s="67"/>
      <c r="E2" s="391" t="s">
        <v>15</v>
      </c>
      <c r="F2" s="391"/>
      <c r="G2" s="391" t="s">
        <v>16</v>
      </c>
      <c r="H2" s="391"/>
      <c r="I2" s="391" t="s">
        <v>17</v>
      </c>
      <c r="J2" s="391"/>
      <c r="K2" s="391" t="s">
        <v>18</v>
      </c>
      <c r="L2" s="391"/>
      <c r="M2" s="391" t="s">
        <v>19</v>
      </c>
      <c r="N2" s="391"/>
      <c r="O2" s="391" t="s">
        <v>20</v>
      </c>
      <c r="P2" s="391"/>
      <c r="Q2" s="391" t="s">
        <v>21</v>
      </c>
      <c r="R2" s="391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49</v>
      </c>
      <c r="D3" s="10" t="s">
        <v>32</v>
      </c>
      <c r="E3" s="41">
        <v>8.3000000000000007</v>
      </c>
      <c r="F3" s="41">
        <v>16.3</v>
      </c>
      <c r="G3" s="41">
        <v>8.3000000000000007</v>
      </c>
      <c r="H3" s="41">
        <v>16.3</v>
      </c>
      <c r="I3" s="302"/>
      <c r="J3" s="302"/>
      <c r="K3" s="41">
        <v>8</v>
      </c>
      <c r="L3" s="41">
        <v>16.3</v>
      </c>
      <c r="M3" s="41">
        <v>8</v>
      </c>
      <c r="N3" s="41">
        <v>16.3</v>
      </c>
      <c r="O3" s="71"/>
      <c r="P3" s="11"/>
      <c r="Q3" s="11"/>
      <c r="R3" s="11"/>
      <c r="S3" s="12"/>
      <c r="T3" s="12"/>
      <c r="U3" s="13"/>
      <c r="V3" s="13"/>
    </row>
    <row r="4" spans="1:22" x14ac:dyDescent="0.25">
      <c r="A4" s="348" t="s">
        <v>82</v>
      </c>
      <c r="B4" s="373" t="s">
        <v>126</v>
      </c>
      <c r="C4" s="349">
        <v>23</v>
      </c>
      <c r="D4" s="25" t="s">
        <v>81</v>
      </c>
      <c r="E4" s="392">
        <v>3</v>
      </c>
      <c r="F4" s="392"/>
      <c r="G4" s="392"/>
      <c r="H4" s="392"/>
      <c r="I4" s="397"/>
      <c r="J4" s="397"/>
      <c r="K4" s="392"/>
      <c r="L4" s="392"/>
      <c r="M4" s="392"/>
      <c r="N4" s="392"/>
      <c r="O4" s="383"/>
      <c r="P4" s="388"/>
      <c r="Q4" s="389"/>
      <c r="R4" s="390"/>
      <c r="S4" s="12">
        <f>E4+G4+I4+K4+M4+O4+Q4</f>
        <v>3</v>
      </c>
      <c r="T4" s="12">
        <f t="shared" ref="T4:T21" si="0">SUM(S4-U4-V4)</f>
        <v>3</v>
      </c>
      <c r="U4" s="15"/>
      <c r="V4" s="15"/>
    </row>
    <row r="5" spans="1:22" x14ac:dyDescent="0.25">
      <c r="A5" s="361" t="s">
        <v>105</v>
      </c>
      <c r="B5" s="373" t="s">
        <v>128</v>
      </c>
      <c r="C5" s="362">
        <v>99</v>
      </c>
      <c r="D5" s="25" t="s">
        <v>75</v>
      </c>
      <c r="E5" s="392"/>
      <c r="F5" s="392"/>
      <c r="G5" s="392"/>
      <c r="H5" s="392"/>
      <c r="I5" s="397"/>
      <c r="J5" s="397"/>
      <c r="K5" s="392">
        <v>8</v>
      </c>
      <c r="L5" s="392"/>
      <c r="M5" s="392">
        <v>8</v>
      </c>
      <c r="N5" s="392"/>
      <c r="O5" s="383"/>
      <c r="P5" s="388"/>
      <c r="Q5" s="389"/>
      <c r="R5" s="390"/>
      <c r="S5" s="12">
        <f t="shared" ref="S5:S24" si="1">E5+G5+I5+K5+M5+O5+Q5</f>
        <v>16</v>
      </c>
      <c r="T5" s="12">
        <f t="shared" si="0"/>
        <v>16</v>
      </c>
      <c r="U5" s="15"/>
      <c r="V5" s="15"/>
    </row>
    <row r="6" spans="1:22" x14ac:dyDescent="0.25">
      <c r="A6" s="335"/>
      <c r="B6" s="336"/>
      <c r="C6" s="336"/>
      <c r="D6" s="25"/>
      <c r="E6" s="392"/>
      <c r="F6" s="392"/>
      <c r="G6" s="392"/>
      <c r="H6" s="392"/>
      <c r="I6" s="397"/>
      <c r="J6" s="397"/>
      <c r="K6" s="392"/>
      <c r="L6" s="392"/>
      <c r="M6" s="392"/>
      <c r="N6" s="392"/>
      <c r="O6" s="383"/>
      <c r="P6" s="388"/>
      <c r="Q6" s="389"/>
      <c r="R6" s="39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18"/>
      <c r="B7" s="32"/>
      <c r="C7" s="118"/>
      <c r="D7" s="25"/>
      <c r="E7" s="392"/>
      <c r="F7" s="392"/>
      <c r="G7" s="383"/>
      <c r="H7" s="388"/>
      <c r="I7" s="397"/>
      <c r="J7" s="397"/>
      <c r="K7" s="392"/>
      <c r="L7" s="392"/>
      <c r="M7" s="392"/>
      <c r="N7" s="392"/>
      <c r="O7" s="383"/>
      <c r="P7" s="388"/>
      <c r="Q7" s="389"/>
      <c r="R7" s="39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18"/>
      <c r="B8" s="32"/>
      <c r="C8" s="118"/>
      <c r="D8" s="25"/>
      <c r="E8" s="392"/>
      <c r="F8" s="392"/>
      <c r="G8" s="392"/>
      <c r="H8" s="392"/>
      <c r="I8" s="397"/>
      <c r="J8" s="397"/>
      <c r="K8" s="392"/>
      <c r="L8" s="392"/>
      <c r="M8" s="392"/>
      <c r="N8" s="392"/>
      <c r="O8" s="383"/>
      <c r="P8" s="388"/>
      <c r="Q8" s="389"/>
      <c r="R8" s="39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22"/>
      <c r="B9" s="121"/>
      <c r="C9" s="121"/>
      <c r="D9" s="25"/>
      <c r="E9" s="392"/>
      <c r="F9" s="392"/>
      <c r="G9" s="392"/>
      <c r="H9" s="392"/>
      <c r="I9" s="397"/>
      <c r="J9" s="397"/>
      <c r="K9" s="392"/>
      <c r="L9" s="392"/>
      <c r="M9" s="392"/>
      <c r="N9" s="392"/>
      <c r="O9" s="383"/>
      <c r="P9" s="388"/>
      <c r="Q9" s="389"/>
      <c r="R9" s="39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22"/>
      <c r="B10" s="121"/>
      <c r="C10" s="121"/>
      <c r="D10" s="25"/>
      <c r="E10" s="392"/>
      <c r="F10" s="392"/>
      <c r="G10" s="392"/>
      <c r="H10" s="392"/>
      <c r="I10" s="397"/>
      <c r="J10" s="397"/>
      <c r="K10" s="392"/>
      <c r="L10" s="392"/>
      <c r="M10" s="392"/>
      <c r="N10" s="392"/>
      <c r="O10" s="383"/>
      <c r="P10" s="388"/>
      <c r="Q10" s="389"/>
      <c r="R10" s="39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93"/>
      <c r="B11" s="32"/>
      <c r="C11" s="90"/>
      <c r="D11" s="25"/>
      <c r="E11" s="392"/>
      <c r="F11" s="392"/>
      <c r="G11" s="392"/>
      <c r="H11" s="392"/>
      <c r="I11" s="397"/>
      <c r="J11" s="397"/>
      <c r="K11" s="392"/>
      <c r="L11" s="392"/>
      <c r="M11" s="392"/>
      <c r="N11" s="392"/>
      <c r="O11" s="383"/>
      <c r="P11" s="388"/>
      <c r="Q11" s="389"/>
      <c r="R11" s="39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95"/>
      <c r="B12" s="94"/>
      <c r="C12" s="94"/>
      <c r="D12" s="25"/>
      <c r="E12" s="392"/>
      <c r="F12" s="392"/>
      <c r="G12" s="392"/>
      <c r="H12" s="392"/>
      <c r="I12" s="397"/>
      <c r="J12" s="397"/>
      <c r="K12" s="392"/>
      <c r="L12" s="392"/>
      <c r="M12" s="392"/>
      <c r="N12" s="392"/>
      <c r="O12" s="383"/>
      <c r="P12" s="388"/>
      <c r="Q12" s="389"/>
      <c r="R12" s="39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89"/>
      <c r="B13" s="32"/>
      <c r="C13" s="89"/>
      <c r="D13" s="25"/>
      <c r="E13" s="392"/>
      <c r="F13" s="392"/>
      <c r="G13" s="392"/>
      <c r="H13" s="392"/>
      <c r="I13" s="397"/>
      <c r="J13" s="397"/>
      <c r="K13" s="392"/>
      <c r="L13" s="392"/>
      <c r="M13" s="392"/>
      <c r="N13" s="392"/>
      <c r="O13" s="383"/>
      <c r="P13" s="388"/>
      <c r="Q13" s="389"/>
      <c r="R13" s="39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88"/>
      <c r="B14" s="88"/>
      <c r="C14" s="88"/>
      <c r="D14" s="25"/>
      <c r="E14" s="392"/>
      <c r="F14" s="392"/>
      <c r="G14" s="392"/>
      <c r="H14" s="392"/>
      <c r="I14" s="397"/>
      <c r="J14" s="397"/>
      <c r="K14" s="392"/>
      <c r="L14" s="392"/>
      <c r="M14" s="392"/>
      <c r="N14" s="392"/>
      <c r="O14" s="383"/>
      <c r="P14" s="388"/>
      <c r="Q14" s="389"/>
      <c r="R14" s="39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88"/>
      <c r="B15" s="88"/>
      <c r="C15" s="88"/>
      <c r="D15" s="25"/>
      <c r="E15" s="383"/>
      <c r="F15" s="388"/>
      <c r="G15" s="383"/>
      <c r="H15" s="388"/>
      <c r="I15" s="395"/>
      <c r="J15" s="396"/>
      <c r="K15" s="383"/>
      <c r="L15" s="388"/>
      <c r="M15" s="383"/>
      <c r="N15" s="388"/>
      <c r="O15" s="383"/>
      <c r="P15" s="388"/>
      <c r="Q15" s="389"/>
      <c r="R15" s="39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9"/>
      <c r="B16" s="32"/>
      <c r="C16" s="69"/>
      <c r="D16" s="25"/>
      <c r="E16" s="383"/>
      <c r="F16" s="388"/>
      <c r="G16" s="383"/>
      <c r="H16" s="388"/>
      <c r="I16" s="395"/>
      <c r="J16" s="396"/>
      <c r="K16" s="383"/>
      <c r="L16" s="388"/>
      <c r="M16" s="383"/>
      <c r="N16" s="388"/>
      <c r="O16" s="383"/>
      <c r="P16" s="388"/>
      <c r="Q16" s="389"/>
      <c r="R16" s="39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69"/>
      <c r="B17" s="32"/>
      <c r="C17" s="69"/>
      <c r="D17" s="25"/>
      <c r="E17" s="383"/>
      <c r="F17" s="388"/>
      <c r="G17" s="383"/>
      <c r="H17" s="388"/>
      <c r="I17" s="395"/>
      <c r="J17" s="396"/>
      <c r="K17" s="383"/>
      <c r="L17" s="388"/>
      <c r="M17" s="383"/>
      <c r="N17" s="388"/>
      <c r="O17" s="383"/>
      <c r="P17" s="388"/>
      <c r="Q17" s="389"/>
      <c r="R17" s="39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74"/>
      <c r="B18" s="74"/>
      <c r="C18" s="74"/>
      <c r="D18" s="14"/>
      <c r="E18" s="383"/>
      <c r="F18" s="388"/>
      <c r="G18" s="383"/>
      <c r="H18" s="388"/>
      <c r="I18" s="395"/>
      <c r="J18" s="396"/>
      <c r="K18" s="383"/>
      <c r="L18" s="388"/>
      <c r="M18" s="383"/>
      <c r="N18" s="388"/>
      <c r="O18" s="383"/>
      <c r="P18" s="388"/>
      <c r="Q18" s="389"/>
      <c r="R18" s="39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81"/>
      <c r="B19" s="81"/>
      <c r="C19" s="81"/>
      <c r="D19" s="14"/>
      <c r="E19" s="383"/>
      <c r="F19" s="388"/>
      <c r="G19" s="383"/>
      <c r="H19" s="388"/>
      <c r="I19" s="395"/>
      <c r="J19" s="396"/>
      <c r="K19" s="383"/>
      <c r="L19" s="388"/>
      <c r="M19" s="383"/>
      <c r="N19" s="388"/>
      <c r="O19" s="383"/>
      <c r="P19" s="388"/>
      <c r="Q19" s="389"/>
      <c r="R19" s="39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82">
        <v>3600</v>
      </c>
      <c r="B20" s="82" t="s">
        <v>133</v>
      </c>
      <c r="C20" s="82"/>
      <c r="D20" s="14" t="s">
        <v>74</v>
      </c>
      <c r="E20" s="383">
        <v>4.5</v>
      </c>
      <c r="F20" s="388"/>
      <c r="G20" s="383">
        <v>7.5</v>
      </c>
      <c r="H20" s="388"/>
      <c r="I20" s="395"/>
      <c r="J20" s="396"/>
      <c r="K20" s="383"/>
      <c r="L20" s="388"/>
      <c r="M20" s="383"/>
      <c r="N20" s="388"/>
      <c r="O20" s="383"/>
      <c r="P20" s="388"/>
      <c r="Q20" s="389"/>
      <c r="R20" s="390"/>
      <c r="S20" s="12">
        <f t="shared" si="1"/>
        <v>12</v>
      </c>
      <c r="T20" s="12">
        <f t="shared" si="0"/>
        <v>12</v>
      </c>
      <c r="U20" s="15"/>
      <c r="V20" s="15"/>
    </row>
    <row r="21" spans="1:22" x14ac:dyDescent="0.25">
      <c r="A21" s="199"/>
      <c r="B21" s="199"/>
      <c r="C21" s="199"/>
      <c r="D21" s="25"/>
      <c r="E21" s="383"/>
      <c r="F21" s="388"/>
      <c r="G21" s="383"/>
      <c r="H21" s="388"/>
      <c r="I21" s="395"/>
      <c r="J21" s="396"/>
      <c r="K21" s="383"/>
      <c r="L21" s="388"/>
      <c r="M21" s="383"/>
      <c r="N21" s="388"/>
      <c r="O21" s="383"/>
      <c r="P21" s="388"/>
      <c r="Q21" s="389"/>
      <c r="R21" s="390"/>
      <c r="S21" s="12">
        <f t="shared" si="1"/>
        <v>0</v>
      </c>
      <c r="T21" s="12">
        <f t="shared" si="0"/>
        <v>0</v>
      </c>
      <c r="U21" s="15"/>
      <c r="V21" s="15"/>
    </row>
    <row r="22" spans="1:22" x14ac:dyDescent="0.25">
      <c r="A22" s="10" t="s">
        <v>37</v>
      </c>
      <c r="B22" s="10"/>
      <c r="C22" s="10"/>
      <c r="D22" s="10"/>
      <c r="E22" s="383"/>
      <c r="F22" s="388"/>
      <c r="G22" s="383"/>
      <c r="H22" s="388"/>
      <c r="I22" s="395">
        <v>8</v>
      </c>
      <c r="J22" s="396"/>
      <c r="K22" s="383"/>
      <c r="L22" s="388"/>
      <c r="M22" s="383"/>
      <c r="N22" s="388"/>
      <c r="O22" s="389"/>
      <c r="P22" s="390"/>
      <c r="Q22" s="389"/>
      <c r="R22" s="390"/>
      <c r="S22" s="12">
        <f t="shared" si="1"/>
        <v>8</v>
      </c>
      <c r="T22" s="12"/>
      <c r="U22" s="16"/>
      <c r="V22" s="15"/>
    </row>
    <row r="23" spans="1:22" x14ac:dyDescent="0.25">
      <c r="A23" s="10" t="s">
        <v>38</v>
      </c>
      <c r="B23" s="10">
        <f>SUM(B6:B22)</f>
        <v>0</v>
      </c>
      <c r="C23" s="10"/>
      <c r="D23" s="10"/>
      <c r="E23" s="383"/>
      <c r="F23" s="388"/>
      <c r="G23" s="383"/>
      <c r="H23" s="388"/>
      <c r="I23" s="383"/>
      <c r="J23" s="388"/>
      <c r="K23" s="383">
        <f>SUM(K6:K22)</f>
        <v>0</v>
      </c>
      <c r="L23" s="388"/>
      <c r="M23" s="383"/>
      <c r="N23" s="388"/>
      <c r="O23" s="389"/>
      <c r="P23" s="390"/>
      <c r="Q23" s="389"/>
      <c r="R23" s="390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386">
        <f>SUM(E4:E23)</f>
        <v>7.5</v>
      </c>
      <c r="F24" s="387"/>
      <c r="G24" s="386">
        <f>SUM(G4:G23)</f>
        <v>7.5</v>
      </c>
      <c r="H24" s="387"/>
      <c r="I24" s="386">
        <f>SUM(I4:I23)</f>
        <v>8</v>
      </c>
      <c r="J24" s="387"/>
      <c r="K24" s="386">
        <f>SUM(K4:K23)</f>
        <v>8</v>
      </c>
      <c r="L24" s="387"/>
      <c r="M24" s="386">
        <f>SUM(M4:M23)</f>
        <v>8</v>
      </c>
      <c r="N24" s="387"/>
      <c r="O24" s="386">
        <f>SUM(O4:O23)</f>
        <v>0</v>
      </c>
      <c r="P24" s="387"/>
      <c r="Q24" s="386">
        <f>SUM(Q4:Q23)</f>
        <v>0</v>
      </c>
      <c r="R24" s="387"/>
      <c r="S24" s="12">
        <f t="shared" si="1"/>
        <v>39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12">
        <f>SUM(E25:R25)</f>
        <v>40</v>
      </c>
      <c r="T25" s="12">
        <f>SUM(T4:T24)</f>
        <v>31</v>
      </c>
      <c r="U25" s="15"/>
      <c r="V25" s="15"/>
    </row>
    <row r="26" spans="1:22" x14ac:dyDescent="0.25">
      <c r="A26" s="16" t="s">
        <v>41</v>
      </c>
      <c r="B26" s="16"/>
      <c r="C26" s="16"/>
      <c r="D26" s="16"/>
      <c r="E26" s="19"/>
      <c r="F26" s="19">
        <f>SUM(E24)-F25</f>
        <v>-0.5</v>
      </c>
      <c r="G26" s="19"/>
      <c r="H26" s="19">
        <f>SUM(G24)-H25</f>
        <v>-0.5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-1</v>
      </c>
      <c r="T26" s="15"/>
      <c r="U26" s="15">
        <f>SUM(U4:U25)</f>
        <v>0</v>
      </c>
      <c r="V26" s="15">
        <f>SUM(V4:V25)</f>
        <v>0</v>
      </c>
    </row>
    <row r="27" spans="1:22" x14ac:dyDescent="0.25">
      <c r="K27" s="29"/>
      <c r="L27" s="29"/>
      <c r="M27" s="29"/>
      <c r="N27" s="29"/>
    </row>
    <row r="28" spans="1:22" x14ac:dyDescent="0.25">
      <c r="A28" s="1" t="s">
        <v>25</v>
      </c>
      <c r="B28" s="2"/>
    </row>
    <row r="29" spans="1:22" x14ac:dyDescent="0.25">
      <c r="A29" s="3" t="s">
        <v>2</v>
      </c>
      <c r="C29" s="27">
        <f>SUM(T25)</f>
        <v>31</v>
      </c>
      <c r="I29" s="1">
        <v>3600</v>
      </c>
    </row>
    <row r="30" spans="1:22" x14ac:dyDescent="0.25">
      <c r="A30" s="3" t="s">
        <v>26</v>
      </c>
      <c r="C30" s="27">
        <f>U26</f>
        <v>0</v>
      </c>
      <c r="D30" s="20"/>
      <c r="I30" s="28">
        <v>12</v>
      </c>
    </row>
    <row r="31" spans="1:22" x14ac:dyDescent="0.25">
      <c r="A31" s="3" t="s">
        <v>27</v>
      </c>
      <c r="C31" s="20">
        <f>V26</f>
        <v>0</v>
      </c>
      <c r="I31" s="29"/>
    </row>
    <row r="32" spans="1:22" x14ac:dyDescent="0.25">
      <c r="A32" s="3" t="s">
        <v>28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39</v>
      </c>
      <c r="E34" s="4" t="s">
        <v>42</v>
      </c>
      <c r="F34" s="4"/>
      <c r="G34" s="22">
        <f>S24-C34</f>
        <v>0</v>
      </c>
    </row>
    <row r="35" spans="1:7" ht="16.5" thickTop="1" x14ac:dyDescent="0.25">
      <c r="A35" s="3" t="s">
        <v>29</v>
      </c>
      <c r="C35" s="23">
        <v>0</v>
      </c>
      <c r="D35" s="23"/>
    </row>
    <row r="36" spans="1:7" x14ac:dyDescent="0.25">
      <c r="A36" s="3" t="s">
        <v>36</v>
      </c>
      <c r="C36" s="23">
        <v>0</v>
      </c>
      <c r="D36" s="23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2017-11-13T14:19:14Z</cp:lastPrinted>
  <dcterms:created xsi:type="dcterms:W3CDTF">2010-01-14T13:00:57Z</dcterms:created>
  <dcterms:modified xsi:type="dcterms:W3CDTF">2018-09-26T15:08:14Z</dcterms:modified>
</cp:coreProperties>
</file>