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9A1BB308-2BDE-4D5B-B58A-292933FBDE55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40"/>
  <c r="K23" i="42"/>
  <c r="K23" i="16"/>
  <c r="K23" i="5"/>
  <c r="K23" i="29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<sst xmlns="http://schemas.openxmlformats.org/spreadsheetml/2006/main" count="802" uniqueCount="121">
  <si>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</si>
  <si>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</si>
  <si>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</si>
  <si>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</si>
  <si>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</si>
  <si>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</si>
  <si>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</si>
  <si>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</si>
  <si>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</si>
  <si>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</si>
  <si>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</si>
  <si>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</si>
  <si>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</si>
  <si>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</si>
  <si>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</si>
  <si>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</si>
  <si>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</si>
  <si>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</si>
  <si>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</si>
  <si>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</si>
  <si>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</si>
  <si>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</si>
  <si>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</si>
  <si>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</si>
  <si>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</si>
  <si>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</si>
  <si>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</si>
  <si>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</si>
  <si>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</si>
  <si>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</si>
  <si>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</si>
  <si>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</si>
  <si>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</si>
  <si>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</si>
  <si>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</si>
  <si>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</si>
  <si>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</si>
  <si>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</si>
  <si>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</si>
  <si>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</si>
  <si>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</si>
  <si>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</si>
  <si>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</si>
  <si>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</si>
  <si>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</si>
  <si>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</si>
  <si>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</si>
  <si>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</si>
  <si>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</si>
  <si>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</si>
  <si>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</si>
  <si>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</si>
  <si>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</si>
  <si>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</si>
  <si>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</si>
  <si>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</si>
  <si>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</si>
  <si>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</si>
  <si>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</si>
  <si>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</si>
  <si>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</si>
  <si>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</si>
  <si>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</si>
  <si>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</si>
  <si>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</si>
  <si>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moving materials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</si>
  <si>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</si>
  <si>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</si>
  <si>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</si>
  <si>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</si>
  <si>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</si>
  <si>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</si>
  <si>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</si>
  <si>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tidy area</t>
  </si>
  <si>
    <t>college</t>
  </si>
  <si>
    <t>forklift</t>
  </si>
  <si>
    <t>wardrobe</t>
  </si>
  <si>
    <t>desk</t>
  </si>
  <si>
    <t>tidy workshop</t>
  </si>
  <si>
    <t>skirting</t>
  </si>
  <si>
    <t xml:space="preserve">un </t>
  </si>
  <si>
    <t>paid</t>
  </si>
  <si>
    <t>vanity units</t>
  </si>
  <si>
    <t>19to20</t>
  </si>
  <si>
    <t>cupboard</t>
  </si>
  <si>
    <t>6519herts</t>
  </si>
  <si>
    <t>book up 6710</t>
  </si>
  <si>
    <t>6519br</t>
  </si>
  <si>
    <t>W/E 22.10.17</t>
  </si>
  <si>
    <t>doors</t>
  </si>
  <si>
    <t>3a</t>
  </si>
  <si>
    <t>desk alterations</t>
  </si>
  <si>
    <t>6519eg</t>
  </si>
  <si>
    <t>load scrap metal</t>
  </si>
  <si>
    <t>flooring</t>
  </si>
  <si>
    <t>tool box talks</t>
  </si>
  <si>
    <t>door</t>
  </si>
  <si>
    <t>6649cov</t>
  </si>
  <si>
    <t>gates</t>
  </si>
  <si>
    <t>floor edgings</t>
  </si>
  <si>
    <t>tidy timber stacks</t>
  </si>
  <si>
    <t>sample fence</t>
  </si>
  <si>
    <t>flooring strips</t>
  </si>
  <si>
    <t>3 to 7</t>
  </si>
  <si>
    <t>loading</t>
  </si>
  <si>
    <t>doctors appiontment</t>
  </si>
  <si>
    <t>fetch lorry</t>
  </si>
  <si>
    <t>delivery 6519</t>
  </si>
  <si>
    <t>FENC02</t>
  </si>
  <si>
    <t>USEM01</t>
  </si>
  <si>
    <t>BROA04</t>
  </si>
  <si>
    <t>CENT01</t>
  </si>
  <si>
    <t>EPWO01</t>
  </si>
  <si>
    <t>BREN02</t>
  </si>
  <si>
    <t>offi01</t>
  </si>
  <si>
    <t>THAM03</t>
  </si>
  <si>
    <t>QUAD01</t>
  </si>
  <si>
    <t>THOM02</t>
  </si>
  <si>
    <t>PAUL02</t>
  </si>
  <si>
    <t>PRIO13</t>
  </si>
  <si>
    <t>WQS01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</si>
</sst>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/>
    <xf numFmtId="17" fontId="1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2" fontId="19" fillId="0" borderId="1" xfId="0" applyNumberFormat="1" applyFont="1" applyBorder="1"/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19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17" fontId="2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0" fontId="24" fillId="0" borderId="0" xfId="0" applyFont="1" applyFill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" xfId="0" applyFont="1" applyBorder="1"/>
    <xf numFmtId="2" fontId="28" fillId="0" borderId="3" xfId="0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2" fontId="29" fillId="3" borderId="2" xfId="0" applyNumberFormat="1" applyFont="1" applyFill="1" applyBorder="1"/>
    <xf numFmtId="0" fontId="28" fillId="3" borderId="1" xfId="0" applyFont="1" applyFill="1" applyBorder="1"/>
    <xf numFmtId="0" fontId="28" fillId="0" borderId="1" xfId="0" applyFont="1" applyFill="1" applyBorder="1" applyAlignment="1">
      <alignment horizontal="center"/>
    </xf>
    <xf numFmtId="0" fontId="28" fillId="0" borderId="2" xfId="0" applyFont="1" applyFill="1" applyBorder="1"/>
    <xf numFmtId="2" fontId="29" fillId="3" borderId="1" xfId="0" applyNumberFormat="1" applyFont="1" applyFill="1" applyBorder="1"/>
    <xf numFmtId="17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/>
    <xf numFmtId="0" fontId="29" fillId="3" borderId="1" xfId="0" applyFont="1" applyFill="1" applyBorder="1"/>
    <xf numFmtId="2" fontId="29" fillId="3" borderId="2" xfId="0" applyNumberFormat="1" applyFont="1" applyFill="1" applyBorder="1" applyAlignment="1"/>
    <xf numFmtId="2" fontId="29" fillId="3" borderId="4" xfId="0" applyNumberFormat="1" applyFont="1" applyFill="1" applyBorder="1" applyAlignment="1"/>
    <xf numFmtId="2" fontId="29" fillId="3" borderId="1" xfId="0" applyNumberFormat="1" applyFont="1" applyFill="1" applyBorder="1" applyAlignment="1"/>
    <xf numFmtId="2" fontId="28" fillId="0" borderId="0" xfId="0" applyNumberFormat="1" applyFont="1" applyFill="1"/>
    <xf numFmtId="2" fontId="28" fillId="0" borderId="0" xfId="0" applyNumberFormat="1" applyFont="1"/>
    <xf numFmtId="2" fontId="28" fillId="6" borderId="0" xfId="0" applyNumberFormat="1" applyFont="1" applyFill="1"/>
    <xf numFmtId="0" fontId="28" fillId="0" borderId="0" xfId="0" applyFont="1" applyFill="1"/>
    <xf numFmtId="2" fontId="29" fillId="0" borderId="5" xfId="0" applyNumberFormat="1" applyFont="1" applyBorder="1"/>
    <xf numFmtId="2" fontId="29" fillId="0" borderId="0" xfId="0" applyNumberFormat="1" applyFont="1"/>
    <xf numFmtId="8" fontId="28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7" borderId="0" xfId="0" applyFont="1" applyFill="1"/>
    <xf numFmtId="0" fontId="32" fillId="0" borderId="0" xfId="0" applyFont="1"/>
    <xf numFmtId="0" fontId="31" fillId="5" borderId="0" xfId="0" applyFont="1" applyFill="1"/>
    <xf numFmtId="0" fontId="31" fillId="2" borderId="0" xfId="0" applyFont="1" applyFill="1"/>
    <xf numFmtId="0" fontId="30" fillId="0" borderId="1" xfId="0" applyFont="1" applyBorder="1"/>
    <xf numFmtId="0" fontId="32" fillId="0" borderId="1" xfId="0" applyFont="1" applyBorder="1"/>
    <xf numFmtId="0" fontId="31" fillId="0" borderId="1" xfId="0" applyFont="1" applyBorder="1"/>
    <xf numFmtId="2" fontId="31" fillId="0" borderId="1" xfId="0" applyNumberFormat="1" applyFont="1" applyBorder="1"/>
    <xf numFmtId="2" fontId="32" fillId="0" borderId="1" xfId="0" applyNumberFormat="1" applyFont="1" applyBorder="1"/>
    <xf numFmtId="8" fontId="32" fillId="0" borderId="1" xfId="0" applyNumberFormat="1" applyFont="1" applyBorder="1"/>
    <xf numFmtId="2" fontId="31" fillId="6" borderId="1" xfId="0" applyNumberFormat="1" applyFont="1" applyFill="1" applyBorder="1"/>
    <xf numFmtId="164" fontId="32" fillId="0" borderId="1" xfId="0" applyNumberFormat="1" applyFont="1" applyBorder="1"/>
    <xf numFmtId="0" fontId="32" fillId="3" borderId="1" xfId="0" applyFont="1" applyFill="1" applyBorder="1"/>
    <xf numFmtId="2" fontId="32" fillId="3" borderId="1" xfId="0" applyNumberFormat="1" applyFont="1" applyFill="1" applyBorder="1"/>
    <xf numFmtId="164" fontId="32" fillId="3" borderId="1" xfId="0" applyNumberFormat="1" applyFont="1" applyFill="1" applyBorder="1"/>
    <xf numFmtId="2" fontId="33" fillId="0" borderId="0" xfId="0" applyNumberFormat="1" applyFont="1"/>
    <xf numFmtId="10" fontId="33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37" fillId="3" borderId="2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" xfId="0" applyFont="1" applyBorder="1"/>
    <xf numFmtId="2" fontId="36" fillId="0" borderId="3" xfId="0" applyNumberFormat="1" applyFont="1" applyFill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2" fontId="36" fillId="0" borderId="1" xfId="0" applyNumberFormat="1" applyFont="1" applyBorder="1"/>
    <xf numFmtId="2" fontId="37" fillId="3" borderId="2" xfId="0" applyNumberFormat="1" applyFont="1" applyFill="1" applyBorder="1"/>
    <xf numFmtId="0" fontId="36" fillId="3" borderId="1" xfId="0" applyFont="1" applyFill="1" applyBorder="1"/>
    <xf numFmtId="0" fontId="36" fillId="0" borderId="1" xfId="0" applyFont="1" applyFill="1" applyBorder="1" applyAlignment="1">
      <alignment horizontal="center"/>
    </xf>
    <xf numFmtId="17" fontId="36" fillId="0" borderId="1" xfId="0" applyNumberFormat="1" applyFont="1" applyFill="1" applyBorder="1" applyAlignment="1">
      <alignment horizontal="center"/>
    </xf>
    <xf numFmtId="0" fontId="36" fillId="0" borderId="2" xfId="0" applyFont="1" applyFill="1" applyBorder="1"/>
    <xf numFmtId="2" fontId="37" fillId="3" borderId="1" xfId="0" applyNumberFormat="1" applyFont="1" applyFill="1" applyBorder="1"/>
    <xf numFmtId="0" fontId="36" fillId="0" borderId="1" xfId="0" applyFont="1" applyFill="1" applyBorder="1"/>
    <xf numFmtId="0" fontId="37" fillId="3" borderId="1" xfId="0" applyFont="1" applyFill="1" applyBorder="1"/>
    <xf numFmtId="2" fontId="37" fillId="3" borderId="2" xfId="0" applyNumberFormat="1" applyFont="1" applyFill="1" applyBorder="1" applyAlignment="1"/>
    <xf numFmtId="2" fontId="37" fillId="3" borderId="4" xfId="0" applyNumberFormat="1" applyFont="1" applyFill="1" applyBorder="1" applyAlignment="1"/>
    <xf numFmtId="2" fontId="37" fillId="3" borderId="1" xfId="0" applyNumberFormat="1" applyFont="1" applyFill="1" applyBorder="1" applyAlignment="1"/>
    <xf numFmtId="0" fontId="36" fillId="0" borderId="0" xfId="0" applyFont="1" applyFill="1"/>
    <xf numFmtId="2" fontId="36" fillId="0" borderId="0" xfId="0" applyNumberFormat="1" applyFont="1" applyFill="1"/>
    <xf numFmtId="2" fontId="36" fillId="0" borderId="0" xfId="0" applyNumberFormat="1" applyFont="1"/>
    <xf numFmtId="2" fontId="36" fillId="6" borderId="0" xfId="0" applyNumberFormat="1" applyFont="1" applyFill="1"/>
    <xf numFmtId="2" fontId="37" fillId="0" borderId="5" xfId="0" applyNumberFormat="1" applyFont="1" applyBorder="1"/>
    <xf numFmtId="2" fontId="37" fillId="0" borderId="0" xfId="0" applyNumberFormat="1" applyFont="1"/>
    <xf numFmtId="8" fontId="36" fillId="0" borderId="0" xfId="0" applyNumberFormat="1" applyFont="1"/>
    <xf numFmtId="0" fontId="38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6" fillId="0" borderId="2" xfId="0" applyNumberFormat="1" applyFont="1" applyFill="1" applyBorder="1" applyAlignment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2" fontId="36" fillId="0" borderId="1" xfId="0" applyNumberFormat="1" applyFont="1" applyFill="1" applyBorder="1" applyAlignment="1">
      <alignment horizontal="center"/>
    </xf>
    <xf numFmtId="2" fontId="36" fillId="0" borderId="2" xfId="0" applyNumberFormat="1" applyFont="1" applyFill="1" applyBorder="1" applyAlignment="1">
      <alignment horizontal="center"/>
    </xf>
    <xf numFmtId="2" fontId="36" fillId="0" borderId="4" xfId="0" applyNumberFormat="1" applyFont="1" applyFill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2" fontId="36" fillId="0" borderId="4" xfId="0" applyNumberFormat="1" applyFont="1" applyBorder="1" applyAlignment="1">
      <alignment horizontal="center"/>
    </xf>
    <xf numFmtId="2" fontId="37" fillId="3" borderId="2" xfId="0" applyNumberFormat="1" applyFont="1" applyFill="1" applyBorder="1" applyAlignment="1"/>
    <xf numFmtId="2" fontId="37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/>
    <xf numFmtId="2" fontId="25" fillId="0" borderId="4" xfId="0" applyNumberFormat="1" applyFont="1" applyFill="1" applyBorder="1" applyAlignment="1"/>
    <xf numFmtId="2" fontId="23" fillId="0" borderId="1" xfId="0" applyNumberFormat="1" applyFont="1" applyFill="1" applyBorder="1" applyAlignment="1">
      <alignment horizontal="center"/>
    </xf>
    <xf numFmtId="2" fontId="23" fillId="0" borderId="2" xfId="0" applyNumberFormat="1" applyFont="1" applyFill="1" applyBorder="1" applyAlignment="1"/>
    <xf numFmtId="2" fontId="23" fillId="0" borderId="4" xfId="0" applyNumberFormat="1" applyFont="1" applyFill="1" applyBorder="1" applyAlignment="1"/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8" fillId="0" borderId="2" xfId="0" applyNumberFormat="1" applyFont="1" applyFill="1" applyBorder="1" applyAlignment="1">
      <alignment horizontal="center"/>
    </xf>
    <xf numFmtId="2" fontId="28" fillId="0" borderId="4" xfId="0" applyNumberFormat="1" applyFont="1" applyFill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2" fontId="28" fillId="0" borderId="6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/>
    <xf numFmtId="2" fontId="29" fillId="3" borderId="4" xfId="0" applyNumberFormat="1" applyFont="1" applyFill="1" applyBorder="1" applyAlignment="1"/>
    <xf numFmtId="17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324" customWidth="1"/>
    <col min="2" max="2" width="16.28515625" style="324" customWidth="1"/>
    <col min="3" max="3" width="15.7109375" style="324" bestFit="1" customWidth="1"/>
    <col min="4" max="4" width="16" style="324" customWidth="1"/>
    <col min="5" max="5" width="26.85546875" style="324" bestFit="1" customWidth="1"/>
    <col min="6" max="6" width="24.140625" style="324" customWidth="1"/>
    <col min="7" max="7" width="16" style="326" customWidth="1"/>
    <col min="8" max="8" width="20.5703125" style="326" bestFit="1" customWidth="1"/>
    <col min="9" max="9" width="8.28515625" style="326" bestFit="1" customWidth="1"/>
    <col min="10" max="10" width="9.140625" style="324"/>
    <col min="11" max="11" width="10.42578125" style="324" customWidth="1"/>
    <col min="12" max="16384" width="9.140625" style="324"/>
  </cols>
  <sheetData>
    <row r="1" spans="1:11" x14ac:dyDescent="0.25">
      <c r="A1" s="323" t="s">
        <v>0</v>
      </c>
      <c r="D1" s="325"/>
      <c r="E1" s="324" t="s">
        <v>54</v>
      </c>
    </row>
    <row r="2" spans="1:11" x14ac:dyDescent="0.25">
      <c r="A2" s="323"/>
      <c r="D2" s="327"/>
      <c r="E2" s="324" t="s">
        <v>44</v>
      </c>
    </row>
    <row r="3" spans="1:11" x14ac:dyDescent="0.25">
      <c r="A3" s="323" t="s">
        <v>88</v>
      </c>
      <c r="D3" s="328"/>
      <c r="E3" s="324" t="s">
        <v>46</v>
      </c>
    </row>
    <row r="4" spans="1:11" ht="12.75" customHeight="1" x14ac:dyDescent="0.25"/>
    <row r="5" spans="1:11" x14ac:dyDescent="0.25">
      <c r="A5" s="329" t="s">
        <v>1</v>
      </c>
      <c r="B5" s="330" t="s">
        <v>2</v>
      </c>
      <c r="C5" s="330" t="s">
        <v>5</v>
      </c>
      <c r="D5" s="330" t="s">
        <v>3</v>
      </c>
      <c r="E5" s="330" t="s">
        <v>33</v>
      </c>
      <c r="F5" s="330" t="s">
        <v>34</v>
      </c>
      <c r="G5" s="330" t="s">
        <v>6</v>
      </c>
      <c r="H5" s="330" t="s">
        <v>29</v>
      </c>
      <c r="I5" s="330" t="s">
        <v>36</v>
      </c>
      <c r="K5" s="330" t="s">
        <v>43</v>
      </c>
    </row>
    <row r="6" spans="1:11" ht="17.25" customHeight="1" x14ac:dyDescent="0.25">
      <c r="A6" s="331" t="s">
        <v>56</v>
      </c>
      <c r="B6" s="332">
        <f>SUM(Buckingham!C29)</f>
        <v>40</v>
      </c>
      <c r="C6" s="332">
        <f>SUM(Buckingham!C30)</f>
        <v>0</v>
      </c>
      <c r="D6" s="332">
        <f>SUM(Buckingham!C31)</f>
        <v>0</v>
      </c>
      <c r="E6" s="332">
        <f>SUM(Buckingham!C32)</f>
        <v>0</v>
      </c>
      <c r="F6" s="332">
        <f>SUM(Buckingham!C33)</f>
        <v>0</v>
      </c>
      <c r="G6" s="333">
        <f>B6+C6+D6+E6+F6</f>
        <v>40</v>
      </c>
      <c r="H6" s="334">
        <f>SUM(Buckingham!C35)</f>
        <v>0</v>
      </c>
      <c r="I6" s="334">
        <f>SUM(Buckingham!C36)</f>
        <v>0</v>
      </c>
      <c r="K6" s="335">
        <f>SUM(Buckingham!I30)</f>
        <v>0</v>
      </c>
    </row>
    <row r="7" spans="1:11" x14ac:dyDescent="0.25">
      <c r="A7" s="331" t="s">
        <v>45</v>
      </c>
      <c r="B7" s="332">
        <f>SUM(Czege!C25)</f>
        <v>40</v>
      </c>
      <c r="C7" s="332">
        <f>SUM(Czege!C26)</f>
        <v>0</v>
      </c>
      <c r="D7" s="332">
        <f>SUM(Czege!C27)</f>
        <v>0</v>
      </c>
      <c r="E7" s="332">
        <f>SUM(Czege!C28)</f>
        <v>0</v>
      </c>
      <c r="F7" s="332">
        <f>SUM(Czege!C29)</f>
        <v>0</v>
      </c>
      <c r="G7" s="333">
        <f>B7+C7+D7+E7+F7</f>
        <v>40</v>
      </c>
      <c r="H7" s="336">
        <f>SUM(Czege!C31)</f>
        <v>0</v>
      </c>
      <c r="I7" s="336">
        <f>SUM(Czege!C32)</f>
        <v>0</v>
      </c>
      <c r="K7" s="335">
        <f>SUM(Czege!I26)</f>
        <v>0.5</v>
      </c>
    </row>
    <row r="8" spans="1:11" ht="17.25" customHeight="1" x14ac:dyDescent="0.25">
      <c r="A8" s="331" t="s">
        <v>7</v>
      </c>
      <c r="B8" s="332">
        <f>SUM(Doran!C31)</f>
        <v>40</v>
      </c>
      <c r="C8" s="332">
        <f>SUM(Doran!C32)</f>
        <v>0</v>
      </c>
      <c r="D8" s="332">
        <f>SUM(Doran!C33)</f>
        <v>0</v>
      </c>
      <c r="E8" s="332">
        <f>SUM(Doran!C34)</f>
        <v>0</v>
      </c>
      <c r="F8" s="332">
        <f>SUM(Doran!C35)</f>
        <v>0</v>
      </c>
      <c r="G8" s="333">
        <f t="shared" ref="G8:G22" si="0">B8+C8+D8+E8+F8</f>
        <v>40</v>
      </c>
      <c r="H8" s="336">
        <f>SUM(Doran!C37)</f>
        <v>0</v>
      </c>
      <c r="I8" s="336">
        <f>SUM(Doran!C38)</f>
        <v>0</v>
      </c>
      <c r="K8" s="335">
        <f>SUM(Doran!I32)</f>
        <v>1</v>
      </c>
    </row>
    <row r="9" spans="1:11" x14ac:dyDescent="0.25">
      <c r="A9" s="331" t="s">
        <v>53</v>
      </c>
      <c r="B9" s="332">
        <f>SUM(Drinkwater!C30)</f>
        <v>38.5</v>
      </c>
      <c r="C9" s="332">
        <f>SUM(Drinkwater!C31)</f>
        <v>0</v>
      </c>
      <c r="D9" s="332">
        <f>SUM(Drinkwater!C32)</f>
        <v>0</v>
      </c>
      <c r="E9" s="332">
        <f>SUM(Drinkwater!C33)</f>
        <v>0</v>
      </c>
      <c r="F9" s="332">
        <f>SUM(Drinkwater!C34)</f>
        <v>0</v>
      </c>
      <c r="G9" s="333">
        <f t="shared" si="0"/>
        <v>38.5</v>
      </c>
      <c r="H9" s="336">
        <f>SUM(Drinkwater!C36)</f>
        <v>0</v>
      </c>
      <c r="I9" s="336">
        <f>SUM(Drinkwater!C37)</f>
        <v>0</v>
      </c>
      <c r="K9" s="335">
        <f>SUM(Drinkwater!I31)</f>
        <v>1.25</v>
      </c>
    </row>
    <row r="10" spans="1:11" x14ac:dyDescent="0.25">
      <c r="A10" s="331" t="s">
        <v>55</v>
      </c>
      <c r="B10" s="332">
        <f>SUM(Hammond!C25)</f>
        <v>40</v>
      </c>
      <c r="C10" s="332">
        <f>SUM(Hammond!C26)</f>
        <v>0</v>
      </c>
      <c r="D10" s="332">
        <f>SUM(Hammond!C27)</f>
        <v>0</v>
      </c>
      <c r="E10" s="332">
        <f>SUM(Hammond!C28)</f>
        <v>0</v>
      </c>
      <c r="F10" s="332">
        <f>SUM(Hammond!C29)</f>
        <v>0</v>
      </c>
      <c r="G10" s="333">
        <f t="shared" si="0"/>
        <v>40</v>
      </c>
      <c r="H10" s="336">
        <f>SUM(Hammond!C31)</f>
        <v>0</v>
      </c>
      <c r="I10" s="336">
        <f>SUM(Hammond!C32)</f>
        <v>0</v>
      </c>
      <c r="K10" s="335">
        <f>SUM(Hammond!I26)</f>
        <v>0.5</v>
      </c>
    </row>
    <row r="11" spans="1:11" x14ac:dyDescent="0.25">
      <c r="A11" s="331" t="s">
        <v>8</v>
      </c>
      <c r="B11" s="332">
        <f>SUM('Harland '!C25)</f>
        <v>29</v>
      </c>
      <c r="C11" s="332">
        <f>SUM('Harland '!C26)</f>
        <v>0</v>
      </c>
      <c r="D11" s="332">
        <f>SUM('Harland '!C27)</f>
        <v>0</v>
      </c>
      <c r="E11" s="332">
        <f>SUM('Harland '!C28)</f>
        <v>8</v>
      </c>
      <c r="F11" s="332">
        <f>SUM('Harland '!C29)</f>
        <v>0</v>
      </c>
      <c r="G11" s="333">
        <f>B11+C11+D11+E11+F11</f>
        <v>37</v>
      </c>
      <c r="H11" s="336">
        <f>SUM('Harland '!C31)</f>
        <v>0</v>
      </c>
      <c r="I11" s="336">
        <f>SUM('Harland '!C32)</f>
        <v>0</v>
      </c>
      <c r="K11" s="335">
        <f>SUM('Harland '!I26)</f>
        <v>0.75</v>
      </c>
    </row>
    <row r="12" spans="1:11" ht="18" customHeight="1" x14ac:dyDescent="0.25">
      <c r="A12" s="331" t="s">
        <v>58</v>
      </c>
      <c r="B12" s="332">
        <f>SUM(Harrison!C25)</f>
        <v>0</v>
      </c>
      <c r="C12" s="332">
        <f>SUM(Harrison!C26)</f>
        <v>0</v>
      </c>
      <c r="D12" s="332">
        <f>SUM(Harrison!C27)</f>
        <v>0</v>
      </c>
      <c r="E12" s="332">
        <f>SUM(Harrison!C28)</f>
        <v>0</v>
      </c>
      <c r="F12" s="332">
        <f>SUM(Harrison!C29)</f>
        <v>0</v>
      </c>
      <c r="G12" s="333">
        <f>B12+C12+D12+E12+F12</f>
        <v>0</v>
      </c>
      <c r="H12" s="336">
        <f>SUM(Harrison!C31)</f>
        <v>0</v>
      </c>
      <c r="I12" s="336">
        <f>SUM(Harrison!C32)</f>
        <v>0</v>
      </c>
      <c r="K12" s="335">
        <f>SUM(Harrison!I26)</f>
        <v>0</v>
      </c>
    </row>
    <row r="13" spans="1:11" ht="17.25" customHeight="1" x14ac:dyDescent="0.25">
      <c r="A13" s="331" t="s">
        <v>9</v>
      </c>
      <c r="B13" s="332">
        <f>SUM(McSharry!C29)</f>
        <v>36.25</v>
      </c>
      <c r="C13" s="332">
        <f>SUM(McSharry!C30)</f>
        <v>0</v>
      </c>
      <c r="D13" s="332">
        <f>SUM(McSharry!A31)</f>
        <v>0</v>
      </c>
      <c r="E13" s="332">
        <f>SUM(McSharry!C32)</f>
        <v>0</v>
      </c>
      <c r="F13" s="332">
        <f>SUM(McSharry!C33)</f>
        <v>0</v>
      </c>
      <c r="G13" s="333">
        <f>B13+C13+D13+E13+F13</f>
        <v>36.25</v>
      </c>
      <c r="H13" s="336">
        <f>SUM(Harrison!C32)</f>
        <v>0</v>
      </c>
      <c r="I13" s="336">
        <f>SUM(Harrison!C33)</f>
        <v>0</v>
      </c>
      <c r="K13" s="335">
        <f>SUM(McSharry!I30)</f>
        <v>0.5</v>
      </c>
    </row>
    <row r="14" spans="1:11" ht="18" customHeight="1" x14ac:dyDescent="0.25">
      <c r="A14" s="331" t="s">
        <v>64</v>
      </c>
      <c r="B14" s="332">
        <f>SUM(Parker!C25)</f>
        <v>40</v>
      </c>
      <c r="C14" s="332">
        <f>SUM(Parker!C26)</f>
        <v>0</v>
      </c>
      <c r="D14" s="332">
        <f>SUM(Parker!C27)</f>
        <v>0</v>
      </c>
      <c r="E14" s="332">
        <f>SUM(Parker!C28)</f>
        <v>0</v>
      </c>
      <c r="F14" s="332">
        <f>SUM(Parker!C29)</f>
        <v>0</v>
      </c>
      <c r="G14" s="333">
        <f t="shared" si="0"/>
        <v>40</v>
      </c>
      <c r="H14" s="336">
        <f>SUM(Parker!C31)</f>
        <v>0</v>
      </c>
      <c r="I14" s="336">
        <f>SUM(Parker!C32)</f>
        <v>0</v>
      </c>
      <c r="K14" s="335">
        <f>SUM(Parker!I26)</f>
        <v>27</v>
      </c>
    </row>
    <row r="15" spans="1:11" x14ac:dyDescent="0.25">
      <c r="A15" s="331" t="s">
        <v>61</v>
      </c>
      <c r="B15" s="332">
        <f>SUM(Pender!C34)</f>
        <v>32</v>
      </c>
      <c r="C15" s="332">
        <f>SUM(Pender!C35)</f>
        <v>0</v>
      </c>
      <c r="D15" s="332">
        <f>SUM(Pender!C36)</f>
        <v>0</v>
      </c>
      <c r="E15" s="332">
        <f>SUM(Pender!C37)</f>
        <v>0</v>
      </c>
      <c r="F15" s="332">
        <f>SUM(Pender!C38)</f>
        <v>0</v>
      </c>
      <c r="G15" s="333">
        <f>B15+C15+D15+E15+F15</f>
        <v>32</v>
      </c>
      <c r="H15" s="336">
        <f>SUM(Pender!C40)</f>
        <v>0</v>
      </c>
      <c r="I15" s="336">
        <f>SUM(Pender!C41)</f>
        <v>0</v>
      </c>
      <c r="K15" s="335">
        <f>SUM(Pender!I35)</f>
        <v>14</v>
      </c>
    </row>
    <row r="16" spans="1:11" ht="18" customHeight="1" x14ac:dyDescent="0.25">
      <c r="A16" s="331" t="s">
        <v>10</v>
      </c>
      <c r="B16" s="332">
        <f>SUM('Reading-Jones'!C29)</f>
        <v>40</v>
      </c>
      <c r="C16" s="332">
        <f>SUM('Reading-Jones'!C30)</f>
        <v>0</v>
      </c>
      <c r="D16" s="332">
        <f>SUM('Reading-Jones'!C31)</f>
        <v>0</v>
      </c>
      <c r="E16" s="332">
        <f>SUM('Reading-Jones'!C32)</f>
        <v>0</v>
      </c>
      <c r="F16" s="332">
        <f>SUM('Reading-Jones'!C33)</f>
        <v>0</v>
      </c>
      <c r="G16" s="333">
        <f t="shared" si="0"/>
        <v>40</v>
      </c>
      <c r="H16" s="336">
        <f>SUM('Reading-Jones'!C35)</f>
        <v>0</v>
      </c>
      <c r="I16" s="336">
        <f>SUM('Reading-Jones'!C36)</f>
        <v>0</v>
      </c>
      <c r="K16" s="335">
        <f>SUM('Reading-Jones'!I30)</f>
        <v>1.5</v>
      </c>
    </row>
    <row r="17" spans="1:11" x14ac:dyDescent="0.25">
      <c r="A17" s="331" t="s">
        <v>11</v>
      </c>
      <c r="B17" s="332">
        <f>SUM(Spann!C31)</f>
        <v>40</v>
      </c>
      <c r="C17" s="332">
        <f>SUM(Spann!C32)</f>
        <v>0</v>
      </c>
      <c r="D17" s="332">
        <f>SUM(Spann!C33)</f>
        <v>0</v>
      </c>
      <c r="E17" s="332">
        <f>SUM(Spann!C34)</f>
        <v>0</v>
      </c>
      <c r="F17" s="332">
        <f>SUM(Spann!C35)</f>
        <v>0</v>
      </c>
      <c r="G17" s="333">
        <f t="shared" si="0"/>
        <v>40</v>
      </c>
      <c r="H17" s="336">
        <f>SUM(Spann!C37)</f>
        <v>0</v>
      </c>
      <c r="I17" s="336">
        <f>SUM(Spann!C38)</f>
        <v>0</v>
      </c>
      <c r="K17" s="335">
        <f>SUM(Spann!I32)</f>
        <v>4</v>
      </c>
    </row>
    <row r="18" spans="1:11" x14ac:dyDescent="0.25">
      <c r="A18" s="331" t="s">
        <v>12</v>
      </c>
      <c r="B18" s="332">
        <f>SUM(Taylor!C27)</f>
        <v>37.5</v>
      </c>
      <c r="C18" s="332">
        <f>SUM(Taylor!C28)</f>
        <v>0</v>
      </c>
      <c r="D18" s="332">
        <f>SUM(Taylor!C29)</f>
        <v>0</v>
      </c>
      <c r="E18" s="332">
        <v>0</v>
      </c>
      <c r="F18" s="332">
        <f>SUM(Taylor!C31)</f>
        <v>0</v>
      </c>
      <c r="G18" s="333">
        <f t="shared" si="0"/>
        <v>37.5</v>
      </c>
      <c r="H18" s="336">
        <f>SUM(Taylor!C33)</f>
        <v>0</v>
      </c>
      <c r="I18" s="336">
        <f>SUM(Taylor!C34)</f>
        <v>0</v>
      </c>
      <c r="K18" s="335">
        <f>SUM(Taylor!I28)</f>
        <v>0.5</v>
      </c>
    </row>
    <row r="19" spans="1:11" x14ac:dyDescent="0.25">
      <c r="A19" s="331" t="s">
        <v>48</v>
      </c>
      <c r="B19" s="332">
        <f>SUM(G.Ward!C25)</f>
        <v>41.25</v>
      </c>
      <c r="C19" s="332">
        <f>SUM(G.Ward!C26)</f>
        <v>0</v>
      </c>
      <c r="D19" s="332">
        <f>SUM(G.Ward!C27)</f>
        <v>0</v>
      </c>
      <c r="E19" s="332">
        <f>SUM(G.Ward!C28)</f>
        <v>0</v>
      </c>
      <c r="F19" s="332">
        <f>SUM(T.Winterburn!C34)</f>
        <v>0</v>
      </c>
      <c r="G19" s="333">
        <f t="shared" si="0"/>
        <v>41.25</v>
      </c>
      <c r="H19" s="336">
        <f>SUM(G.Ward!C31)</f>
        <v>0</v>
      </c>
      <c r="I19" s="336">
        <f>SUM(G.Ward!C32)</f>
        <v>0</v>
      </c>
      <c r="K19" s="335">
        <f>SUM(G.Ward!I26)</f>
        <v>9.25</v>
      </c>
    </row>
    <row r="20" spans="1:11" x14ac:dyDescent="0.25">
      <c r="A20" s="331" t="s">
        <v>50</v>
      </c>
      <c r="B20" s="332">
        <f>SUM(N.Winterburn!C29)</f>
        <v>40</v>
      </c>
      <c r="C20" s="332">
        <f>SUM(N.Winterburn!C30)</f>
        <v>0</v>
      </c>
      <c r="D20" s="332">
        <f>SUM(N.Winterburn!C31)</f>
        <v>0</v>
      </c>
      <c r="E20" s="332">
        <f>SUM(N.Winterburn!C32)</f>
        <v>0</v>
      </c>
      <c r="F20" s="332">
        <f>SUM(N.Winterburn!C33)</f>
        <v>0</v>
      </c>
      <c r="G20" s="333">
        <f t="shared" si="0"/>
        <v>40</v>
      </c>
      <c r="H20" s="336">
        <f>SUM(N.Winterburn!C35)</f>
        <v>0</v>
      </c>
      <c r="I20" s="336">
        <f>SUM(N.Winterburn!C36)</f>
        <v>0</v>
      </c>
      <c r="K20" s="335">
        <f>SUM(N.Winterburn!I30)</f>
        <v>5</v>
      </c>
    </row>
    <row r="21" spans="1:11" x14ac:dyDescent="0.25">
      <c r="A21" s="331" t="s">
        <v>13</v>
      </c>
      <c r="B21" s="332">
        <f>SUM(T.Winterburn!C30)</f>
        <v>40</v>
      </c>
      <c r="C21" s="332">
        <f>SUM(T.Winterburn!C31)</f>
        <v>0</v>
      </c>
      <c r="D21" s="332">
        <v>0</v>
      </c>
      <c r="E21" s="332">
        <f>SUM(T.Winterburn!C33)</f>
        <v>0</v>
      </c>
      <c r="F21" s="332">
        <f>SUM(T.Winterburn!C34)</f>
        <v>0</v>
      </c>
      <c r="G21" s="333">
        <f t="shared" si="0"/>
        <v>40</v>
      </c>
      <c r="H21" s="336">
        <f>SUM(T.Winterburn!C36)</f>
        <v>0</v>
      </c>
      <c r="I21" s="336">
        <f>SUM(T.Winterburn!C37)</f>
        <v>0</v>
      </c>
      <c r="K21" s="335">
        <f>SUM(T.Winterburn!I31)</f>
        <v>5</v>
      </c>
    </row>
    <row r="22" spans="1:11" x14ac:dyDescent="0.25">
      <c r="A22" s="331" t="s">
        <v>14</v>
      </c>
      <c r="B22" s="332">
        <f>SUM(Wright!C32)</f>
        <v>42.25</v>
      </c>
      <c r="C22" s="332">
        <f>SUM(Wright!C33)</f>
        <v>2.5</v>
      </c>
      <c r="D22" s="332">
        <f>SUM(Wright!C34)</f>
        <v>0</v>
      </c>
      <c r="E22" s="332">
        <f>SUM(Wright!C35)</f>
        <v>0</v>
      </c>
      <c r="F22" s="332">
        <f>SUM(Wright!C36)</f>
        <v>0</v>
      </c>
      <c r="G22" s="333">
        <f t="shared" si="0"/>
        <v>44.75</v>
      </c>
      <c r="H22" s="336">
        <f>SUM(Wright!C38)</f>
        <v>0</v>
      </c>
      <c r="I22" s="336">
        <f>SUM(Wright!C39)</f>
        <v>0</v>
      </c>
      <c r="K22" s="335">
        <f>SUM(Wright!I33)</f>
        <v>42</v>
      </c>
    </row>
    <row r="23" spans="1:11" ht="17.25" customHeight="1" x14ac:dyDescent="0.25">
      <c r="A23" s="337" t="s">
        <v>24</v>
      </c>
      <c r="B23" s="338">
        <f>SUM(B6:B22)</f>
        <v>616.75</v>
      </c>
      <c r="C23" s="338">
        <f t="shared" ref="B23:I23" si="1">SUM(C7:C22)</f>
        <v>2.5</v>
      </c>
      <c r="D23" s="338">
        <f t="shared" si="1"/>
        <v>0</v>
      </c>
      <c r="E23" s="338">
        <f t="shared" si="1"/>
        <v>8</v>
      </c>
      <c r="F23" s="338">
        <f t="shared" si="1"/>
        <v>0</v>
      </c>
      <c r="G23" s="338">
        <f t="shared" si="1"/>
        <v>587.25</v>
      </c>
      <c r="H23" s="339">
        <f t="shared" si="1"/>
        <v>0</v>
      </c>
      <c r="I23" s="339">
        <f t="shared" si="1"/>
        <v>0</v>
      </c>
      <c r="J23" s="326"/>
      <c r="K23" s="338">
        <f>SUM(K6:K22)</f>
        <v>112.75</v>
      </c>
    </row>
    <row r="24" spans="1:11" s="326" customFormat="1" x14ac:dyDescent="0.25">
      <c r="A24" s="324"/>
      <c r="B24" s="324"/>
      <c r="C24" s="324"/>
      <c r="D24" s="324"/>
      <c r="E24" s="324"/>
      <c r="F24" s="324"/>
      <c r="J24" s="324"/>
      <c r="K24" s="324"/>
    </row>
    <row r="26" spans="1:11" x14ac:dyDescent="0.25">
      <c r="A26" s="324" t="s">
        <v>30</v>
      </c>
      <c r="C26" s="340">
        <f>B23+C23+D23</f>
        <v>619.25</v>
      </c>
    </row>
    <row r="27" spans="1:11" x14ac:dyDescent="0.25">
      <c r="A27" s="324" t="s">
        <v>31</v>
      </c>
      <c r="C27" s="340">
        <f>K23</f>
        <v>112.75</v>
      </c>
    </row>
    <row r="28" spans="1:11" x14ac:dyDescent="0.25">
      <c r="A28" s="324" t="s">
        <v>35</v>
      </c>
      <c r="C28" s="341">
        <f>C27/C26</f>
        <v>0.18207509083568832</v>
      </c>
    </row>
    <row r="29" spans="1:11" x14ac:dyDescent="0.25">
      <c r="C29" s="32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81" t="s">
        <v>87</v>
      </c>
      <c r="B4" s="385" t="s">
        <v>109</v>
      </c>
      <c r="C4" s="216">
        <v>2</v>
      </c>
      <c r="D4" s="25" t="s">
        <v>63</v>
      </c>
      <c r="E4" s="404">
        <v>0.5</v>
      </c>
      <c r="F4" s="404"/>
      <c r="G4" s="404"/>
      <c r="H4" s="404"/>
      <c r="I4" s="404"/>
      <c r="J4" s="404"/>
      <c r="K4" s="404"/>
      <c r="L4" s="404"/>
      <c r="M4" s="404"/>
      <c r="N4" s="404"/>
      <c r="O4" s="399"/>
      <c r="P4" s="400"/>
      <c r="Q4" s="401"/>
      <c r="R4" s="402"/>
      <c r="S4" s="12">
        <f>E4+G4+I4+K4+M4+O4+Q4</f>
        <v>0.5</v>
      </c>
      <c r="T4" s="12">
        <f t="shared" ref="T4:T17" si="0">SUM(S4-U4-V4)</f>
        <v>0.5</v>
      </c>
      <c r="U4" s="15"/>
      <c r="V4" s="15"/>
    </row>
    <row r="5" spans="1:22" x14ac:dyDescent="0.25">
      <c r="A5" s="226">
        <v>6649</v>
      </c>
      <c r="B5" s="385" t="s">
        <v>108</v>
      </c>
      <c r="C5" s="216">
        <v>29</v>
      </c>
      <c r="D5" s="25" t="s">
        <v>79</v>
      </c>
      <c r="E5" s="404">
        <v>4.5</v>
      </c>
      <c r="F5" s="404"/>
      <c r="G5" s="404"/>
      <c r="H5" s="404"/>
      <c r="I5" s="404"/>
      <c r="J5" s="404"/>
      <c r="K5" s="404"/>
      <c r="L5" s="404"/>
      <c r="M5" s="404"/>
      <c r="N5" s="404"/>
      <c r="O5" s="399"/>
      <c r="P5" s="400"/>
      <c r="Q5" s="401"/>
      <c r="R5" s="402"/>
      <c r="S5" s="12">
        <f t="shared" ref="S5:S20" si="1">E5+G5+I5+K5+M5+O5+Q5</f>
        <v>4.5</v>
      </c>
      <c r="T5" s="12">
        <f t="shared" si="0"/>
        <v>4.5</v>
      </c>
      <c r="U5" s="15"/>
      <c r="V5" s="15"/>
    </row>
    <row r="6" spans="1:22" x14ac:dyDescent="0.25">
      <c r="A6" s="286" t="s">
        <v>97</v>
      </c>
      <c r="B6" s="385" t="s">
        <v>108</v>
      </c>
      <c r="C6" s="287">
        <v>1</v>
      </c>
      <c r="D6" s="25" t="s">
        <v>98</v>
      </c>
      <c r="E6" s="404"/>
      <c r="F6" s="404"/>
      <c r="G6" s="404">
        <v>2</v>
      </c>
      <c r="H6" s="404"/>
      <c r="I6" s="404"/>
      <c r="J6" s="404"/>
      <c r="K6" s="404"/>
      <c r="L6" s="404"/>
      <c r="M6" s="404"/>
      <c r="N6" s="404"/>
      <c r="O6" s="399"/>
      <c r="P6" s="400"/>
      <c r="Q6" s="401"/>
      <c r="R6" s="402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286">
        <v>6429</v>
      </c>
      <c r="B7" s="385" t="s">
        <v>116</v>
      </c>
      <c r="C7" s="286">
        <v>26</v>
      </c>
      <c r="D7" s="25" t="s">
        <v>94</v>
      </c>
      <c r="E7" s="404"/>
      <c r="F7" s="404"/>
      <c r="G7" s="404">
        <v>2</v>
      </c>
      <c r="H7" s="404"/>
      <c r="I7" s="404"/>
      <c r="J7" s="404"/>
      <c r="K7" s="404"/>
      <c r="L7" s="404"/>
      <c r="M7" s="404"/>
      <c r="N7" s="404"/>
      <c r="O7" s="399"/>
      <c r="P7" s="400"/>
      <c r="Q7" s="401"/>
      <c r="R7" s="402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343">
        <v>6710</v>
      </c>
      <c r="B8" s="385" t="s">
        <v>110</v>
      </c>
      <c r="C8" s="342">
        <v>5</v>
      </c>
      <c r="D8" s="25" t="s">
        <v>63</v>
      </c>
      <c r="E8" s="404"/>
      <c r="F8" s="404"/>
      <c r="G8" s="404"/>
      <c r="H8" s="404"/>
      <c r="I8" s="404"/>
      <c r="J8" s="404"/>
      <c r="K8" s="404">
        <v>4</v>
      </c>
      <c r="L8" s="404"/>
      <c r="M8" s="404"/>
      <c r="N8" s="404"/>
      <c r="O8" s="399"/>
      <c r="P8" s="400"/>
      <c r="Q8" s="401"/>
      <c r="R8" s="402"/>
      <c r="S8" s="12">
        <f t="shared" si="1"/>
        <v>4</v>
      </c>
      <c r="T8" s="12">
        <f t="shared" si="0"/>
        <v>4</v>
      </c>
      <c r="U8" s="15"/>
      <c r="V8" s="15"/>
    </row>
    <row r="9" spans="1:22" x14ac:dyDescent="0.25">
      <c r="A9" s="226"/>
      <c r="B9" s="216"/>
      <c r="C9" s="216"/>
      <c r="D9" s="227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6"/>
      <c r="B10" s="216"/>
      <c r="C10" s="216"/>
      <c r="D10" s="227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26"/>
      <c r="B11" s="216"/>
      <c r="C11" s="216"/>
      <c r="D11" s="227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6"/>
      <c r="B12" s="216"/>
      <c r="C12" s="216"/>
      <c r="D12" s="227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02"/>
      <c r="B13" s="32"/>
      <c r="C13" s="102"/>
      <c r="D13" s="25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95"/>
      <c r="B14" s="95"/>
      <c r="C14" s="95"/>
      <c r="D14" s="25" t="s">
        <v>74</v>
      </c>
      <c r="E14" s="399"/>
      <c r="F14" s="400"/>
      <c r="G14" s="399"/>
      <c r="H14" s="400"/>
      <c r="I14" s="399"/>
      <c r="J14" s="400"/>
      <c r="K14" s="399"/>
      <c r="L14" s="400"/>
      <c r="M14" s="399">
        <v>8</v>
      </c>
      <c r="N14" s="400"/>
      <c r="O14" s="399"/>
      <c r="P14" s="400"/>
      <c r="Q14" s="401"/>
      <c r="R14" s="402"/>
      <c r="S14" s="12">
        <f t="shared" si="1"/>
        <v>8</v>
      </c>
      <c r="T14" s="12">
        <f t="shared" si="0"/>
        <v>8</v>
      </c>
      <c r="U14" s="15"/>
      <c r="V14" s="15"/>
    </row>
    <row r="15" spans="1:22" x14ac:dyDescent="0.25">
      <c r="A15" s="286">
        <v>3600</v>
      </c>
      <c r="B15" s="286" t="s">
        <v>114</v>
      </c>
      <c r="C15" s="286"/>
      <c r="D15" s="25" t="s">
        <v>95</v>
      </c>
      <c r="E15" s="399"/>
      <c r="F15" s="400"/>
      <c r="G15" s="399">
        <v>1</v>
      </c>
      <c r="H15" s="400"/>
      <c r="I15" s="399">
        <v>0.5</v>
      </c>
      <c r="J15" s="400"/>
      <c r="K15" s="399">
        <v>0.5</v>
      </c>
      <c r="L15" s="400"/>
      <c r="M15" s="399"/>
      <c r="N15" s="400"/>
      <c r="O15" s="399"/>
      <c r="P15" s="400"/>
      <c r="Q15" s="401"/>
      <c r="R15" s="402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97">
        <v>3600</v>
      </c>
      <c r="B16" s="97" t="s">
        <v>114</v>
      </c>
      <c r="C16" s="97"/>
      <c r="D16" s="25" t="s">
        <v>65</v>
      </c>
      <c r="E16" s="399">
        <v>0.5</v>
      </c>
      <c r="F16" s="400"/>
      <c r="G16" s="399">
        <v>0.5</v>
      </c>
      <c r="H16" s="400"/>
      <c r="I16" s="404">
        <v>0.5</v>
      </c>
      <c r="J16" s="404"/>
      <c r="K16" s="404">
        <v>0.5</v>
      </c>
      <c r="L16" s="404"/>
      <c r="M16" s="404"/>
      <c r="N16" s="404"/>
      <c r="O16" s="399"/>
      <c r="P16" s="400"/>
      <c r="Q16" s="401"/>
      <c r="R16" s="402"/>
      <c r="S16" s="12">
        <f t="shared" si="1"/>
        <v>2</v>
      </c>
      <c r="T16" s="12">
        <f t="shared" si="0"/>
        <v>2</v>
      </c>
      <c r="U16" s="15"/>
      <c r="V16" s="15"/>
    </row>
    <row r="17" spans="1:22" x14ac:dyDescent="0.25">
      <c r="A17" s="77">
        <v>3600</v>
      </c>
      <c r="B17" s="77" t="s">
        <v>114</v>
      </c>
      <c r="C17" s="77"/>
      <c r="D17" s="25" t="s">
        <v>62</v>
      </c>
      <c r="E17" s="399">
        <v>2.5</v>
      </c>
      <c r="F17" s="400"/>
      <c r="G17" s="399">
        <v>2.5</v>
      </c>
      <c r="H17" s="400"/>
      <c r="I17" s="399">
        <v>7</v>
      </c>
      <c r="J17" s="400"/>
      <c r="K17" s="399">
        <v>3</v>
      </c>
      <c r="L17" s="400"/>
      <c r="M17" s="399"/>
      <c r="N17" s="400"/>
      <c r="O17" s="399"/>
      <c r="P17" s="400"/>
      <c r="Q17" s="401"/>
      <c r="R17" s="402"/>
      <c r="S17" s="12">
        <f t="shared" si="1"/>
        <v>15</v>
      </c>
      <c r="T17" s="12">
        <f t="shared" si="0"/>
        <v>15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401"/>
      <c r="P19" s="402"/>
      <c r="Q19" s="401"/>
      <c r="R19" s="402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8</v>
      </c>
      <c r="F20" s="398"/>
      <c r="G20" s="397">
        <f>SUM(G4:G19)</f>
        <v>8</v>
      </c>
      <c r="H20" s="398"/>
      <c r="I20" s="397">
        <f t="shared" ref="I20" si="2">SUM(I4:I19)</f>
        <v>8</v>
      </c>
      <c r="J20" s="398"/>
      <c r="K20" s="397">
        <f t="shared" ref="K20" si="3">SUM(K4:K19)</f>
        <v>8</v>
      </c>
      <c r="L20" s="398"/>
      <c r="M20" s="397">
        <f t="shared" ref="M20" si="4">SUM(M4:M19)</f>
        <v>8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92"/>
      <c r="J21" s="93">
        <v>8</v>
      </c>
      <c r="K21" s="92"/>
      <c r="L21" s="93">
        <v>8</v>
      </c>
      <c r="M21" s="92"/>
      <c r="N21" s="93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27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1" style="213" customWidth="1"/>
    <col min="2" max="2" width="10.7109375" style="213" customWidth="1"/>
    <col min="3" max="3" width="10.140625" style="213" customWidth="1"/>
    <col min="4" max="4" width="28.7109375" style="213" customWidth="1"/>
    <col min="5" max="17" width="7" style="213" customWidth="1"/>
    <col min="18" max="18" width="6.85546875" style="214" customWidth="1"/>
    <col min="19" max="19" width="7.7109375" style="213" customWidth="1"/>
    <col min="20" max="21" width="7.85546875" style="213" customWidth="1"/>
    <col min="22" max="22" width="7.7109375" style="213" customWidth="1"/>
    <col min="23" max="16384" width="9.140625" style="213"/>
  </cols>
  <sheetData>
    <row r="1" spans="1:22" x14ac:dyDescent="0.25">
      <c r="A1" s="211" t="s">
        <v>60</v>
      </c>
      <c r="B1" s="212"/>
      <c r="C1" s="212"/>
    </row>
    <row r="2" spans="1:22" s="219" customFormat="1" x14ac:dyDescent="0.25">
      <c r="A2" s="215" t="str">
        <f>Analysis!A3</f>
        <v>W/E 22.10.17</v>
      </c>
      <c r="B2" s="216"/>
      <c r="C2" s="216"/>
      <c r="D2" s="216"/>
      <c r="E2" s="429" t="s">
        <v>15</v>
      </c>
      <c r="F2" s="429"/>
      <c r="G2" s="428" t="s">
        <v>16</v>
      </c>
      <c r="H2" s="428"/>
      <c r="I2" s="429" t="s">
        <v>17</v>
      </c>
      <c r="J2" s="429"/>
      <c r="K2" s="428" t="s">
        <v>18</v>
      </c>
      <c r="L2" s="428"/>
      <c r="M2" s="428" t="s">
        <v>19</v>
      </c>
      <c r="N2" s="428"/>
      <c r="O2" s="428" t="s">
        <v>20</v>
      </c>
      <c r="P2" s="428"/>
      <c r="Q2" s="428" t="s">
        <v>21</v>
      </c>
      <c r="R2" s="428"/>
      <c r="S2" s="217" t="s">
        <v>24</v>
      </c>
      <c r="T2" s="217" t="s">
        <v>39</v>
      </c>
      <c r="U2" s="218" t="s">
        <v>26</v>
      </c>
      <c r="V2" s="218" t="s">
        <v>27</v>
      </c>
    </row>
    <row r="3" spans="1:22" x14ac:dyDescent="0.25">
      <c r="A3" s="220" t="s">
        <v>22</v>
      </c>
      <c r="B3" s="220" t="s">
        <v>23</v>
      </c>
      <c r="C3" s="220" t="s">
        <v>49</v>
      </c>
      <c r="D3" s="220" t="s">
        <v>32</v>
      </c>
      <c r="E3" s="221">
        <v>8</v>
      </c>
      <c r="F3" s="221">
        <v>16.3</v>
      </c>
      <c r="G3" s="221">
        <v>8</v>
      </c>
      <c r="H3" s="221">
        <v>16.3</v>
      </c>
      <c r="I3" s="222" t="s">
        <v>80</v>
      </c>
      <c r="J3" s="222" t="s">
        <v>81</v>
      </c>
      <c r="K3" s="221">
        <v>8</v>
      </c>
      <c r="L3" s="221">
        <v>16.3</v>
      </c>
      <c r="M3" s="221">
        <v>8</v>
      </c>
      <c r="N3" s="221">
        <v>16.3</v>
      </c>
      <c r="O3" s="221"/>
      <c r="P3" s="221"/>
      <c r="Q3" s="223"/>
      <c r="R3" s="223"/>
      <c r="S3" s="224"/>
      <c r="T3" s="224"/>
      <c r="U3" s="225"/>
      <c r="V3" s="225"/>
    </row>
    <row r="4" spans="1:22" x14ac:dyDescent="0.25">
      <c r="A4" s="281" t="s">
        <v>87</v>
      </c>
      <c r="B4" s="385" t="s">
        <v>109</v>
      </c>
      <c r="C4" s="282">
        <v>2</v>
      </c>
      <c r="D4" s="25" t="s">
        <v>63</v>
      </c>
      <c r="E4" s="426">
        <v>0.5</v>
      </c>
      <c r="F4" s="426"/>
      <c r="G4" s="426"/>
      <c r="H4" s="426"/>
      <c r="I4" s="427"/>
      <c r="J4" s="427"/>
      <c r="K4" s="426"/>
      <c r="L4" s="426"/>
      <c r="M4" s="426"/>
      <c r="N4" s="426"/>
      <c r="O4" s="418"/>
      <c r="P4" s="419"/>
      <c r="Q4" s="420"/>
      <c r="R4" s="421"/>
      <c r="S4" s="224">
        <f>E4+G4+I4+K4+M4+O4+Q4</f>
        <v>0.5</v>
      </c>
      <c r="T4" s="224">
        <f t="shared" ref="T4:T26" si="0">SUM(S4-U4-V4)</f>
        <v>0.5</v>
      </c>
      <c r="U4" s="228"/>
      <c r="V4" s="228"/>
    </row>
    <row r="5" spans="1:22" x14ac:dyDescent="0.25">
      <c r="A5" s="286">
        <v>6739</v>
      </c>
      <c r="B5" s="385" t="s">
        <v>115</v>
      </c>
      <c r="C5" s="285">
        <v>1</v>
      </c>
      <c r="D5" s="25" t="s">
        <v>89</v>
      </c>
      <c r="E5" s="426">
        <v>1</v>
      </c>
      <c r="F5" s="426"/>
      <c r="G5" s="426"/>
      <c r="H5" s="426"/>
      <c r="I5" s="427"/>
      <c r="J5" s="427"/>
      <c r="K5" s="426"/>
      <c r="L5" s="426"/>
      <c r="M5" s="426"/>
      <c r="N5" s="426"/>
      <c r="O5" s="418"/>
      <c r="P5" s="419"/>
      <c r="Q5" s="420"/>
      <c r="R5" s="421"/>
      <c r="S5" s="224">
        <f t="shared" ref="S5:S29" si="1">E5+G5+I5+K5+M5+O5+Q5</f>
        <v>1</v>
      </c>
      <c r="T5" s="224">
        <f t="shared" si="0"/>
        <v>1</v>
      </c>
      <c r="U5" s="228"/>
      <c r="V5" s="228"/>
    </row>
    <row r="6" spans="1:22" x14ac:dyDescent="0.25">
      <c r="A6" s="283">
        <v>6649</v>
      </c>
      <c r="B6" s="385" t="s">
        <v>108</v>
      </c>
      <c r="C6" s="282">
        <v>29</v>
      </c>
      <c r="D6" s="25" t="s">
        <v>79</v>
      </c>
      <c r="E6" s="426">
        <v>4.5</v>
      </c>
      <c r="F6" s="426"/>
      <c r="G6" s="426"/>
      <c r="H6" s="426"/>
      <c r="I6" s="427"/>
      <c r="J6" s="427"/>
      <c r="K6" s="426"/>
      <c r="L6" s="426"/>
      <c r="M6" s="426"/>
      <c r="N6" s="426"/>
      <c r="O6" s="418"/>
      <c r="P6" s="419"/>
      <c r="Q6" s="420"/>
      <c r="R6" s="421"/>
      <c r="S6" s="224">
        <f t="shared" si="1"/>
        <v>4.5</v>
      </c>
      <c r="T6" s="224">
        <f t="shared" si="0"/>
        <v>4.5</v>
      </c>
      <c r="U6" s="228"/>
      <c r="V6" s="228"/>
    </row>
    <row r="7" spans="1:22" x14ac:dyDescent="0.25">
      <c r="A7" s="286" t="s">
        <v>97</v>
      </c>
      <c r="B7" s="385" t="s">
        <v>108</v>
      </c>
      <c r="C7" s="287">
        <v>1</v>
      </c>
      <c r="D7" s="25" t="s">
        <v>98</v>
      </c>
      <c r="E7" s="418"/>
      <c r="F7" s="419"/>
      <c r="G7" s="418">
        <v>2</v>
      </c>
      <c r="H7" s="419"/>
      <c r="I7" s="422"/>
      <c r="J7" s="423"/>
      <c r="K7" s="426"/>
      <c r="L7" s="426"/>
      <c r="M7" s="426"/>
      <c r="N7" s="426"/>
      <c r="O7" s="418"/>
      <c r="P7" s="419"/>
      <c r="Q7" s="420"/>
      <c r="R7" s="421"/>
      <c r="S7" s="224">
        <f t="shared" si="1"/>
        <v>2</v>
      </c>
      <c r="T7" s="224">
        <f t="shared" si="0"/>
        <v>2</v>
      </c>
      <c r="U7" s="228"/>
      <c r="V7" s="228"/>
    </row>
    <row r="8" spans="1:22" x14ac:dyDescent="0.25">
      <c r="A8" s="286">
        <v>6429</v>
      </c>
      <c r="B8" s="385" t="s">
        <v>116</v>
      </c>
      <c r="C8" s="286">
        <v>26</v>
      </c>
      <c r="D8" s="25" t="s">
        <v>94</v>
      </c>
      <c r="E8" s="418"/>
      <c r="F8" s="419"/>
      <c r="G8" s="418">
        <v>2</v>
      </c>
      <c r="H8" s="419"/>
      <c r="I8" s="422"/>
      <c r="J8" s="423"/>
      <c r="K8" s="418"/>
      <c r="L8" s="419"/>
      <c r="M8" s="418"/>
      <c r="N8" s="419"/>
      <c r="O8" s="418"/>
      <c r="P8" s="419"/>
      <c r="Q8" s="420"/>
      <c r="R8" s="421"/>
      <c r="S8" s="224">
        <f t="shared" si="1"/>
        <v>2</v>
      </c>
      <c r="T8" s="224">
        <f t="shared" si="0"/>
        <v>2</v>
      </c>
      <c r="U8" s="228"/>
      <c r="V8" s="228"/>
    </row>
    <row r="9" spans="1:22" x14ac:dyDescent="0.25">
      <c r="A9" s="346">
        <v>6710</v>
      </c>
      <c r="B9" s="385" t="s">
        <v>110</v>
      </c>
      <c r="C9" s="345">
        <v>5</v>
      </c>
      <c r="D9" s="25" t="s">
        <v>63</v>
      </c>
      <c r="E9" s="418"/>
      <c r="F9" s="419"/>
      <c r="G9" s="418"/>
      <c r="H9" s="419"/>
      <c r="I9" s="422"/>
      <c r="J9" s="423"/>
      <c r="K9" s="418">
        <v>4</v>
      </c>
      <c r="L9" s="419"/>
      <c r="M9" s="418"/>
      <c r="N9" s="419"/>
      <c r="O9" s="418"/>
      <c r="P9" s="419"/>
      <c r="Q9" s="420"/>
      <c r="R9" s="421"/>
      <c r="S9" s="224">
        <f t="shared" si="1"/>
        <v>4</v>
      </c>
      <c r="T9" s="224">
        <f t="shared" si="0"/>
        <v>4</v>
      </c>
      <c r="U9" s="228"/>
      <c r="V9" s="228"/>
    </row>
    <row r="10" spans="1:22" x14ac:dyDescent="0.25">
      <c r="A10" s="350">
        <v>6710</v>
      </c>
      <c r="B10" s="385" t="s">
        <v>110</v>
      </c>
      <c r="C10" s="349">
        <v>6</v>
      </c>
      <c r="D10" s="25" t="s">
        <v>63</v>
      </c>
      <c r="E10" s="418"/>
      <c r="F10" s="419"/>
      <c r="G10" s="418"/>
      <c r="H10" s="419"/>
      <c r="I10" s="422"/>
      <c r="J10" s="423"/>
      <c r="K10" s="418"/>
      <c r="L10" s="419"/>
      <c r="M10" s="418">
        <v>4</v>
      </c>
      <c r="N10" s="419"/>
      <c r="O10" s="418"/>
      <c r="P10" s="419"/>
      <c r="Q10" s="420"/>
      <c r="R10" s="421"/>
      <c r="S10" s="224">
        <f t="shared" si="1"/>
        <v>4</v>
      </c>
      <c r="T10" s="224">
        <f t="shared" si="0"/>
        <v>4</v>
      </c>
      <c r="U10" s="228"/>
      <c r="V10" s="228"/>
    </row>
    <row r="11" spans="1:22" x14ac:dyDescent="0.25">
      <c r="A11" s="226"/>
      <c r="B11" s="229"/>
      <c r="C11" s="226"/>
      <c r="D11" s="227"/>
      <c r="E11" s="418"/>
      <c r="F11" s="419"/>
      <c r="G11" s="418"/>
      <c r="H11" s="419"/>
      <c r="I11" s="422"/>
      <c r="J11" s="423"/>
      <c r="K11" s="418"/>
      <c r="L11" s="419"/>
      <c r="M11" s="418"/>
      <c r="N11" s="419"/>
      <c r="O11" s="418"/>
      <c r="P11" s="419"/>
      <c r="Q11" s="420"/>
      <c r="R11" s="421"/>
      <c r="S11" s="224">
        <f>E11+G11+I11+K11+M11+O11+Q11</f>
        <v>0</v>
      </c>
      <c r="T11" s="224">
        <f t="shared" si="0"/>
        <v>0</v>
      </c>
      <c r="U11" s="228"/>
      <c r="V11" s="228"/>
    </row>
    <row r="12" spans="1:22" x14ac:dyDescent="0.25">
      <c r="A12" s="176"/>
      <c r="B12" s="206"/>
      <c r="C12" s="206"/>
      <c r="D12" s="177"/>
      <c r="E12" s="418"/>
      <c r="F12" s="419"/>
      <c r="G12" s="418"/>
      <c r="H12" s="419"/>
      <c r="I12" s="422"/>
      <c r="J12" s="423"/>
      <c r="K12" s="418"/>
      <c r="L12" s="419"/>
      <c r="M12" s="418"/>
      <c r="N12" s="419"/>
      <c r="O12" s="418"/>
      <c r="P12" s="419"/>
      <c r="Q12" s="420"/>
      <c r="R12" s="421"/>
      <c r="S12" s="224">
        <f t="shared" si="1"/>
        <v>0</v>
      </c>
      <c r="T12" s="224">
        <f t="shared" si="0"/>
        <v>0</v>
      </c>
      <c r="U12" s="228"/>
      <c r="V12" s="228"/>
    </row>
    <row r="13" spans="1:22" x14ac:dyDescent="0.25">
      <c r="A13" s="245"/>
      <c r="B13" s="229"/>
      <c r="C13" s="226"/>
      <c r="D13" s="25"/>
      <c r="E13" s="418"/>
      <c r="F13" s="419"/>
      <c r="G13" s="418"/>
      <c r="H13" s="419"/>
      <c r="I13" s="422"/>
      <c r="J13" s="423"/>
      <c r="K13" s="418"/>
      <c r="L13" s="419"/>
      <c r="M13" s="418"/>
      <c r="N13" s="419"/>
      <c r="O13" s="418"/>
      <c r="P13" s="419"/>
      <c r="Q13" s="420"/>
      <c r="R13" s="421"/>
      <c r="S13" s="224">
        <f>E13+G13+I13+K13+M13+O13+Q13</f>
        <v>0</v>
      </c>
      <c r="T13" s="224">
        <f>SUM(S13-U13-V13)</f>
        <v>0</v>
      </c>
      <c r="U13" s="228"/>
      <c r="V13" s="228"/>
    </row>
    <row r="14" spans="1:22" x14ac:dyDescent="0.25">
      <c r="A14" s="226"/>
      <c r="B14" s="229"/>
      <c r="C14" s="226"/>
      <c r="D14" s="227"/>
      <c r="E14" s="418"/>
      <c r="F14" s="419"/>
      <c r="G14" s="418"/>
      <c r="H14" s="419"/>
      <c r="I14" s="422"/>
      <c r="J14" s="423"/>
      <c r="K14" s="418"/>
      <c r="L14" s="419"/>
      <c r="M14" s="418"/>
      <c r="N14" s="419"/>
      <c r="O14" s="418"/>
      <c r="P14" s="419"/>
      <c r="Q14" s="420"/>
      <c r="R14" s="421"/>
      <c r="S14" s="224">
        <f>E14+G14+I14+K14+M14+O14+Q14</f>
        <v>0</v>
      </c>
      <c r="T14" s="224">
        <f>SUM(S14-U14-V14)</f>
        <v>0</v>
      </c>
      <c r="U14" s="228"/>
      <c r="V14" s="228"/>
    </row>
    <row r="15" spans="1:22" ht="15.75" customHeight="1" x14ac:dyDescent="0.25">
      <c r="A15" s="226"/>
      <c r="B15" s="229"/>
      <c r="C15" s="226"/>
      <c r="D15" s="227"/>
      <c r="E15" s="418"/>
      <c r="F15" s="419"/>
      <c r="G15" s="418"/>
      <c r="H15" s="419"/>
      <c r="I15" s="422"/>
      <c r="J15" s="423"/>
      <c r="K15" s="418"/>
      <c r="L15" s="419"/>
      <c r="M15" s="418"/>
      <c r="N15" s="419"/>
      <c r="O15" s="418"/>
      <c r="P15" s="419"/>
      <c r="Q15" s="420"/>
      <c r="R15" s="421"/>
      <c r="S15" s="224">
        <f t="shared" ref="S15:S21" si="2">E15+G15+I15+K15+M15+O15+Q15</f>
        <v>0</v>
      </c>
      <c r="T15" s="224">
        <f t="shared" ref="T15:T21" si="3">SUM(S15-U15-V15)</f>
        <v>0</v>
      </c>
      <c r="U15" s="228"/>
      <c r="V15" s="228"/>
    </row>
    <row r="16" spans="1:22" ht="15.75" customHeight="1" x14ac:dyDescent="0.25">
      <c r="A16" s="226"/>
      <c r="B16" s="229"/>
      <c r="C16" s="226"/>
      <c r="D16" s="227"/>
      <c r="E16" s="418"/>
      <c r="F16" s="419"/>
      <c r="G16" s="418"/>
      <c r="H16" s="419"/>
      <c r="I16" s="422"/>
      <c r="J16" s="423"/>
      <c r="K16" s="418"/>
      <c r="L16" s="419"/>
      <c r="M16" s="418"/>
      <c r="N16" s="419"/>
      <c r="O16" s="418"/>
      <c r="P16" s="419"/>
      <c r="Q16" s="420"/>
      <c r="R16" s="421"/>
      <c r="S16" s="224">
        <f t="shared" si="2"/>
        <v>0</v>
      </c>
      <c r="T16" s="224">
        <f t="shared" si="3"/>
        <v>0</v>
      </c>
      <c r="U16" s="228"/>
      <c r="V16" s="228"/>
    </row>
    <row r="17" spans="1:22" x14ac:dyDescent="0.25">
      <c r="A17" s="226"/>
      <c r="B17" s="229"/>
      <c r="C17" s="226"/>
      <c r="D17" s="227"/>
      <c r="E17" s="418"/>
      <c r="F17" s="419"/>
      <c r="G17" s="418"/>
      <c r="H17" s="419"/>
      <c r="I17" s="422"/>
      <c r="J17" s="423"/>
      <c r="K17" s="418"/>
      <c r="L17" s="419"/>
      <c r="M17" s="418"/>
      <c r="N17" s="419"/>
      <c r="O17" s="418"/>
      <c r="P17" s="419"/>
      <c r="Q17" s="420"/>
      <c r="R17" s="421"/>
      <c r="S17" s="224">
        <f t="shared" si="2"/>
        <v>0</v>
      </c>
      <c r="T17" s="224">
        <f t="shared" si="3"/>
        <v>0</v>
      </c>
      <c r="U17" s="228"/>
      <c r="V17" s="228"/>
    </row>
    <row r="18" spans="1:22" x14ac:dyDescent="0.25">
      <c r="A18" s="226"/>
      <c r="B18" s="229"/>
      <c r="C18" s="226"/>
      <c r="D18" s="227"/>
      <c r="E18" s="418"/>
      <c r="F18" s="419"/>
      <c r="G18" s="418"/>
      <c r="H18" s="419"/>
      <c r="I18" s="422"/>
      <c r="J18" s="423"/>
      <c r="K18" s="418"/>
      <c r="L18" s="419"/>
      <c r="M18" s="418"/>
      <c r="N18" s="419"/>
      <c r="O18" s="418"/>
      <c r="P18" s="419"/>
      <c r="Q18" s="420"/>
      <c r="R18" s="421"/>
      <c r="S18" s="224">
        <f>E18+G18+I18+K18+M18+O18+Q18</f>
        <v>0</v>
      </c>
      <c r="T18" s="224">
        <f>SUM(S18-U18-V18)</f>
        <v>0</v>
      </c>
      <c r="U18" s="228"/>
      <c r="V18" s="228"/>
    </row>
    <row r="19" spans="1:22" x14ac:dyDescent="0.25">
      <c r="A19" s="226"/>
      <c r="B19" s="229"/>
      <c r="C19" s="226"/>
      <c r="D19" s="227"/>
      <c r="E19" s="418"/>
      <c r="F19" s="419"/>
      <c r="G19" s="418"/>
      <c r="H19" s="419"/>
      <c r="I19" s="422"/>
      <c r="J19" s="423"/>
      <c r="K19" s="418"/>
      <c r="L19" s="419"/>
      <c r="M19" s="418"/>
      <c r="N19" s="419"/>
      <c r="O19" s="418"/>
      <c r="P19" s="419"/>
      <c r="Q19" s="420"/>
      <c r="R19" s="421"/>
      <c r="S19" s="224">
        <f>E19+G19+I19+K19+M19+O19+Q19</f>
        <v>0</v>
      </c>
      <c r="T19" s="224">
        <f>SUM(S19-U19-V19)</f>
        <v>0</v>
      </c>
      <c r="U19" s="228"/>
      <c r="V19" s="228"/>
    </row>
    <row r="20" spans="1:22" x14ac:dyDescent="0.25">
      <c r="A20" s="216"/>
      <c r="B20" s="216"/>
      <c r="C20" s="216"/>
      <c r="D20" s="227"/>
      <c r="E20" s="418"/>
      <c r="F20" s="419"/>
      <c r="G20" s="418"/>
      <c r="H20" s="419"/>
      <c r="I20" s="422"/>
      <c r="J20" s="423"/>
      <c r="K20" s="418"/>
      <c r="L20" s="419"/>
      <c r="M20" s="418"/>
      <c r="N20" s="419"/>
      <c r="O20" s="418"/>
      <c r="P20" s="419"/>
      <c r="Q20" s="420"/>
      <c r="R20" s="421"/>
      <c r="S20" s="224">
        <f t="shared" si="2"/>
        <v>0</v>
      </c>
      <c r="T20" s="224">
        <f t="shared" si="3"/>
        <v>0</v>
      </c>
      <c r="U20" s="228"/>
      <c r="V20" s="228"/>
    </row>
    <row r="21" spans="1:22" x14ac:dyDescent="0.25">
      <c r="A21" s="226"/>
      <c r="B21" s="229"/>
      <c r="C21" s="226"/>
      <c r="D21" s="227"/>
      <c r="E21" s="418"/>
      <c r="F21" s="419"/>
      <c r="G21" s="418"/>
      <c r="H21" s="419"/>
      <c r="I21" s="422"/>
      <c r="J21" s="423"/>
      <c r="K21" s="418"/>
      <c r="L21" s="419"/>
      <c r="M21" s="418"/>
      <c r="N21" s="419"/>
      <c r="O21" s="418"/>
      <c r="P21" s="419"/>
      <c r="Q21" s="420"/>
      <c r="R21" s="421"/>
      <c r="S21" s="224">
        <f t="shared" si="2"/>
        <v>0</v>
      </c>
      <c r="T21" s="224">
        <f t="shared" si="3"/>
        <v>0</v>
      </c>
      <c r="U21" s="228"/>
      <c r="V21" s="228"/>
    </row>
    <row r="22" spans="1:22" ht="15.75" customHeight="1" x14ac:dyDescent="0.25">
      <c r="A22" s="226"/>
      <c r="B22" s="229"/>
      <c r="C22" s="226"/>
      <c r="D22" s="227"/>
      <c r="E22" s="418"/>
      <c r="F22" s="419"/>
      <c r="G22" s="418"/>
      <c r="H22" s="419"/>
      <c r="I22" s="422"/>
      <c r="J22" s="423"/>
      <c r="K22" s="418"/>
      <c r="L22" s="419"/>
      <c r="M22" s="418"/>
      <c r="N22" s="419"/>
      <c r="O22" s="418"/>
      <c r="P22" s="419"/>
      <c r="Q22" s="420"/>
      <c r="R22" s="421"/>
      <c r="S22" s="224">
        <f>E22+G22+I22+K22+M22+O22+Q22</f>
        <v>0</v>
      </c>
      <c r="T22" s="224">
        <f>SUM(S22-U22-V22)</f>
        <v>0</v>
      </c>
      <c r="U22" s="228"/>
      <c r="V22" s="228"/>
    </row>
    <row r="23" spans="1:22" x14ac:dyDescent="0.25">
      <c r="A23" s="226"/>
      <c r="B23" s="229">
        <f>SUM(B6:B22)</f>
        <v>0</v>
      </c>
      <c r="C23" s="226"/>
      <c r="D23" s="227"/>
      <c r="E23" s="418"/>
      <c r="F23" s="419"/>
      <c r="G23" s="418"/>
      <c r="H23" s="419"/>
      <c r="I23" s="422"/>
      <c r="J23" s="423"/>
      <c r="K23" s="418"/>
      <c r="L23" s="419"/>
      <c r="M23" s="418"/>
      <c r="N23" s="419"/>
      <c r="O23" s="418"/>
      <c r="P23" s="419"/>
      <c r="Q23" s="420"/>
      <c r="R23" s="421"/>
      <c r="S23" s="224">
        <f t="shared" si="1"/>
        <v>0</v>
      </c>
      <c r="T23" s="224">
        <f t="shared" si="0"/>
        <v>0</v>
      </c>
      <c r="U23" s="228"/>
      <c r="V23" s="228"/>
    </row>
    <row r="24" spans="1:22" x14ac:dyDescent="0.25">
      <c r="A24" s="216">
        <v>3600</v>
      </c>
      <c r="B24" s="352" t="s">
        <v>114</v>
      </c>
      <c r="C24" s="216"/>
      <c r="D24" s="227" t="s">
        <v>65</v>
      </c>
      <c r="E24" s="418"/>
      <c r="F24" s="419"/>
      <c r="G24" s="418">
        <v>1.5</v>
      </c>
      <c r="H24" s="419"/>
      <c r="I24" s="422"/>
      <c r="J24" s="423"/>
      <c r="K24" s="418">
        <v>2</v>
      </c>
      <c r="L24" s="419"/>
      <c r="M24" s="418">
        <v>2</v>
      </c>
      <c r="N24" s="419"/>
      <c r="O24" s="418"/>
      <c r="P24" s="419"/>
      <c r="Q24" s="420"/>
      <c r="R24" s="421"/>
      <c r="S24" s="224">
        <f>E24+G24+I24+K24+M24+O24+Q24</f>
        <v>5.5</v>
      </c>
      <c r="T24" s="224">
        <f>SUM(S24-U24-V24)</f>
        <v>5.5</v>
      </c>
      <c r="U24" s="228"/>
      <c r="V24" s="228"/>
    </row>
    <row r="25" spans="1:22" x14ac:dyDescent="0.25">
      <c r="A25" s="226">
        <v>3600</v>
      </c>
      <c r="B25" s="353" t="s">
        <v>114</v>
      </c>
      <c r="C25" s="226"/>
      <c r="D25" s="227" t="s">
        <v>72</v>
      </c>
      <c r="E25" s="418"/>
      <c r="F25" s="419"/>
      <c r="G25" s="418">
        <v>0.5</v>
      </c>
      <c r="H25" s="419"/>
      <c r="I25" s="422"/>
      <c r="J25" s="423"/>
      <c r="K25" s="418"/>
      <c r="L25" s="419"/>
      <c r="M25" s="418"/>
      <c r="N25" s="419"/>
      <c r="O25" s="418"/>
      <c r="P25" s="419"/>
      <c r="Q25" s="420"/>
      <c r="R25" s="421"/>
      <c r="S25" s="224">
        <f>E25+G25+I25+K25+M25+O25+Q25</f>
        <v>0.5</v>
      </c>
      <c r="T25" s="224">
        <f>SUM(S25-U25-V25)</f>
        <v>0.5</v>
      </c>
      <c r="U25" s="228"/>
      <c r="V25" s="228"/>
    </row>
    <row r="26" spans="1:22" x14ac:dyDescent="0.25">
      <c r="A26" s="226">
        <v>3600</v>
      </c>
      <c r="B26" s="353" t="s">
        <v>114</v>
      </c>
      <c r="C26" s="226"/>
      <c r="D26" s="227" t="s">
        <v>71</v>
      </c>
      <c r="E26" s="418">
        <v>2</v>
      </c>
      <c r="F26" s="419"/>
      <c r="G26" s="418">
        <v>2</v>
      </c>
      <c r="H26" s="419"/>
      <c r="I26" s="422"/>
      <c r="J26" s="423"/>
      <c r="K26" s="418">
        <v>2</v>
      </c>
      <c r="L26" s="419"/>
      <c r="M26" s="418">
        <v>2</v>
      </c>
      <c r="N26" s="419"/>
      <c r="O26" s="418"/>
      <c r="P26" s="419"/>
      <c r="Q26" s="420"/>
      <c r="R26" s="421"/>
      <c r="S26" s="224">
        <f t="shared" si="1"/>
        <v>8</v>
      </c>
      <c r="T26" s="224">
        <f t="shared" si="0"/>
        <v>8</v>
      </c>
      <c r="U26" s="228"/>
      <c r="V26" s="228"/>
    </row>
    <row r="27" spans="1:22" x14ac:dyDescent="0.25">
      <c r="A27" s="220" t="s">
        <v>37</v>
      </c>
      <c r="B27" s="220"/>
      <c r="C27" s="220"/>
      <c r="D27" s="220"/>
      <c r="E27" s="418"/>
      <c r="F27" s="419"/>
      <c r="G27" s="418"/>
      <c r="H27" s="419"/>
      <c r="I27" s="422"/>
      <c r="J27" s="423"/>
      <c r="K27" s="418"/>
      <c r="L27" s="419"/>
      <c r="M27" s="418"/>
      <c r="N27" s="419"/>
      <c r="O27" s="418"/>
      <c r="P27" s="419"/>
      <c r="Q27" s="420"/>
      <c r="R27" s="421"/>
      <c r="S27" s="224">
        <f t="shared" si="1"/>
        <v>0</v>
      </c>
      <c r="T27" s="224"/>
      <c r="U27" s="230"/>
      <c r="V27" s="228"/>
    </row>
    <row r="28" spans="1:22" x14ac:dyDescent="0.25">
      <c r="A28" s="220" t="s">
        <v>38</v>
      </c>
      <c r="B28" s="220"/>
      <c r="C28" s="220"/>
      <c r="D28" s="220"/>
      <c r="E28" s="418"/>
      <c r="F28" s="419"/>
      <c r="G28" s="418"/>
      <c r="H28" s="419"/>
      <c r="I28" s="418"/>
      <c r="J28" s="419"/>
      <c r="K28" s="418"/>
      <c r="L28" s="419"/>
      <c r="M28" s="418"/>
      <c r="N28" s="419"/>
      <c r="O28" s="420"/>
      <c r="P28" s="421"/>
      <c r="Q28" s="420"/>
      <c r="R28" s="421"/>
      <c r="S28" s="224">
        <f t="shared" si="1"/>
        <v>0</v>
      </c>
      <c r="T28" s="224"/>
      <c r="U28" s="230"/>
      <c r="V28" s="228"/>
    </row>
    <row r="29" spans="1:22" x14ac:dyDescent="0.25">
      <c r="A29" s="230" t="s">
        <v>6</v>
      </c>
      <c r="B29" s="230"/>
      <c r="C29" s="230"/>
      <c r="D29" s="230"/>
      <c r="E29" s="424">
        <f>SUM(E4:E28)</f>
        <v>8</v>
      </c>
      <c r="F29" s="425"/>
      <c r="G29" s="424">
        <f>SUM(G4:G28)</f>
        <v>8</v>
      </c>
      <c r="H29" s="425"/>
      <c r="I29" s="424">
        <f>SUM(I4:I28)</f>
        <v>0</v>
      </c>
      <c r="J29" s="425"/>
      <c r="K29" s="424">
        <f>SUM(K4:K28)</f>
        <v>8</v>
      </c>
      <c r="L29" s="425"/>
      <c r="M29" s="424">
        <f>SUM(M4:M28)</f>
        <v>8</v>
      </c>
      <c r="N29" s="425"/>
      <c r="O29" s="424">
        <f>SUM(O4:O28)</f>
        <v>0</v>
      </c>
      <c r="P29" s="425"/>
      <c r="Q29" s="424">
        <f>SUM(Q4:Q28)</f>
        <v>0</v>
      </c>
      <c r="R29" s="425"/>
      <c r="S29" s="224">
        <f t="shared" si="1"/>
        <v>32</v>
      </c>
      <c r="T29" s="224"/>
      <c r="U29" s="230"/>
      <c r="V29" s="228"/>
    </row>
    <row r="30" spans="1:22" x14ac:dyDescent="0.25">
      <c r="A30" s="230" t="s">
        <v>2</v>
      </c>
      <c r="B30" s="230"/>
      <c r="C30" s="230"/>
      <c r="D30" s="230"/>
      <c r="E30" s="231"/>
      <c r="F30" s="232">
        <v>8</v>
      </c>
      <c r="G30" s="231"/>
      <c r="H30" s="232">
        <v>8</v>
      </c>
      <c r="I30" s="231"/>
      <c r="J30" s="232">
        <v>8</v>
      </c>
      <c r="K30" s="231"/>
      <c r="L30" s="232">
        <v>8</v>
      </c>
      <c r="M30" s="231"/>
      <c r="N30" s="232">
        <v>8</v>
      </c>
      <c r="O30" s="231"/>
      <c r="P30" s="232"/>
      <c r="Q30" s="231"/>
      <c r="R30" s="232"/>
      <c r="S30" s="224">
        <f>SUM(E30:R30)</f>
        <v>40</v>
      </c>
      <c r="T30" s="224">
        <f>SUM(T4:T29)</f>
        <v>32</v>
      </c>
      <c r="U30" s="228"/>
      <c r="V30" s="228"/>
    </row>
    <row r="31" spans="1:22" x14ac:dyDescent="0.25">
      <c r="A31" s="230" t="s">
        <v>41</v>
      </c>
      <c r="B31" s="230"/>
      <c r="C31" s="230"/>
      <c r="D31" s="230"/>
      <c r="E31" s="233"/>
      <c r="F31" s="233">
        <f>SUM(E29)-F30</f>
        <v>0</v>
      </c>
      <c r="G31" s="233"/>
      <c r="H31" s="233">
        <f>SUM(G29)-H30</f>
        <v>0</v>
      </c>
      <c r="I31" s="233"/>
      <c r="J31" s="233">
        <f>SUM(I29)-J30</f>
        <v>-8</v>
      </c>
      <c r="K31" s="233"/>
      <c r="L31" s="233">
        <f>SUM(K29)-L30</f>
        <v>0</v>
      </c>
      <c r="M31" s="233"/>
      <c r="N31" s="233">
        <f>SUM(M29)-N30</f>
        <v>0</v>
      </c>
      <c r="O31" s="233"/>
      <c r="P31" s="233">
        <f>SUM(O29)</f>
        <v>0</v>
      </c>
      <c r="Q31" s="233"/>
      <c r="R31" s="233">
        <f>SUM(Q29)</f>
        <v>0</v>
      </c>
      <c r="S31" s="228">
        <f>SUM(E31:R31)</f>
        <v>-8</v>
      </c>
      <c r="T31" s="228"/>
      <c r="U31" s="228">
        <f>SUM(U4:U30)</f>
        <v>0</v>
      </c>
      <c r="V31" s="228">
        <f>SUM(V4:V30)</f>
        <v>0</v>
      </c>
    </row>
    <row r="32" spans="1:22" x14ac:dyDescent="0.25">
      <c r="E32" s="234"/>
      <c r="F32" s="234"/>
      <c r="G32" s="234"/>
      <c r="H32" s="234"/>
    </row>
    <row r="33" spans="1:9" x14ac:dyDescent="0.25">
      <c r="A33" s="211" t="s">
        <v>25</v>
      </c>
      <c r="B33" s="212"/>
    </row>
    <row r="34" spans="1:9" x14ac:dyDescent="0.25">
      <c r="A34" s="213" t="s">
        <v>2</v>
      </c>
      <c r="C34" s="235">
        <f>SUM(T30)</f>
        <v>32</v>
      </c>
      <c r="I34" s="211">
        <v>3600</v>
      </c>
    </row>
    <row r="35" spans="1:9" x14ac:dyDescent="0.25">
      <c r="A35" s="213" t="s">
        <v>26</v>
      </c>
      <c r="C35" s="235">
        <f>U31</f>
        <v>0</v>
      </c>
      <c r="D35" s="236"/>
      <c r="I35" s="237">
        <v>14</v>
      </c>
    </row>
    <row r="36" spans="1:9" x14ac:dyDescent="0.25">
      <c r="A36" s="213" t="s">
        <v>27</v>
      </c>
      <c r="C36" s="236">
        <f>V31</f>
        <v>0</v>
      </c>
      <c r="I36" s="234"/>
    </row>
    <row r="37" spans="1:9" x14ac:dyDescent="0.25">
      <c r="A37" s="213" t="s">
        <v>28</v>
      </c>
      <c r="C37" s="236">
        <f>S27</f>
        <v>0</v>
      </c>
      <c r="I37" s="235"/>
    </row>
    <row r="38" spans="1:9" x14ac:dyDescent="0.25">
      <c r="A38" s="213" t="s">
        <v>4</v>
      </c>
      <c r="C38" s="236">
        <f>S28</f>
        <v>0</v>
      </c>
    </row>
    <row r="39" spans="1:9" ht="16.5" thickBot="1" x14ac:dyDescent="0.3">
      <c r="A39" s="214" t="s">
        <v>6</v>
      </c>
      <c r="C39" s="238">
        <f>SUM(C34:C38)</f>
        <v>32</v>
      </c>
      <c r="E39" s="214" t="s">
        <v>42</v>
      </c>
      <c r="F39" s="214"/>
      <c r="G39" s="239">
        <f>S29-C39</f>
        <v>0</v>
      </c>
    </row>
    <row r="40" spans="1:9" ht="16.5" thickTop="1" x14ac:dyDescent="0.25">
      <c r="A40" s="213" t="s">
        <v>29</v>
      </c>
      <c r="C40" s="240">
        <v>0</v>
      </c>
      <c r="D40" s="240"/>
    </row>
    <row r="41" spans="1:9" x14ac:dyDescent="0.25">
      <c r="A41" s="213" t="s">
        <v>36</v>
      </c>
      <c r="C41" s="240">
        <v>0</v>
      </c>
      <c r="D41" s="240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250" customWidth="1"/>
    <col min="2" max="2" width="10.7109375" style="250" customWidth="1"/>
    <col min="3" max="3" width="10.42578125" style="250" customWidth="1"/>
    <col min="4" max="4" width="32.28515625" style="250" bestFit="1" customWidth="1"/>
    <col min="5" max="5" width="7" style="250" customWidth="1"/>
    <col min="6" max="6" width="6.85546875" style="250" customWidth="1"/>
    <col min="7" max="7" width="7" style="250" customWidth="1"/>
    <col min="8" max="8" width="6.85546875" style="250" customWidth="1"/>
    <col min="9" max="9" width="7" style="250" customWidth="1"/>
    <col min="10" max="10" width="6.85546875" style="250" customWidth="1"/>
    <col min="11" max="11" width="7" style="250" customWidth="1"/>
    <col min="12" max="12" width="6.85546875" style="250" customWidth="1"/>
    <col min="13" max="13" width="7" style="250" customWidth="1"/>
    <col min="14" max="14" width="6.85546875" style="250" customWidth="1"/>
    <col min="15" max="17" width="7" style="250" customWidth="1"/>
    <col min="18" max="18" width="7" style="251" customWidth="1"/>
    <col min="19" max="22" width="7.7109375" style="250" customWidth="1"/>
    <col min="23" max="16384" width="10.42578125" style="250"/>
  </cols>
  <sheetData>
    <row r="1" spans="1:22" x14ac:dyDescent="0.25">
      <c r="A1" s="248" t="s">
        <v>59</v>
      </c>
      <c r="B1" s="249"/>
      <c r="C1" s="249"/>
    </row>
    <row r="2" spans="1:22" s="256" customFormat="1" x14ac:dyDescent="0.25">
      <c r="A2" s="252" t="str">
        <f>Analysis!A3</f>
        <v>W/E 22.10.17</v>
      </c>
      <c r="B2" s="253"/>
      <c r="C2" s="253"/>
      <c r="D2" s="253"/>
      <c r="E2" s="444" t="s">
        <v>15</v>
      </c>
      <c r="F2" s="444"/>
      <c r="G2" s="444" t="s">
        <v>16</v>
      </c>
      <c r="H2" s="444"/>
      <c r="I2" s="444" t="s">
        <v>17</v>
      </c>
      <c r="J2" s="444"/>
      <c r="K2" s="444" t="s">
        <v>18</v>
      </c>
      <c r="L2" s="444"/>
      <c r="M2" s="444" t="s">
        <v>19</v>
      </c>
      <c r="N2" s="444"/>
      <c r="O2" s="444" t="s">
        <v>20</v>
      </c>
      <c r="P2" s="444"/>
      <c r="Q2" s="444" t="s">
        <v>21</v>
      </c>
      <c r="R2" s="444"/>
      <c r="S2" s="254" t="s">
        <v>24</v>
      </c>
      <c r="T2" s="254" t="s">
        <v>39</v>
      </c>
      <c r="U2" s="255" t="s">
        <v>26</v>
      </c>
      <c r="V2" s="255" t="s">
        <v>27</v>
      </c>
    </row>
    <row r="3" spans="1:22" x14ac:dyDescent="0.25">
      <c r="A3" s="257" t="s">
        <v>22</v>
      </c>
      <c r="B3" s="257" t="s">
        <v>23</v>
      </c>
      <c r="C3" s="257" t="s">
        <v>49</v>
      </c>
      <c r="D3" s="257" t="s">
        <v>32</v>
      </c>
      <c r="E3" s="258">
        <v>8</v>
      </c>
      <c r="F3" s="258">
        <v>16.3</v>
      </c>
      <c r="G3" s="258">
        <v>8</v>
      </c>
      <c r="H3" s="258">
        <v>16.3</v>
      </c>
      <c r="I3" s="258">
        <v>8</v>
      </c>
      <c r="J3" s="258">
        <v>16.3</v>
      </c>
      <c r="K3" s="258">
        <v>8</v>
      </c>
      <c r="L3" s="258">
        <v>16.3</v>
      </c>
      <c r="M3" s="258">
        <v>8</v>
      </c>
      <c r="N3" s="258">
        <v>16.3</v>
      </c>
      <c r="O3" s="258"/>
      <c r="P3" s="258"/>
      <c r="Q3" s="259"/>
      <c r="R3" s="259"/>
      <c r="S3" s="260"/>
      <c r="T3" s="260"/>
      <c r="U3" s="261"/>
      <c r="V3" s="261"/>
    </row>
    <row r="4" spans="1:22" x14ac:dyDescent="0.25">
      <c r="A4" s="262">
        <v>6717</v>
      </c>
      <c r="B4" s="385" t="s">
        <v>117</v>
      </c>
      <c r="C4" s="284">
        <v>3</v>
      </c>
      <c r="D4" s="263" t="s">
        <v>77</v>
      </c>
      <c r="E4" s="438">
        <v>8</v>
      </c>
      <c r="F4" s="438"/>
      <c r="G4" s="438"/>
      <c r="H4" s="438"/>
      <c r="I4" s="438"/>
      <c r="J4" s="438"/>
      <c r="K4" s="438"/>
      <c r="L4" s="438"/>
      <c r="M4" s="438"/>
      <c r="N4" s="438"/>
      <c r="O4" s="434"/>
      <c r="P4" s="435"/>
      <c r="Q4" s="430"/>
      <c r="R4" s="431"/>
      <c r="S4" s="260">
        <f>E4+G4+I4+K4+M4+O4+Q4</f>
        <v>8</v>
      </c>
      <c r="T4" s="260">
        <f t="shared" ref="T4:T21" si="0">SUM(S4-U4-V4)</f>
        <v>8</v>
      </c>
      <c r="U4" s="264"/>
      <c r="V4" s="264"/>
    </row>
    <row r="5" spans="1:22" x14ac:dyDescent="0.25">
      <c r="A5" s="262">
        <v>6717</v>
      </c>
      <c r="B5" s="385" t="s">
        <v>117</v>
      </c>
      <c r="C5" s="289">
        <v>2</v>
      </c>
      <c r="D5" s="263" t="s">
        <v>77</v>
      </c>
      <c r="E5" s="438"/>
      <c r="F5" s="438"/>
      <c r="G5" s="438">
        <v>6</v>
      </c>
      <c r="H5" s="438"/>
      <c r="I5" s="438"/>
      <c r="J5" s="438"/>
      <c r="K5" s="438"/>
      <c r="L5" s="438"/>
      <c r="M5" s="438"/>
      <c r="N5" s="438"/>
      <c r="O5" s="434"/>
      <c r="P5" s="435"/>
      <c r="Q5" s="430"/>
      <c r="R5" s="431"/>
      <c r="S5" s="260">
        <f>E5+G5+I5+K5+M5+O5+Q5</f>
        <v>6</v>
      </c>
      <c r="T5" s="260">
        <f t="shared" si="0"/>
        <v>6</v>
      </c>
      <c r="U5" s="264"/>
      <c r="V5" s="264"/>
    </row>
    <row r="6" spans="1:22" x14ac:dyDescent="0.25">
      <c r="A6" s="288">
        <v>6649</v>
      </c>
      <c r="B6" s="385" t="s">
        <v>108</v>
      </c>
      <c r="C6" s="287">
        <v>29</v>
      </c>
      <c r="D6" s="25" t="s">
        <v>79</v>
      </c>
      <c r="E6" s="438"/>
      <c r="F6" s="438"/>
      <c r="G6" s="438">
        <v>1.75</v>
      </c>
      <c r="H6" s="438"/>
      <c r="I6" s="438">
        <v>2.5</v>
      </c>
      <c r="J6" s="438"/>
      <c r="K6" s="438"/>
      <c r="L6" s="438"/>
      <c r="M6" s="438"/>
      <c r="N6" s="438"/>
      <c r="O6" s="434"/>
      <c r="P6" s="435"/>
      <c r="Q6" s="430"/>
      <c r="R6" s="431"/>
      <c r="S6" s="260">
        <f t="shared" ref="S6:S24" si="1">E6+G6+I6+K6+M6+O6+Q6</f>
        <v>4.25</v>
      </c>
      <c r="T6" s="260">
        <f t="shared" si="0"/>
        <v>4.25</v>
      </c>
      <c r="U6" s="264"/>
      <c r="V6" s="264"/>
    </row>
    <row r="7" spans="1:22" x14ac:dyDescent="0.25">
      <c r="A7" s="286">
        <v>6429</v>
      </c>
      <c r="B7" s="385" t="s">
        <v>116</v>
      </c>
      <c r="C7" s="286">
        <v>26</v>
      </c>
      <c r="D7" s="25" t="s">
        <v>94</v>
      </c>
      <c r="E7" s="438"/>
      <c r="F7" s="438"/>
      <c r="G7" s="438">
        <v>0.25</v>
      </c>
      <c r="H7" s="438"/>
      <c r="I7" s="438"/>
      <c r="J7" s="438"/>
      <c r="K7" s="438"/>
      <c r="L7" s="438"/>
      <c r="M7" s="438"/>
      <c r="N7" s="438"/>
      <c r="O7" s="434"/>
      <c r="P7" s="435"/>
      <c r="Q7" s="430"/>
      <c r="R7" s="431"/>
      <c r="S7" s="260">
        <f t="shared" si="1"/>
        <v>0.25</v>
      </c>
      <c r="T7" s="260">
        <f t="shared" si="0"/>
        <v>0.25</v>
      </c>
      <c r="U7" s="264"/>
      <c r="V7" s="264"/>
    </row>
    <row r="8" spans="1:22" x14ac:dyDescent="0.25">
      <c r="A8" s="143">
        <v>6649</v>
      </c>
      <c r="B8" s="385" t="s">
        <v>108</v>
      </c>
      <c r="C8" s="320" t="s">
        <v>83</v>
      </c>
      <c r="D8" s="25" t="s">
        <v>63</v>
      </c>
      <c r="E8" s="436"/>
      <c r="F8" s="437"/>
      <c r="G8" s="434"/>
      <c r="H8" s="435"/>
      <c r="I8" s="434">
        <v>4.5</v>
      </c>
      <c r="J8" s="435"/>
      <c r="K8" s="438"/>
      <c r="L8" s="438"/>
      <c r="M8" s="443"/>
      <c r="N8" s="435"/>
      <c r="O8" s="434"/>
      <c r="P8" s="435"/>
      <c r="Q8" s="430"/>
      <c r="R8" s="431"/>
      <c r="S8" s="260">
        <f>E8+G8+I8+K8+M8+O8+Q8</f>
        <v>4.5</v>
      </c>
      <c r="T8" s="260">
        <f t="shared" si="0"/>
        <v>4.5</v>
      </c>
      <c r="U8" s="264"/>
      <c r="V8" s="264"/>
    </row>
    <row r="9" spans="1:22" x14ac:dyDescent="0.25">
      <c r="A9" s="321" t="s">
        <v>87</v>
      </c>
      <c r="B9" s="385" t="s">
        <v>109</v>
      </c>
      <c r="C9" s="322">
        <v>1</v>
      </c>
      <c r="D9" s="25" t="s">
        <v>63</v>
      </c>
      <c r="E9" s="438"/>
      <c r="F9" s="438"/>
      <c r="G9" s="438"/>
      <c r="H9" s="438"/>
      <c r="I9" s="438">
        <v>0.5</v>
      </c>
      <c r="J9" s="438"/>
      <c r="K9" s="438">
        <v>8</v>
      </c>
      <c r="L9" s="438"/>
      <c r="M9" s="438">
        <v>3</v>
      </c>
      <c r="N9" s="438"/>
      <c r="O9" s="434"/>
      <c r="P9" s="435"/>
      <c r="Q9" s="430"/>
      <c r="R9" s="431"/>
      <c r="S9" s="260">
        <f t="shared" si="1"/>
        <v>11.5</v>
      </c>
      <c r="T9" s="260">
        <f t="shared" si="0"/>
        <v>11.5</v>
      </c>
      <c r="U9" s="264"/>
      <c r="V9" s="264"/>
    </row>
    <row r="10" spans="1:22" x14ac:dyDescent="0.25">
      <c r="A10" s="59">
        <v>6641</v>
      </c>
      <c r="B10" s="385" t="s">
        <v>112</v>
      </c>
      <c r="C10" s="350">
        <v>3</v>
      </c>
      <c r="D10" s="25" t="s">
        <v>63</v>
      </c>
      <c r="E10" s="436"/>
      <c r="F10" s="437"/>
      <c r="G10" s="434"/>
      <c r="H10" s="435"/>
      <c r="I10" s="434"/>
      <c r="J10" s="435"/>
      <c r="K10" s="434"/>
      <c r="L10" s="435"/>
      <c r="M10" s="434">
        <v>2</v>
      </c>
      <c r="N10" s="435"/>
      <c r="O10" s="434"/>
      <c r="P10" s="435"/>
      <c r="Q10" s="430"/>
      <c r="R10" s="431"/>
      <c r="S10" s="260">
        <f t="shared" si="1"/>
        <v>2</v>
      </c>
      <c r="T10" s="260">
        <f t="shared" si="0"/>
        <v>2</v>
      </c>
      <c r="U10" s="264"/>
      <c r="V10" s="264"/>
    </row>
    <row r="11" spans="1:22" x14ac:dyDescent="0.25">
      <c r="A11" s="350">
        <v>6710</v>
      </c>
      <c r="B11" s="385" t="s">
        <v>110</v>
      </c>
      <c r="C11" s="349" t="s">
        <v>103</v>
      </c>
      <c r="D11" s="25" t="s">
        <v>63</v>
      </c>
      <c r="E11" s="436"/>
      <c r="F11" s="437"/>
      <c r="G11" s="434"/>
      <c r="H11" s="435"/>
      <c r="I11" s="434"/>
      <c r="J11" s="435"/>
      <c r="K11" s="434"/>
      <c r="L11" s="435"/>
      <c r="M11" s="434">
        <v>2</v>
      </c>
      <c r="N11" s="435"/>
      <c r="O11" s="434"/>
      <c r="P11" s="435"/>
      <c r="Q11" s="430"/>
      <c r="R11" s="431"/>
      <c r="S11" s="260">
        <f>E11+G11+I11+K11+M11+O11+Q11</f>
        <v>2</v>
      </c>
      <c r="T11" s="260">
        <f>SUM(S11-U11-V11)</f>
        <v>2</v>
      </c>
      <c r="U11" s="264"/>
      <c r="V11" s="264"/>
    </row>
    <row r="12" spans="1:22" x14ac:dyDescent="0.25">
      <c r="A12" s="262"/>
      <c r="B12" s="253"/>
      <c r="C12" s="253"/>
      <c r="D12" s="263"/>
      <c r="E12" s="436"/>
      <c r="F12" s="437"/>
      <c r="G12" s="436"/>
      <c r="H12" s="437"/>
      <c r="I12" s="436"/>
      <c r="J12" s="437"/>
      <c r="K12" s="436"/>
      <c r="L12" s="437"/>
      <c r="M12" s="434"/>
      <c r="N12" s="435"/>
      <c r="O12" s="434"/>
      <c r="P12" s="435"/>
      <c r="Q12" s="430"/>
      <c r="R12" s="431"/>
      <c r="S12" s="260">
        <f>E12+G12+I12+K12+M12+O12+Q12</f>
        <v>0</v>
      </c>
      <c r="T12" s="260">
        <f>SUM(S12-U12-V12)</f>
        <v>0</v>
      </c>
      <c r="U12" s="264"/>
      <c r="V12" s="264"/>
    </row>
    <row r="13" spans="1:22" x14ac:dyDescent="0.25">
      <c r="A13" s="262"/>
      <c r="B13" s="265"/>
      <c r="C13" s="262"/>
      <c r="D13" s="263"/>
      <c r="E13" s="436"/>
      <c r="F13" s="437"/>
      <c r="G13" s="436"/>
      <c r="H13" s="437"/>
      <c r="I13" s="436"/>
      <c r="J13" s="437"/>
      <c r="K13" s="436"/>
      <c r="L13" s="437"/>
      <c r="M13" s="434"/>
      <c r="N13" s="435"/>
      <c r="O13" s="434"/>
      <c r="P13" s="435"/>
      <c r="Q13" s="430"/>
      <c r="R13" s="431"/>
      <c r="S13" s="260">
        <f>E13+G13+I13+K13+M13+O13+Q13</f>
        <v>0</v>
      </c>
      <c r="T13" s="260">
        <f>SUM(S13-U13-V13)</f>
        <v>0</v>
      </c>
      <c r="U13" s="264"/>
      <c r="V13" s="264"/>
    </row>
    <row r="14" spans="1:22" x14ac:dyDescent="0.25">
      <c r="A14" s="262"/>
      <c r="B14" s="265"/>
      <c r="C14" s="262"/>
      <c r="D14" s="263"/>
      <c r="E14" s="436"/>
      <c r="F14" s="437"/>
      <c r="G14" s="436"/>
      <c r="H14" s="437"/>
      <c r="I14" s="436"/>
      <c r="J14" s="437"/>
      <c r="K14" s="436"/>
      <c r="L14" s="437"/>
      <c r="M14" s="439"/>
      <c r="N14" s="440"/>
      <c r="O14" s="434"/>
      <c r="P14" s="435"/>
      <c r="Q14" s="430"/>
      <c r="R14" s="431"/>
      <c r="S14" s="260">
        <f>E14+G14+I14+K14+M14+O14+Q14</f>
        <v>0</v>
      </c>
      <c r="T14" s="260">
        <f>SUM(S14-U14-V14)</f>
        <v>0</v>
      </c>
      <c r="U14" s="264"/>
      <c r="V14" s="264"/>
    </row>
    <row r="15" spans="1:22" x14ac:dyDescent="0.25">
      <c r="A15" s="262"/>
      <c r="B15" s="262"/>
      <c r="C15" s="262"/>
      <c r="D15" s="266"/>
      <c r="E15" s="436"/>
      <c r="F15" s="437"/>
      <c r="G15" s="436"/>
      <c r="H15" s="437"/>
      <c r="I15" s="436"/>
      <c r="J15" s="437"/>
      <c r="K15" s="436"/>
      <c r="L15" s="437"/>
      <c r="M15" s="439"/>
      <c r="N15" s="440"/>
      <c r="O15" s="434"/>
      <c r="P15" s="435"/>
      <c r="Q15" s="430"/>
      <c r="R15" s="431"/>
      <c r="S15" s="260">
        <f t="shared" si="1"/>
        <v>0</v>
      </c>
      <c r="T15" s="260">
        <f t="shared" si="0"/>
        <v>0</v>
      </c>
      <c r="U15" s="264"/>
      <c r="V15" s="264"/>
    </row>
    <row r="16" spans="1:22" x14ac:dyDescent="0.25">
      <c r="A16" s="262"/>
      <c r="B16" s="262"/>
      <c r="C16" s="262"/>
      <c r="D16" s="266"/>
      <c r="E16" s="441"/>
      <c r="F16" s="442"/>
      <c r="G16" s="441"/>
      <c r="H16" s="442"/>
      <c r="I16" s="441"/>
      <c r="J16" s="442"/>
      <c r="K16" s="441"/>
      <c r="L16" s="442"/>
      <c r="M16" s="434"/>
      <c r="N16" s="435"/>
      <c r="O16" s="434"/>
      <c r="P16" s="435"/>
      <c r="Q16" s="430"/>
      <c r="R16" s="431"/>
      <c r="S16" s="260">
        <f t="shared" si="1"/>
        <v>0</v>
      </c>
      <c r="T16" s="260">
        <f t="shared" si="0"/>
        <v>0</v>
      </c>
      <c r="U16" s="264"/>
      <c r="V16" s="264"/>
    </row>
    <row r="17" spans="1:22" x14ac:dyDescent="0.25">
      <c r="A17" s="253"/>
      <c r="B17" s="253"/>
      <c r="C17" s="253"/>
      <c r="D17" s="263"/>
      <c r="E17" s="441"/>
      <c r="F17" s="442"/>
      <c r="G17" s="434"/>
      <c r="H17" s="435"/>
      <c r="I17" s="434"/>
      <c r="J17" s="435"/>
      <c r="K17" s="434"/>
      <c r="L17" s="435"/>
      <c r="M17" s="434"/>
      <c r="N17" s="435"/>
      <c r="O17" s="434"/>
      <c r="P17" s="435"/>
      <c r="Q17" s="430"/>
      <c r="R17" s="431"/>
      <c r="S17" s="260">
        <f>E17+G17+I17+K17+M17+O17+Q17</f>
        <v>0</v>
      </c>
      <c r="T17" s="260">
        <f>SUM(S17-U17-V17)</f>
        <v>0</v>
      </c>
      <c r="U17" s="264"/>
      <c r="V17" s="264"/>
    </row>
    <row r="18" spans="1:22" x14ac:dyDescent="0.25">
      <c r="A18" s="262"/>
      <c r="B18" s="262"/>
      <c r="C18" s="262"/>
      <c r="D18" s="263"/>
      <c r="E18" s="436"/>
      <c r="F18" s="437"/>
      <c r="G18" s="436"/>
      <c r="H18" s="437"/>
      <c r="I18" s="436"/>
      <c r="J18" s="437"/>
      <c r="K18" s="434"/>
      <c r="L18" s="435"/>
      <c r="M18" s="434"/>
      <c r="N18" s="435"/>
      <c r="O18" s="434"/>
      <c r="P18" s="435"/>
      <c r="Q18" s="430"/>
      <c r="R18" s="431"/>
      <c r="S18" s="260">
        <f t="shared" si="1"/>
        <v>0</v>
      </c>
      <c r="T18" s="260">
        <f t="shared" si="0"/>
        <v>0</v>
      </c>
      <c r="U18" s="264"/>
      <c r="V18" s="264"/>
    </row>
    <row r="19" spans="1:22" x14ac:dyDescent="0.25">
      <c r="A19" s="253"/>
      <c r="B19" s="253"/>
      <c r="C19" s="253"/>
      <c r="D19" s="263"/>
      <c r="E19" s="434"/>
      <c r="F19" s="435"/>
      <c r="G19" s="434"/>
      <c r="H19" s="435"/>
      <c r="I19" s="434"/>
      <c r="J19" s="435"/>
      <c r="K19" s="434"/>
      <c r="L19" s="435"/>
      <c r="M19" s="434"/>
      <c r="N19" s="435"/>
      <c r="O19" s="434"/>
      <c r="P19" s="435"/>
      <c r="Q19" s="430"/>
      <c r="R19" s="431"/>
      <c r="S19" s="260">
        <f t="shared" si="1"/>
        <v>0</v>
      </c>
      <c r="T19" s="260">
        <f t="shared" si="0"/>
        <v>0</v>
      </c>
      <c r="U19" s="264"/>
      <c r="V19" s="264"/>
    </row>
    <row r="20" spans="1:22" x14ac:dyDescent="0.25">
      <c r="A20" s="253">
        <v>3600</v>
      </c>
      <c r="B20" s="352" t="s">
        <v>114</v>
      </c>
      <c r="C20" s="253"/>
      <c r="D20" s="25" t="s">
        <v>106</v>
      </c>
      <c r="E20" s="434"/>
      <c r="F20" s="435"/>
      <c r="G20" s="434"/>
      <c r="H20" s="435"/>
      <c r="I20" s="434"/>
      <c r="J20" s="435"/>
      <c r="K20" s="434"/>
      <c r="L20" s="435"/>
      <c r="M20" s="434">
        <v>1</v>
      </c>
      <c r="N20" s="435"/>
      <c r="O20" s="434"/>
      <c r="P20" s="435"/>
      <c r="Q20" s="430"/>
      <c r="R20" s="431"/>
      <c r="S20" s="260">
        <f t="shared" si="1"/>
        <v>1</v>
      </c>
      <c r="T20" s="260">
        <f t="shared" si="0"/>
        <v>1</v>
      </c>
      <c r="U20" s="264"/>
      <c r="V20" s="264"/>
    </row>
    <row r="21" spans="1:22" x14ac:dyDescent="0.25">
      <c r="A21" s="253">
        <v>3600</v>
      </c>
      <c r="B21" s="352" t="s">
        <v>114</v>
      </c>
      <c r="C21" s="253"/>
      <c r="D21" s="263" t="s">
        <v>78</v>
      </c>
      <c r="E21" s="434"/>
      <c r="F21" s="435"/>
      <c r="G21" s="434"/>
      <c r="H21" s="435"/>
      <c r="I21" s="434">
        <v>0.5</v>
      </c>
      <c r="J21" s="435"/>
      <c r="K21" s="434"/>
      <c r="L21" s="435"/>
      <c r="M21" s="434"/>
      <c r="N21" s="435"/>
      <c r="O21" s="434"/>
      <c r="P21" s="435"/>
      <c r="Q21" s="430"/>
      <c r="R21" s="431"/>
      <c r="S21" s="260">
        <f t="shared" si="1"/>
        <v>0.5</v>
      </c>
      <c r="T21" s="260">
        <f t="shared" si="0"/>
        <v>0.5</v>
      </c>
      <c r="U21" s="264"/>
      <c r="V21" s="264"/>
    </row>
    <row r="22" spans="1:22" x14ac:dyDescent="0.25">
      <c r="A22" s="257" t="s">
        <v>37</v>
      </c>
      <c r="B22" s="257"/>
      <c r="C22" s="266"/>
      <c r="D22" s="266"/>
      <c r="E22" s="434"/>
      <c r="F22" s="435"/>
      <c r="G22" s="434"/>
      <c r="H22" s="435"/>
      <c r="I22" s="434"/>
      <c r="J22" s="435"/>
      <c r="K22" s="434"/>
      <c r="L22" s="435"/>
      <c r="M22" s="434"/>
      <c r="N22" s="435"/>
      <c r="O22" s="434"/>
      <c r="P22" s="435"/>
      <c r="Q22" s="430"/>
      <c r="R22" s="431"/>
      <c r="S22" s="260">
        <f t="shared" si="1"/>
        <v>0</v>
      </c>
      <c r="T22" s="260"/>
      <c r="U22" s="267"/>
      <c r="V22" s="264"/>
    </row>
    <row r="23" spans="1:22" x14ac:dyDescent="0.25">
      <c r="A23" s="257" t="s">
        <v>38</v>
      </c>
      <c r="B23" s="257">
        <f>SUM(B6:B22)</f>
        <v>0</v>
      </c>
      <c r="C23" s="266"/>
      <c r="D23" s="266"/>
      <c r="E23" s="434"/>
      <c r="F23" s="435"/>
      <c r="G23" s="434"/>
      <c r="H23" s="435"/>
      <c r="I23" s="434"/>
      <c r="J23" s="435"/>
      <c r="K23" s="434"/>
      <c r="L23" s="435"/>
      <c r="M23" s="434"/>
      <c r="N23" s="435"/>
      <c r="O23" s="434"/>
      <c r="P23" s="435"/>
      <c r="Q23" s="430"/>
      <c r="R23" s="431"/>
      <c r="S23" s="260">
        <f t="shared" si="1"/>
        <v>0</v>
      </c>
      <c r="T23" s="260"/>
      <c r="U23" s="267"/>
      <c r="V23" s="264"/>
    </row>
    <row r="24" spans="1:22" x14ac:dyDescent="0.25">
      <c r="A24" s="267" t="s">
        <v>6</v>
      </c>
      <c r="B24" s="267"/>
      <c r="C24" s="267"/>
      <c r="D24" s="267"/>
      <c r="E24" s="432">
        <f>SUM(E4:E23)</f>
        <v>8</v>
      </c>
      <c r="F24" s="433"/>
      <c r="G24" s="432">
        <f>SUM(G4:G23)</f>
        <v>8</v>
      </c>
      <c r="H24" s="433"/>
      <c r="I24" s="432">
        <f>SUM(I4:I23)</f>
        <v>8</v>
      </c>
      <c r="J24" s="433"/>
      <c r="K24" s="432">
        <f>SUM(K4:K23)</f>
        <v>8</v>
      </c>
      <c r="L24" s="433"/>
      <c r="M24" s="432">
        <f>SUM(M4:M23)</f>
        <v>8</v>
      </c>
      <c r="N24" s="433"/>
      <c r="O24" s="432">
        <f>SUM(O4:O23)</f>
        <v>0</v>
      </c>
      <c r="P24" s="433"/>
      <c r="Q24" s="432">
        <f>SUM(Q4:Q23)</f>
        <v>0</v>
      </c>
      <c r="R24" s="433"/>
      <c r="S24" s="260">
        <f t="shared" si="1"/>
        <v>40</v>
      </c>
      <c r="T24" s="260"/>
      <c r="U24" s="267"/>
      <c r="V24" s="264"/>
    </row>
    <row r="25" spans="1:22" x14ac:dyDescent="0.25">
      <c r="A25" s="267" t="s">
        <v>2</v>
      </c>
      <c r="B25" s="267"/>
      <c r="C25" s="267"/>
      <c r="D25" s="267"/>
      <c r="E25" s="268"/>
      <c r="F25" s="269">
        <v>8</v>
      </c>
      <c r="G25" s="268"/>
      <c r="H25" s="269">
        <v>8</v>
      </c>
      <c r="I25" s="268"/>
      <c r="J25" s="269">
        <v>8</v>
      </c>
      <c r="K25" s="268"/>
      <c r="L25" s="269">
        <v>8</v>
      </c>
      <c r="M25" s="268"/>
      <c r="N25" s="269">
        <v>8</v>
      </c>
      <c r="O25" s="268"/>
      <c r="P25" s="269"/>
      <c r="Q25" s="268"/>
      <c r="R25" s="269"/>
      <c r="S25" s="260">
        <f>SUM(E25:R25)</f>
        <v>40</v>
      </c>
      <c r="T25" s="260">
        <f>SUM(T4:T24)</f>
        <v>40</v>
      </c>
      <c r="U25" s="264"/>
      <c r="V25" s="264"/>
    </row>
    <row r="26" spans="1:22" x14ac:dyDescent="0.25">
      <c r="A26" s="267" t="s">
        <v>41</v>
      </c>
      <c r="B26" s="267"/>
      <c r="C26" s="267"/>
      <c r="D26" s="267"/>
      <c r="E26" s="270"/>
      <c r="F26" s="270">
        <f>SUM(E24)-F25</f>
        <v>0</v>
      </c>
      <c r="G26" s="270"/>
      <c r="H26" s="270">
        <f>SUM(G24)-H25</f>
        <v>0</v>
      </c>
      <c r="I26" s="270"/>
      <c r="J26" s="270">
        <f>SUM(I24)-J25</f>
        <v>0</v>
      </c>
      <c r="K26" s="270"/>
      <c r="L26" s="270">
        <f>SUM(K24)-L25</f>
        <v>0</v>
      </c>
      <c r="M26" s="270"/>
      <c r="N26" s="270">
        <f>SUM(M24)-N25</f>
        <v>0</v>
      </c>
      <c r="O26" s="270"/>
      <c r="P26" s="270">
        <f>SUM(O24)</f>
        <v>0</v>
      </c>
      <c r="Q26" s="270"/>
      <c r="R26" s="270">
        <f>SUM(Q24)</f>
        <v>0</v>
      </c>
      <c r="S26" s="264">
        <f>SUM(E26:R26)</f>
        <v>0</v>
      </c>
      <c r="T26" s="264"/>
      <c r="U26" s="264">
        <f>SUM(U4:U25)</f>
        <v>0</v>
      </c>
      <c r="V26" s="264">
        <f>SUM(V4:V25)</f>
        <v>0</v>
      </c>
    </row>
    <row r="27" spans="1:22" x14ac:dyDescent="0.25">
      <c r="G27" s="271"/>
      <c r="H27" s="271"/>
    </row>
    <row r="28" spans="1:22" x14ac:dyDescent="0.25">
      <c r="A28" s="248" t="s">
        <v>25</v>
      </c>
      <c r="B28" s="249"/>
    </row>
    <row r="29" spans="1:22" x14ac:dyDescent="0.25">
      <c r="A29" s="250" t="s">
        <v>2</v>
      </c>
      <c r="C29" s="272">
        <f>SUM(T25)</f>
        <v>40</v>
      </c>
      <c r="I29" s="248">
        <v>3600</v>
      </c>
    </row>
    <row r="30" spans="1:22" x14ac:dyDescent="0.25">
      <c r="A30" s="250" t="s">
        <v>26</v>
      </c>
      <c r="C30" s="272">
        <f>U26</f>
        <v>0</v>
      </c>
      <c r="D30" s="273"/>
      <c r="I30" s="274">
        <v>1.5</v>
      </c>
    </row>
    <row r="31" spans="1:22" x14ac:dyDescent="0.25">
      <c r="A31" s="250" t="s">
        <v>27</v>
      </c>
      <c r="C31" s="273">
        <f>V26</f>
        <v>0</v>
      </c>
      <c r="I31" s="275"/>
    </row>
    <row r="32" spans="1:22" x14ac:dyDescent="0.25">
      <c r="A32" s="250" t="s">
        <v>28</v>
      </c>
      <c r="C32" s="273">
        <f>S22</f>
        <v>0</v>
      </c>
      <c r="I32" s="272"/>
    </row>
    <row r="33" spans="1:7" x14ac:dyDescent="0.25">
      <c r="A33" s="250" t="s">
        <v>4</v>
      </c>
      <c r="C33" s="273">
        <f>S23</f>
        <v>0</v>
      </c>
    </row>
    <row r="34" spans="1:7" ht="16.5" thickBot="1" x14ac:dyDescent="0.3">
      <c r="A34" s="251" t="s">
        <v>6</v>
      </c>
      <c r="C34" s="276">
        <f>SUM(C29:C33)</f>
        <v>40</v>
      </c>
      <c r="E34" s="251" t="s">
        <v>42</v>
      </c>
      <c r="F34" s="251"/>
      <c r="G34" s="277">
        <f>S24-C34</f>
        <v>0</v>
      </c>
    </row>
    <row r="35" spans="1:7" ht="16.5" thickTop="1" x14ac:dyDescent="0.25">
      <c r="A35" s="250" t="s">
        <v>29</v>
      </c>
      <c r="C35" s="278">
        <v>0</v>
      </c>
      <c r="D35" s="278"/>
    </row>
    <row r="36" spans="1:7" x14ac:dyDescent="0.25">
      <c r="A36" s="250" t="s">
        <v>36</v>
      </c>
      <c r="C36" s="278">
        <v>0</v>
      </c>
      <c r="D36" s="278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281" t="s">
        <v>87</v>
      </c>
      <c r="B4" s="385" t="s">
        <v>109</v>
      </c>
      <c r="C4" s="283">
        <v>1</v>
      </c>
      <c r="D4" s="25" t="s">
        <v>63</v>
      </c>
      <c r="E4" s="404">
        <v>7.75</v>
      </c>
      <c r="F4" s="404"/>
      <c r="G4" s="404">
        <v>8</v>
      </c>
      <c r="H4" s="404"/>
      <c r="I4" s="404"/>
      <c r="J4" s="404"/>
      <c r="K4" s="404"/>
      <c r="L4" s="404"/>
      <c r="M4" s="404"/>
      <c r="N4" s="404"/>
      <c r="O4" s="399"/>
      <c r="P4" s="400"/>
      <c r="Q4" s="401"/>
      <c r="R4" s="402"/>
      <c r="S4" s="12">
        <f>E4+G4+I4+K4+M4+O4+Q4</f>
        <v>15.75</v>
      </c>
      <c r="T4" s="12">
        <f t="shared" ref="T4:T23" si="0">SUM(S4-U4-V4)</f>
        <v>15.75</v>
      </c>
      <c r="U4" s="15"/>
      <c r="V4" s="15"/>
    </row>
    <row r="5" spans="1:22" x14ac:dyDescent="0.25">
      <c r="A5" s="193">
        <v>6741</v>
      </c>
      <c r="B5" s="385" t="s">
        <v>113</v>
      </c>
      <c r="C5" s="193">
        <v>1</v>
      </c>
      <c r="D5" s="25" t="s">
        <v>99</v>
      </c>
      <c r="E5" s="404"/>
      <c r="F5" s="404"/>
      <c r="G5" s="399"/>
      <c r="H5" s="400"/>
      <c r="I5" s="399">
        <v>4.5</v>
      </c>
      <c r="J5" s="400"/>
      <c r="K5" s="404">
        <v>2</v>
      </c>
      <c r="L5" s="404"/>
      <c r="M5" s="404"/>
      <c r="N5" s="404"/>
      <c r="O5" s="399"/>
      <c r="P5" s="400"/>
      <c r="Q5" s="401"/>
      <c r="R5" s="402"/>
      <c r="S5" s="12">
        <f>E5+G5+I5+K5+M5+O5+Q5</f>
        <v>6.5</v>
      </c>
      <c r="T5" s="12">
        <f t="shared" si="0"/>
        <v>6.5</v>
      </c>
      <c r="U5" s="15"/>
      <c r="V5" s="15"/>
    </row>
    <row r="6" spans="1:22" x14ac:dyDescent="0.25">
      <c r="A6" s="346">
        <v>6710</v>
      </c>
      <c r="B6" s="385" t="s">
        <v>110</v>
      </c>
      <c r="C6" s="345" t="s">
        <v>103</v>
      </c>
      <c r="D6" s="25" t="s">
        <v>63</v>
      </c>
      <c r="E6" s="404"/>
      <c r="F6" s="404"/>
      <c r="G6" s="399"/>
      <c r="H6" s="400"/>
      <c r="I6" s="399"/>
      <c r="J6" s="400"/>
      <c r="K6" s="404">
        <v>6</v>
      </c>
      <c r="L6" s="404"/>
      <c r="M6" s="399">
        <v>7.75</v>
      </c>
      <c r="N6" s="400"/>
      <c r="O6" s="399"/>
      <c r="P6" s="400"/>
      <c r="Q6" s="401"/>
      <c r="R6" s="402"/>
      <c r="S6" s="12">
        <f t="shared" ref="S6:S25" si="1">E6+G6+I6+K6+M6+O6+Q6</f>
        <v>13.75</v>
      </c>
      <c r="T6" s="12">
        <f t="shared" si="0"/>
        <v>13.75</v>
      </c>
      <c r="U6" s="15"/>
      <c r="V6" s="15"/>
    </row>
    <row r="7" spans="1:22" x14ac:dyDescent="0.25">
      <c r="A7" s="243"/>
      <c r="B7" s="242"/>
      <c r="C7" s="242"/>
      <c r="D7" s="25"/>
      <c r="E7" s="404"/>
      <c r="F7" s="404"/>
      <c r="G7" s="399"/>
      <c r="H7" s="400"/>
      <c r="I7" s="399"/>
      <c r="J7" s="400"/>
      <c r="K7" s="404"/>
      <c r="L7" s="404"/>
      <c r="M7" s="399"/>
      <c r="N7" s="400"/>
      <c r="O7" s="399"/>
      <c r="P7" s="400"/>
      <c r="Q7" s="401"/>
      <c r="R7" s="402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247"/>
      <c r="B8" s="246"/>
      <c r="C8" s="246"/>
      <c r="D8" s="227"/>
      <c r="E8" s="404"/>
      <c r="F8" s="404"/>
      <c r="G8" s="399"/>
      <c r="H8" s="400"/>
      <c r="I8" s="399"/>
      <c r="J8" s="400"/>
      <c r="K8" s="404"/>
      <c r="L8" s="404"/>
      <c r="M8" s="399"/>
      <c r="N8" s="400"/>
      <c r="O8" s="399"/>
      <c r="P8" s="400"/>
      <c r="Q8" s="401"/>
      <c r="R8" s="40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45"/>
      <c r="B9" s="229"/>
      <c r="C9" s="247"/>
      <c r="D9" s="25"/>
      <c r="E9" s="404"/>
      <c r="F9" s="404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3"/>
      <c r="B10" s="32"/>
      <c r="C10" s="103"/>
      <c r="D10" s="25"/>
      <c r="E10" s="404"/>
      <c r="F10" s="404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6"/>
      <c r="B11" s="32"/>
      <c r="C11" s="106"/>
      <c r="D11" s="25"/>
      <c r="E11" s="404"/>
      <c r="F11" s="404"/>
      <c r="G11" s="399"/>
      <c r="H11" s="400"/>
      <c r="I11" s="404"/>
      <c r="J11" s="404"/>
      <c r="K11" s="404"/>
      <c r="L11" s="404"/>
      <c r="M11" s="399"/>
      <c r="N11" s="400"/>
      <c r="O11" s="399"/>
      <c r="P11" s="400"/>
      <c r="Q11" s="401"/>
      <c r="R11" s="40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6"/>
      <c r="B12" s="32"/>
      <c r="C12" s="106"/>
      <c r="D12" s="25"/>
      <c r="E12" s="404"/>
      <c r="F12" s="404"/>
      <c r="G12" s="399"/>
      <c r="H12" s="400"/>
      <c r="I12" s="404"/>
      <c r="J12" s="404"/>
      <c r="K12" s="399"/>
      <c r="L12" s="400"/>
      <c r="M12" s="399"/>
      <c r="N12" s="400"/>
      <c r="O12" s="399"/>
      <c r="P12" s="400"/>
      <c r="Q12" s="401"/>
      <c r="R12" s="402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104"/>
      <c r="B13" s="104"/>
      <c r="C13" s="104"/>
      <c r="D13" s="25"/>
      <c r="E13" s="404"/>
      <c r="F13" s="404"/>
      <c r="G13" s="399"/>
      <c r="H13" s="400"/>
      <c r="I13" s="404"/>
      <c r="J13" s="404"/>
      <c r="K13" s="399"/>
      <c r="L13" s="400"/>
      <c r="M13" s="399"/>
      <c r="N13" s="400"/>
      <c r="O13" s="399"/>
      <c r="P13" s="400"/>
      <c r="Q13" s="401"/>
      <c r="R13" s="40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04"/>
      <c r="B14" s="104"/>
      <c r="C14" s="104"/>
      <c r="D14" s="25"/>
      <c r="E14" s="404"/>
      <c r="F14" s="404"/>
      <c r="G14" s="399"/>
      <c r="H14" s="400"/>
      <c r="I14" s="404"/>
      <c r="J14" s="404"/>
      <c r="K14" s="399"/>
      <c r="L14" s="400"/>
      <c r="M14" s="399"/>
      <c r="N14" s="400"/>
      <c r="O14" s="399"/>
      <c r="P14" s="400"/>
      <c r="Q14" s="401"/>
      <c r="R14" s="402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67"/>
      <c r="B15" s="32"/>
      <c r="C15" s="67"/>
      <c r="D15" s="25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66"/>
      <c r="B16" s="32"/>
      <c r="C16" s="66"/>
      <c r="D16" s="25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62"/>
      <c r="B17" s="62"/>
      <c r="C17" s="31"/>
      <c r="D17" s="25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69"/>
      <c r="B18" s="69"/>
      <c r="C18" s="69"/>
      <c r="D18" s="14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6"/>
      <c r="B19" s="76"/>
      <c r="C19" s="76"/>
      <c r="D19" s="14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73"/>
      <c r="B20" s="73"/>
      <c r="C20" s="73"/>
      <c r="D20" s="25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401"/>
      <c r="R20" s="402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74">
        <v>3600</v>
      </c>
      <c r="B21" s="74" t="s">
        <v>114</v>
      </c>
      <c r="C21" s="74"/>
      <c r="D21" s="14" t="s">
        <v>100</v>
      </c>
      <c r="E21" s="399"/>
      <c r="F21" s="400"/>
      <c r="G21" s="399"/>
      <c r="H21" s="400"/>
      <c r="I21" s="399">
        <v>1.5</v>
      </c>
      <c r="J21" s="400"/>
      <c r="K21" s="399"/>
      <c r="L21" s="400"/>
      <c r="M21" s="399"/>
      <c r="N21" s="400"/>
      <c r="O21" s="399"/>
      <c r="P21" s="400"/>
      <c r="Q21" s="401"/>
      <c r="R21" s="402"/>
      <c r="S21" s="12">
        <f t="shared" si="2"/>
        <v>1.5</v>
      </c>
      <c r="T21" s="12">
        <f t="shared" si="3"/>
        <v>1.5</v>
      </c>
      <c r="U21" s="15"/>
      <c r="V21" s="15"/>
    </row>
    <row r="22" spans="1:22" x14ac:dyDescent="0.25">
      <c r="A22" s="193">
        <v>3600</v>
      </c>
      <c r="B22" s="193" t="s">
        <v>114</v>
      </c>
      <c r="C22" s="193"/>
      <c r="D22" s="25" t="s">
        <v>72</v>
      </c>
      <c r="E22" s="399">
        <v>0.25</v>
      </c>
      <c r="F22" s="400"/>
      <c r="G22" s="399"/>
      <c r="H22" s="400"/>
      <c r="I22" s="399"/>
      <c r="J22" s="400"/>
      <c r="K22" s="399"/>
      <c r="L22" s="400"/>
      <c r="M22" s="399">
        <v>0.25</v>
      </c>
      <c r="N22" s="400"/>
      <c r="O22" s="399"/>
      <c r="P22" s="400"/>
      <c r="Q22" s="401"/>
      <c r="R22" s="402"/>
      <c r="S22" s="12">
        <f>E22+G22+I22+K22+M22+O22+Q22</f>
        <v>0.5</v>
      </c>
      <c r="T22" s="12">
        <f t="shared" si="0"/>
        <v>0.5</v>
      </c>
      <c r="U22" s="15"/>
      <c r="V22" s="15"/>
    </row>
    <row r="23" spans="1:22" x14ac:dyDescent="0.25">
      <c r="A23" s="72">
        <v>3600</v>
      </c>
      <c r="B23" s="72">
        <f>SUM(B6:B22)</f>
        <v>0</v>
      </c>
      <c r="C23" s="72"/>
      <c r="D23" s="25" t="s">
        <v>75</v>
      </c>
      <c r="E23" s="399"/>
      <c r="F23" s="400"/>
      <c r="G23" s="399"/>
      <c r="H23" s="400"/>
      <c r="I23" s="399">
        <v>2</v>
      </c>
      <c r="J23" s="400"/>
      <c r="K23" s="399"/>
      <c r="L23" s="400"/>
      <c r="M23" s="399"/>
      <c r="N23" s="400"/>
      <c r="O23" s="399"/>
      <c r="P23" s="400"/>
      <c r="Q23" s="401"/>
      <c r="R23" s="402"/>
      <c r="S23" s="12">
        <f t="shared" si="1"/>
        <v>2</v>
      </c>
      <c r="T23" s="12">
        <f t="shared" si="0"/>
        <v>2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99"/>
      <c r="F24" s="400"/>
      <c r="G24" s="399"/>
      <c r="H24" s="400"/>
      <c r="I24" s="399"/>
      <c r="J24" s="400"/>
      <c r="K24" s="399"/>
      <c r="L24" s="400"/>
      <c r="M24" s="399"/>
      <c r="N24" s="400"/>
      <c r="O24" s="401"/>
      <c r="P24" s="402"/>
      <c r="Q24" s="401"/>
      <c r="R24" s="402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99"/>
      <c r="F25" s="400"/>
      <c r="G25" s="399"/>
      <c r="H25" s="400"/>
      <c r="I25" s="399"/>
      <c r="J25" s="400"/>
      <c r="K25" s="399"/>
      <c r="L25" s="400"/>
      <c r="M25" s="399"/>
      <c r="N25" s="400"/>
      <c r="O25" s="401"/>
      <c r="P25" s="402"/>
      <c r="Q25" s="401"/>
      <c r="R25" s="402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7">
        <f>SUM(E4:E25)</f>
        <v>8</v>
      </c>
      <c r="F26" s="398"/>
      <c r="G26" s="397">
        <f>SUM(G4:G25)</f>
        <v>8</v>
      </c>
      <c r="H26" s="398"/>
      <c r="I26" s="397">
        <f>SUM(I4:I25)</f>
        <v>8</v>
      </c>
      <c r="J26" s="398"/>
      <c r="K26" s="397">
        <f>SUM(K4:K25)</f>
        <v>8</v>
      </c>
      <c r="L26" s="398"/>
      <c r="M26" s="397">
        <f>SUM(M4:M25)</f>
        <v>8</v>
      </c>
      <c r="N26" s="398"/>
      <c r="O26" s="397">
        <f>SUM(O4:O25)</f>
        <v>0</v>
      </c>
      <c r="P26" s="398"/>
      <c r="Q26" s="397">
        <f>SUM(Q4:Q25)</f>
        <v>0</v>
      </c>
      <c r="R26" s="398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4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B24" sqref="B24"/>
    </sheetView>
  </sheetViews>
  <sheetFormatPr defaultRowHeight="15.75" x14ac:dyDescent="0.25"/>
  <cols>
    <col min="1" max="1" width="9.7109375" style="131" customWidth="1"/>
    <col min="2" max="2" width="10.7109375" style="131" customWidth="1"/>
    <col min="3" max="3" width="10" style="131" customWidth="1"/>
    <col min="4" max="4" width="28.7109375" style="131" customWidth="1"/>
    <col min="5" max="5" width="6.85546875" style="131" customWidth="1"/>
    <col min="6" max="13" width="7" style="131" customWidth="1"/>
    <col min="14" max="14" width="6.85546875" style="131" customWidth="1"/>
    <col min="15" max="17" width="7" style="131" customWidth="1"/>
    <col min="18" max="18" width="7" style="132" customWidth="1"/>
    <col min="19" max="19" width="7.7109375" style="131" customWidth="1"/>
    <col min="20" max="21" width="7.85546875" style="131" customWidth="1"/>
    <col min="22" max="22" width="7.7109375" style="131" customWidth="1"/>
    <col min="23" max="16384" width="9.140625" style="131"/>
  </cols>
  <sheetData>
    <row r="1" spans="1:22" x14ac:dyDescent="0.25">
      <c r="A1" s="129" t="s">
        <v>12</v>
      </c>
      <c r="B1" s="130"/>
      <c r="C1" s="130"/>
    </row>
    <row r="2" spans="1:22" s="137" customFormat="1" x14ac:dyDescent="0.25">
      <c r="A2" s="133" t="str">
        <f>Analysis!A3</f>
        <v>W/E 22.10.17</v>
      </c>
      <c r="B2" s="134"/>
      <c r="C2" s="134"/>
      <c r="D2" s="134"/>
      <c r="E2" s="452" t="s">
        <v>15</v>
      </c>
      <c r="F2" s="452"/>
      <c r="G2" s="452" t="s">
        <v>16</v>
      </c>
      <c r="H2" s="452"/>
      <c r="I2" s="452" t="s">
        <v>17</v>
      </c>
      <c r="J2" s="452"/>
      <c r="K2" s="452" t="s">
        <v>18</v>
      </c>
      <c r="L2" s="452"/>
      <c r="M2" s="452" t="s">
        <v>19</v>
      </c>
      <c r="N2" s="452"/>
      <c r="O2" s="452" t="s">
        <v>20</v>
      </c>
      <c r="P2" s="452"/>
      <c r="Q2" s="452" t="s">
        <v>21</v>
      </c>
      <c r="R2" s="452"/>
      <c r="S2" s="135" t="s">
        <v>24</v>
      </c>
      <c r="T2" s="135" t="s">
        <v>39</v>
      </c>
      <c r="U2" s="136" t="s">
        <v>26</v>
      </c>
      <c r="V2" s="136" t="s">
        <v>27</v>
      </c>
    </row>
    <row r="3" spans="1:22" x14ac:dyDescent="0.25">
      <c r="A3" s="138" t="s">
        <v>22</v>
      </c>
      <c r="B3" s="138" t="s">
        <v>23</v>
      </c>
      <c r="C3" s="138" t="s">
        <v>49</v>
      </c>
      <c r="D3" s="138" t="s">
        <v>32</v>
      </c>
      <c r="E3" s="139">
        <v>8</v>
      </c>
      <c r="F3" s="139">
        <v>16.3</v>
      </c>
      <c r="G3" s="139">
        <v>8</v>
      </c>
      <c r="H3" s="139">
        <v>16.3</v>
      </c>
      <c r="I3" s="139">
        <v>10.3</v>
      </c>
      <c r="J3" s="139">
        <v>16.3</v>
      </c>
      <c r="K3" s="139">
        <v>8</v>
      </c>
      <c r="L3" s="139">
        <v>16.3</v>
      </c>
      <c r="M3" s="139">
        <v>8</v>
      </c>
      <c r="N3" s="139">
        <v>16.3</v>
      </c>
      <c r="O3" s="139"/>
      <c r="P3" s="139"/>
      <c r="Q3" s="140"/>
      <c r="R3" s="140"/>
      <c r="S3" s="141"/>
      <c r="T3" s="141"/>
      <c r="U3" s="142"/>
      <c r="V3" s="142"/>
    </row>
    <row r="4" spans="1:22" x14ac:dyDescent="0.25">
      <c r="A4" s="176">
        <v>6641</v>
      </c>
      <c r="B4" s="385" t="s">
        <v>112</v>
      </c>
      <c r="C4" s="279">
        <v>3</v>
      </c>
      <c r="D4" s="25" t="s">
        <v>63</v>
      </c>
      <c r="E4" s="447">
        <v>2.5</v>
      </c>
      <c r="F4" s="447"/>
      <c r="G4" s="447"/>
      <c r="H4" s="447"/>
      <c r="I4" s="447"/>
      <c r="J4" s="447"/>
      <c r="K4" s="447"/>
      <c r="L4" s="447"/>
      <c r="M4" s="447">
        <v>1.75</v>
      </c>
      <c r="N4" s="447"/>
      <c r="O4" s="447"/>
      <c r="P4" s="447"/>
      <c r="Q4" s="448"/>
      <c r="R4" s="449"/>
      <c r="S4" s="141">
        <f>E4+G4+I4+K4+M4+O4+Q4</f>
        <v>4.25</v>
      </c>
      <c r="T4" s="141">
        <f>SUM(S4-U4-V4)</f>
        <v>4.25</v>
      </c>
      <c r="U4" s="145"/>
      <c r="V4" s="145"/>
    </row>
    <row r="5" spans="1:22" x14ac:dyDescent="0.25">
      <c r="A5" s="143">
        <v>6649</v>
      </c>
      <c r="B5" s="385" t="s">
        <v>108</v>
      </c>
      <c r="C5" s="280" t="s">
        <v>83</v>
      </c>
      <c r="D5" s="25" t="s">
        <v>63</v>
      </c>
      <c r="E5" s="447">
        <v>5.5</v>
      </c>
      <c r="F5" s="447"/>
      <c r="G5" s="447">
        <v>8</v>
      </c>
      <c r="H5" s="447"/>
      <c r="I5" s="447">
        <v>4.5</v>
      </c>
      <c r="J5" s="447"/>
      <c r="K5" s="447">
        <v>1</v>
      </c>
      <c r="L5" s="447"/>
      <c r="M5" s="447"/>
      <c r="N5" s="447"/>
      <c r="O5" s="447"/>
      <c r="P5" s="447"/>
      <c r="Q5" s="448"/>
      <c r="R5" s="449"/>
      <c r="S5" s="141">
        <f t="shared" ref="S5:S21" si="0">E5+G5+I5+K5+M5+O5+Q5</f>
        <v>19</v>
      </c>
      <c r="T5" s="141">
        <f t="shared" ref="T5:T19" si="1">SUM(S5-U5-V5)</f>
        <v>19</v>
      </c>
      <c r="U5" s="145"/>
      <c r="V5" s="145"/>
    </row>
    <row r="6" spans="1:22" x14ac:dyDescent="0.25">
      <c r="A6" s="321" t="s">
        <v>87</v>
      </c>
      <c r="B6" s="385" t="s">
        <v>109</v>
      </c>
      <c r="C6" s="322">
        <v>1</v>
      </c>
      <c r="D6" s="25" t="s">
        <v>63</v>
      </c>
      <c r="E6" s="447"/>
      <c r="F6" s="447"/>
      <c r="G6" s="447"/>
      <c r="H6" s="447"/>
      <c r="I6" s="447">
        <v>1</v>
      </c>
      <c r="J6" s="447"/>
      <c r="K6" s="447">
        <v>5</v>
      </c>
      <c r="L6" s="447"/>
      <c r="M6" s="447">
        <v>2.25</v>
      </c>
      <c r="N6" s="447"/>
      <c r="O6" s="447"/>
      <c r="P6" s="447"/>
      <c r="Q6" s="448"/>
      <c r="R6" s="449"/>
      <c r="S6" s="141">
        <f t="shared" si="0"/>
        <v>8.25</v>
      </c>
      <c r="T6" s="141">
        <f t="shared" si="1"/>
        <v>8.25</v>
      </c>
      <c r="U6" s="145"/>
      <c r="V6" s="145"/>
    </row>
    <row r="7" spans="1:22" x14ac:dyDescent="0.25">
      <c r="A7" s="346" t="s">
        <v>85</v>
      </c>
      <c r="B7" s="385" t="s">
        <v>109</v>
      </c>
      <c r="C7" s="345">
        <v>1</v>
      </c>
      <c r="D7" s="25" t="s">
        <v>76</v>
      </c>
      <c r="E7" s="450"/>
      <c r="F7" s="451"/>
      <c r="G7" s="450"/>
      <c r="H7" s="451"/>
      <c r="I7" s="453"/>
      <c r="J7" s="451"/>
      <c r="K7" s="453">
        <v>1.5</v>
      </c>
      <c r="L7" s="451"/>
      <c r="M7" s="453">
        <v>1</v>
      </c>
      <c r="N7" s="451"/>
      <c r="O7" s="447"/>
      <c r="P7" s="447"/>
      <c r="Q7" s="448"/>
      <c r="R7" s="449"/>
      <c r="S7" s="141">
        <f t="shared" si="0"/>
        <v>2.5</v>
      </c>
      <c r="T7" s="141">
        <f t="shared" si="1"/>
        <v>2.5</v>
      </c>
      <c r="U7" s="145"/>
      <c r="V7" s="145"/>
    </row>
    <row r="8" spans="1:22" x14ac:dyDescent="0.25">
      <c r="A8" s="176">
        <v>6686</v>
      </c>
      <c r="B8" s="385" t="s">
        <v>119</v>
      </c>
      <c r="C8" s="241">
        <v>2</v>
      </c>
      <c r="D8" s="25" t="s">
        <v>96</v>
      </c>
      <c r="E8" s="447"/>
      <c r="F8" s="447"/>
      <c r="G8" s="447"/>
      <c r="H8" s="447"/>
      <c r="I8" s="447"/>
      <c r="J8" s="447"/>
      <c r="K8" s="447">
        <v>0.5</v>
      </c>
      <c r="L8" s="447"/>
      <c r="M8" s="447">
        <v>2</v>
      </c>
      <c r="N8" s="447"/>
      <c r="O8" s="447"/>
      <c r="P8" s="447"/>
      <c r="Q8" s="448"/>
      <c r="R8" s="449"/>
      <c r="S8" s="141">
        <f t="shared" si="0"/>
        <v>2.5</v>
      </c>
      <c r="T8" s="141">
        <f t="shared" si="1"/>
        <v>2.5</v>
      </c>
      <c r="U8" s="145"/>
      <c r="V8" s="145"/>
    </row>
    <row r="9" spans="1:22" x14ac:dyDescent="0.25">
      <c r="A9" s="143">
        <v>6707</v>
      </c>
      <c r="B9" s="385" t="s">
        <v>118</v>
      </c>
      <c r="C9" s="143">
        <v>1</v>
      </c>
      <c r="D9" s="144" t="s">
        <v>104</v>
      </c>
      <c r="E9" s="447"/>
      <c r="F9" s="447"/>
      <c r="G9" s="447"/>
      <c r="H9" s="447"/>
      <c r="I9" s="447"/>
      <c r="J9" s="447"/>
      <c r="K9" s="447"/>
      <c r="L9" s="447"/>
      <c r="M9" s="447">
        <v>0.5</v>
      </c>
      <c r="N9" s="447"/>
      <c r="O9" s="447"/>
      <c r="P9" s="447"/>
      <c r="Q9" s="448"/>
      <c r="R9" s="449"/>
      <c r="S9" s="141">
        <f t="shared" si="0"/>
        <v>0.5</v>
      </c>
      <c r="T9" s="141">
        <f t="shared" si="1"/>
        <v>0.5</v>
      </c>
      <c r="U9" s="145"/>
      <c r="V9" s="145"/>
    </row>
    <row r="10" spans="1:22" x14ac:dyDescent="0.25">
      <c r="A10" s="143"/>
      <c r="B10" s="146"/>
      <c r="C10" s="143"/>
      <c r="D10" s="144"/>
      <c r="E10" s="450"/>
      <c r="F10" s="451"/>
      <c r="G10" s="450"/>
      <c r="H10" s="451"/>
      <c r="I10" s="450"/>
      <c r="J10" s="451"/>
      <c r="K10" s="447"/>
      <c r="L10" s="447"/>
      <c r="M10" s="447"/>
      <c r="N10" s="447"/>
      <c r="O10" s="447"/>
      <c r="P10" s="447"/>
      <c r="Q10" s="448"/>
      <c r="R10" s="449"/>
      <c r="S10" s="141">
        <f t="shared" si="0"/>
        <v>0</v>
      </c>
      <c r="T10" s="141">
        <f t="shared" si="1"/>
        <v>0</v>
      </c>
      <c r="U10" s="145"/>
      <c r="V10" s="145"/>
    </row>
    <row r="11" spans="1:22" x14ac:dyDescent="0.25">
      <c r="A11" s="134"/>
      <c r="B11" s="134"/>
      <c r="C11" s="134"/>
      <c r="D11" s="144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8"/>
      <c r="R11" s="449"/>
      <c r="S11" s="141">
        <f t="shared" si="0"/>
        <v>0</v>
      </c>
      <c r="T11" s="141">
        <f t="shared" si="1"/>
        <v>0</v>
      </c>
      <c r="U11" s="145"/>
      <c r="V11" s="145"/>
    </row>
    <row r="12" spans="1:22" x14ac:dyDescent="0.25">
      <c r="A12" s="143"/>
      <c r="B12" s="146"/>
      <c r="C12" s="143"/>
      <c r="D12" s="144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8"/>
      <c r="R12" s="449"/>
      <c r="S12" s="141">
        <f t="shared" si="0"/>
        <v>0</v>
      </c>
      <c r="T12" s="141">
        <f t="shared" si="1"/>
        <v>0</v>
      </c>
      <c r="U12" s="145"/>
      <c r="V12" s="145"/>
    </row>
    <row r="13" spans="1:22" x14ac:dyDescent="0.25">
      <c r="A13" s="134"/>
      <c r="B13" s="134"/>
      <c r="C13" s="134"/>
      <c r="D13" s="144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8"/>
      <c r="R13" s="449"/>
      <c r="S13" s="141">
        <f t="shared" si="0"/>
        <v>0</v>
      </c>
      <c r="T13" s="141">
        <f t="shared" si="1"/>
        <v>0</v>
      </c>
      <c r="U13" s="145"/>
      <c r="V13" s="145"/>
    </row>
    <row r="14" spans="1:22" x14ac:dyDescent="0.25">
      <c r="A14" s="143"/>
      <c r="B14" s="143"/>
      <c r="C14" s="143"/>
      <c r="D14" s="1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8"/>
      <c r="R14" s="449"/>
      <c r="S14" s="141">
        <f t="shared" si="0"/>
        <v>0</v>
      </c>
      <c r="T14" s="141">
        <f t="shared" si="1"/>
        <v>0</v>
      </c>
      <c r="U14" s="145"/>
      <c r="V14" s="145"/>
    </row>
    <row r="15" spans="1:22" x14ac:dyDescent="0.25">
      <c r="A15" s="143"/>
      <c r="B15" s="143"/>
      <c r="C15" s="143"/>
      <c r="D15" s="1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8"/>
      <c r="R15" s="449"/>
      <c r="S15" s="141">
        <f t="shared" si="0"/>
        <v>0</v>
      </c>
      <c r="T15" s="141">
        <f t="shared" si="1"/>
        <v>0</v>
      </c>
      <c r="U15" s="145"/>
      <c r="V15" s="145"/>
    </row>
    <row r="16" spans="1:22" x14ac:dyDescent="0.25">
      <c r="A16" s="148"/>
      <c r="B16" s="143"/>
      <c r="C16" s="143"/>
      <c r="D16" s="1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8"/>
      <c r="R16" s="449"/>
      <c r="S16" s="141">
        <f t="shared" si="0"/>
        <v>0</v>
      </c>
      <c r="T16" s="141">
        <f t="shared" si="1"/>
        <v>0</v>
      </c>
      <c r="U16" s="145"/>
      <c r="V16" s="145"/>
    </row>
    <row r="17" spans="1:22" x14ac:dyDescent="0.25">
      <c r="A17" s="134"/>
      <c r="B17" s="134"/>
      <c r="C17" s="134"/>
      <c r="D17" s="1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8"/>
      <c r="R17" s="449"/>
      <c r="S17" s="141">
        <f t="shared" si="0"/>
        <v>0</v>
      </c>
      <c r="T17" s="141">
        <f t="shared" si="1"/>
        <v>0</v>
      </c>
      <c r="U17" s="145"/>
      <c r="V17" s="145"/>
    </row>
    <row r="18" spans="1:22" x14ac:dyDescent="0.25">
      <c r="A18" s="134"/>
      <c r="B18" s="134"/>
      <c r="C18" s="134"/>
      <c r="D18" s="25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8"/>
      <c r="R18" s="449"/>
      <c r="S18" s="141">
        <f t="shared" si="0"/>
        <v>0</v>
      </c>
      <c r="T18" s="141">
        <f t="shared" si="1"/>
        <v>0</v>
      </c>
      <c r="U18" s="145"/>
      <c r="V18" s="145"/>
    </row>
    <row r="19" spans="1:22" x14ac:dyDescent="0.25">
      <c r="A19" s="207">
        <v>3600</v>
      </c>
      <c r="B19" s="207" t="s">
        <v>114</v>
      </c>
      <c r="C19" s="207"/>
      <c r="D19" s="25" t="s">
        <v>78</v>
      </c>
      <c r="E19" s="450"/>
      <c r="F19" s="451"/>
      <c r="G19" s="450"/>
      <c r="H19" s="451"/>
      <c r="I19" s="450"/>
      <c r="J19" s="451"/>
      <c r="K19" s="447"/>
      <c r="L19" s="447"/>
      <c r="M19" s="447">
        <v>0.5</v>
      </c>
      <c r="N19" s="447"/>
      <c r="O19" s="447"/>
      <c r="P19" s="447"/>
      <c r="Q19" s="448"/>
      <c r="R19" s="449"/>
      <c r="S19" s="141">
        <f t="shared" si="0"/>
        <v>0.5</v>
      </c>
      <c r="T19" s="141">
        <f t="shared" si="1"/>
        <v>0.5</v>
      </c>
      <c r="U19" s="145"/>
      <c r="V19" s="145"/>
    </row>
    <row r="20" spans="1:22" x14ac:dyDescent="0.25">
      <c r="A20" s="138" t="s">
        <v>37</v>
      </c>
      <c r="B20" s="138"/>
      <c r="C20" s="138"/>
      <c r="D20" s="138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8"/>
      <c r="R20" s="449"/>
      <c r="S20" s="141">
        <f t="shared" si="0"/>
        <v>0</v>
      </c>
      <c r="T20" s="141"/>
      <c r="U20" s="149"/>
      <c r="V20" s="145"/>
    </row>
    <row r="21" spans="1:22" x14ac:dyDescent="0.25">
      <c r="A21" s="138" t="s">
        <v>38</v>
      </c>
      <c r="B21" s="138"/>
      <c r="C21" s="138"/>
      <c r="D21" s="138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8"/>
      <c r="R21" s="449"/>
      <c r="S21" s="141">
        <f t="shared" si="0"/>
        <v>0</v>
      </c>
      <c r="T21" s="141"/>
      <c r="U21" s="149"/>
      <c r="V21" s="145"/>
    </row>
    <row r="22" spans="1:22" x14ac:dyDescent="0.25">
      <c r="A22" s="149" t="s">
        <v>6</v>
      </c>
      <c r="B22" s="149"/>
      <c r="C22" s="149"/>
      <c r="D22" s="149"/>
      <c r="E22" s="445">
        <f>SUM(E4:E21)</f>
        <v>8</v>
      </c>
      <c r="F22" s="446"/>
      <c r="G22" s="445">
        <f>SUM(G4:G21)</f>
        <v>8</v>
      </c>
      <c r="H22" s="446"/>
      <c r="I22" s="445">
        <f>SUM(I4:I21)</f>
        <v>5.5</v>
      </c>
      <c r="J22" s="446"/>
      <c r="K22" s="445">
        <f>SUM(K4:K21)</f>
        <v>8</v>
      </c>
      <c r="L22" s="446"/>
      <c r="M22" s="445">
        <f>SUM(M4:M21)</f>
        <v>8</v>
      </c>
      <c r="N22" s="446"/>
      <c r="O22" s="445">
        <f>SUM(O4:O21)</f>
        <v>0</v>
      </c>
      <c r="P22" s="446"/>
      <c r="Q22" s="445">
        <f>SUM(Q4:Q21)</f>
        <v>0</v>
      </c>
      <c r="R22" s="446"/>
      <c r="S22" s="141">
        <f>E22+G22+I22+K22+M22+O22+Q22</f>
        <v>37.5</v>
      </c>
      <c r="T22" s="141"/>
      <c r="U22" s="149"/>
      <c r="V22" s="145"/>
    </row>
    <row r="23" spans="1:22" x14ac:dyDescent="0.25">
      <c r="A23" s="149" t="s">
        <v>2</v>
      </c>
      <c r="B23" s="149">
        <f>SUM(B6:B22)</f>
        <v>0</v>
      </c>
      <c r="C23" s="149"/>
      <c r="D23" s="149"/>
      <c r="E23" s="150"/>
      <c r="F23" s="151">
        <v>8</v>
      </c>
      <c r="G23" s="150"/>
      <c r="H23" s="151">
        <v>8</v>
      </c>
      <c r="I23" s="150"/>
      <c r="J23" s="151">
        <v>8</v>
      </c>
      <c r="K23" s="150">
        <f>SUM(K6:K22)</f>
        <v>15</v>
      </c>
      <c r="L23" s="151">
        <v>8</v>
      </c>
      <c r="M23" s="150"/>
      <c r="N23" s="151">
        <v>8</v>
      </c>
      <c r="O23" s="150"/>
      <c r="P23" s="151"/>
      <c r="Q23" s="150"/>
      <c r="R23" s="151"/>
      <c r="S23" s="141">
        <f>SUM(E23:R23)</f>
        <v>55</v>
      </c>
      <c r="T23" s="141">
        <f>SUM(T4:T22)</f>
        <v>37.5</v>
      </c>
      <c r="U23" s="145"/>
      <c r="V23" s="145"/>
    </row>
    <row r="24" spans="1:22" x14ac:dyDescent="0.25">
      <c r="A24" s="149" t="s">
        <v>41</v>
      </c>
      <c r="B24" s="149"/>
      <c r="C24" s="149"/>
      <c r="D24" s="149"/>
      <c r="E24" s="152"/>
      <c r="F24" s="152">
        <f>SUM(E22)-F23</f>
        <v>0</v>
      </c>
      <c r="G24" s="152"/>
      <c r="H24" s="152">
        <f>SUM(G22)-H23</f>
        <v>0</v>
      </c>
      <c r="I24" s="152"/>
      <c r="J24" s="152">
        <f>SUM(I22)-J23</f>
        <v>-2.5</v>
      </c>
      <c r="K24" s="152"/>
      <c r="L24" s="152">
        <f>SUM(K22)-L23</f>
        <v>0</v>
      </c>
      <c r="M24" s="152"/>
      <c r="N24" s="152">
        <f>SUM(M22)-N23</f>
        <v>0</v>
      </c>
      <c r="O24" s="152"/>
      <c r="P24" s="152">
        <f>SUM(O22)</f>
        <v>0</v>
      </c>
      <c r="Q24" s="152"/>
      <c r="R24" s="152">
        <f>SUM(Q22)</f>
        <v>0</v>
      </c>
      <c r="S24" s="145">
        <f>SUM(E24:R24)</f>
        <v>-2.5</v>
      </c>
      <c r="T24" s="145"/>
      <c r="U24" s="145">
        <f>SUM(U4:U23)</f>
        <v>0</v>
      </c>
      <c r="V24" s="145">
        <f>SUM(V4:V23)</f>
        <v>0</v>
      </c>
    </row>
    <row r="26" spans="1:22" x14ac:dyDescent="0.25">
      <c r="A26" s="129" t="s">
        <v>25</v>
      </c>
      <c r="B26" s="130"/>
    </row>
    <row r="27" spans="1:22" x14ac:dyDescent="0.25">
      <c r="A27" s="131" t="s">
        <v>2</v>
      </c>
      <c r="C27" s="153">
        <f>SUM(T23)</f>
        <v>37.5</v>
      </c>
      <c r="I27" s="129">
        <v>3600</v>
      </c>
    </row>
    <row r="28" spans="1:22" x14ac:dyDescent="0.25">
      <c r="A28" s="131" t="s">
        <v>26</v>
      </c>
      <c r="C28" s="153">
        <f>U24</f>
        <v>0</v>
      </c>
      <c r="D28" s="154"/>
      <c r="I28" s="155">
        <v>0.5</v>
      </c>
    </row>
    <row r="29" spans="1:22" x14ac:dyDescent="0.25">
      <c r="A29" s="131" t="s">
        <v>27</v>
      </c>
      <c r="C29" s="154">
        <f>V24</f>
        <v>0</v>
      </c>
      <c r="I29" s="156"/>
    </row>
    <row r="30" spans="1:22" x14ac:dyDescent="0.25">
      <c r="A30" s="131" t="s">
        <v>28</v>
      </c>
      <c r="C30" s="154">
        <f>S20</f>
        <v>0</v>
      </c>
      <c r="I30" s="153"/>
    </row>
    <row r="31" spans="1:22" x14ac:dyDescent="0.25">
      <c r="A31" s="131" t="s">
        <v>4</v>
      </c>
      <c r="C31" s="154">
        <f>S21</f>
        <v>0</v>
      </c>
    </row>
    <row r="32" spans="1:22" ht="16.5" thickBot="1" x14ac:dyDescent="0.3">
      <c r="A32" s="132" t="s">
        <v>6</v>
      </c>
      <c r="C32" s="157">
        <f>SUM(C27:C31)</f>
        <v>37.5</v>
      </c>
      <c r="E32" s="132" t="s">
        <v>42</v>
      </c>
      <c r="F32" s="132"/>
      <c r="G32" s="158">
        <v>0</v>
      </c>
    </row>
    <row r="33" spans="1:4" ht="16.5" thickTop="1" x14ac:dyDescent="0.25">
      <c r="A33" s="131" t="s">
        <v>29</v>
      </c>
      <c r="C33" s="159">
        <v>0</v>
      </c>
      <c r="D33" s="159"/>
    </row>
    <row r="34" spans="1:4" x14ac:dyDescent="0.25">
      <c r="A34" s="131" t="s">
        <v>36</v>
      </c>
      <c r="C34" s="159">
        <v>0</v>
      </c>
      <c r="D34" s="159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K24" sqref="K23:K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15.3</v>
      </c>
      <c r="M3" s="41">
        <v>8</v>
      </c>
      <c r="N3" s="41">
        <v>17.45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281">
        <v>6717</v>
      </c>
      <c r="B4" s="385" t="s">
        <v>117</v>
      </c>
      <c r="C4" s="280">
        <v>3</v>
      </c>
      <c r="D4" s="25" t="s">
        <v>77</v>
      </c>
      <c r="E4" s="404">
        <v>6.5</v>
      </c>
      <c r="F4" s="404"/>
      <c r="G4" s="404">
        <v>8</v>
      </c>
      <c r="H4" s="404"/>
      <c r="I4" s="404">
        <v>4</v>
      </c>
      <c r="J4" s="404"/>
      <c r="K4" s="404">
        <v>4</v>
      </c>
      <c r="L4" s="404"/>
      <c r="M4" s="404"/>
      <c r="N4" s="404"/>
      <c r="O4" s="399"/>
      <c r="P4" s="400"/>
      <c r="Q4" s="401"/>
      <c r="R4" s="402"/>
      <c r="S4" s="12">
        <f>E4+G4+I4+K4+M4+O4+Q4</f>
        <v>22.5</v>
      </c>
      <c r="T4" s="12">
        <f t="shared" ref="T4:T17" si="0">SUM(S4-U4-V4)</f>
        <v>22.5</v>
      </c>
      <c r="U4" s="15"/>
      <c r="V4" s="15"/>
    </row>
    <row r="5" spans="1:22" x14ac:dyDescent="0.25">
      <c r="A5" s="143">
        <v>6649</v>
      </c>
      <c r="B5" s="385" t="s">
        <v>108</v>
      </c>
      <c r="C5" s="349" t="s">
        <v>83</v>
      </c>
      <c r="D5" s="25" t="s">
        <v>63</v>
      </c>
      <c r="E5" s="404">
        <v>1.5</v>
      </c>
      <c r="F5" s="404"/>
      <c r="G5" s="404"/>
      <c r="H5" s="404"/>
      <c r="I5" s="404"/>
      <c r="J5" s="404"/>
      <c r="K5" s="404"/>
      <c r="L5" s="404"/>
      <c r="M5" s="404"/>
      <c r="N5" s="404"/>
      <c r="O5" s="399"/>
      <c r="P5" s="400"/>
      <c r="Q5" s="401"/>
      <c r="R5" s="402"/>
      <c r="S5" s="12">
        <f>E5+G5+I5+K5+M5+O5+Q5</f>
        <v>1.5</v>
      </c>
      <c r="T5" s="12">
        <f t="shared" si="0"/>
        <v>1.5</v>
      </c>
      <c r="U5" s="15"/>
      <c r="V5" s="15"/>
    </row>
    <row r="6" spans="1:22" x14ac:dyDescent="0.25">
      <c r="A6" s="321">
        <v>6717</v>
      </c>
      <c r="B6" s="385" t="s">
        <v>117</v>
      </c>
      <c r="C6" s="320" t="s">
        <v>90</v>
      </c>
      <c r="D6" s="25" t="s">
        <v>91</v>
      </c>
      <c r="E6" s="404"/>
      <c r="F6" s="404"/>
      <c r="G6" s="404"/>
      <c r="H6" s="404"/>
      <c r="I6" s="406">
        <v>4</v>
      </c>
      <c r="J6" s="400"/>
      <c r="K6" s="406">
        <v>4</v>
      </c>
      <c r="L6" s="400"/>
      <c r="M6" s="406"/>
      <c r="N6" s="400"/>
      <c r="O6" s="399"/>
      <c r="P6" s="400"/>
      <c r="Q6" s="401"/>
      <c r="R6" s="402"/>
      <c r="S6" s="12">
        <f>E6+G6+I6+K6+M6+O6+Q6</f>
        <v>8</v>
      </c>
      <c r="T6" s="12">
        <f>SUM(S6-U6-V6)</f>
        <v>8</v>
      </c>
      <c r="U6" s="15"/>
      <c r="V6" s="15"/>
    </row>
    <row r="7" spans="1:22" x14ac:dyDescent="0.25">
      <c r="A7" s="125"/>
      <c r="B7" s="124"/>
      <c r="C7" s="124"/>
      <c r="D7" s="25"/>
      <c r="E7" s="404"/>
      <c r="F7" s="404"/>
      <c r="G7" s="404"/>
      <c r="H7" s="404"/>
      <c r="I7" s="406"/>
      <c r="J7" s="400"/>
      <c r="K7" s="406"/>
      <c r="L7" s="400"/>
      <c r="M7" s="406"/>
      <c r="N7" s="400"/>
      <c r="O7" s="399"/>
      <c r="P7" s="400"/>
      <c r="Q7" s="401"/>
      <c r="R7" s="402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86"/>
      <c r="B8" s="32"/>
      <c r="C8" s="86"/>
      <c r="D8" s="25"/>
      <c r="E8" s="404"/>
      <c r="F8" s="404"/>
      <c r="G8" s="404"/>
      <c r="H8" s="404"/>
      <c r="I8" s="406"/>
      <c r="J8" s="400"/>
      <c r="K8" s="399"/>
      <c r="L8" s="400"/>
      <c r="M8" s="399"/>
      <c r="N8" s="400"/>
      <c r="O8" s="399"/>
      <c r="P8" s="400"/>
      <c r="Q8" s="401"/>
      <c r="R8" s="40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28"/>
      <c r="B9" s="32"/>
      <c r="C9" s="128"/>
      <c r="D9" s="25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61"/>
      <c r="B10" s="30"/>
      <c r="C10" s="30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62"/>
      <c r="B11" s="32"/>
      <c r="C11" s="62"/>
      <c r="D11" s="25"/>
      <c r="E11" s="404"/>
      <c r="F11" s="404"/>
      <c r="G11" s="404"/>
      <c r="H11" s="404"/>
      <c r="I11" s="406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404"/>
      <c r="F12" s="404"/>
      <c r="G12" s="404"/>
      <c r="H12" s="404"/>
      <c r="I12" s="406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97"/>
      <c r="B13" s="197"/>
      <c r="C13" s="197"/>
      <c r="D13" s="25"/>
      <c r="E13" s="399"/>
      <c r="F13" s="400"/>
      <c r="G13" s="399"/>
      <c r="H13" s="400"/>
      <c r="I13" s="406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97"/>
      <c r="B14" s="197"/>
      <c r="C14" s="197"/>
      <c r="D14" s="25"/>
      <c r="E14" s="404"/>
      <c r="F14" s="404"/>
      <c r="G14" s="404"/>
      <c r="H14" s="404"/>
      <c r="I14" s="406"/>
      <c r="J14" s="400"/>
      <c r="K14" s="399"/>
      <c r="L14" s="400"/>
      <c r="M14" s="399"/>
      <c r="N14" s="400"/>
      <c r="O14" s="399"/>
      <c r="P14" s="400"/>
      <c r="Q14" s="401"/>
      <c r="R14" s="40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9"/>
      <c r="B15" s="109"/>
      <c r="C15" s="109"/>
      <c r="D15" s="25"/>
      <c r="E15" s="404"/>
      <c r="F15" s="404"/>
      <c r="G15" s="404"/>
      <c r="H15" s="404"/>
      <c r="I15" s="406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60"/>
      <c r="B16" s="160"/>
      <c r="C16" s="160"/>
      <c r="D16" s="25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24">
        <v>3600</v>
      </c>
      <c r="B17" s="124" t="s">
        <v>114</v>
      </c>
      <c r="C17" s="124"/>
      <c r="D17" s="25" t="s">
        <v>107</v>
      </c>
      <c r="E17" s="399"/>
      <c r="F17" s="400"/>
      <c r="G17" s="399"/>
      <c r="H17" s="400"/>
      <c r="I17" s="406"/>
      <c r="J17" s="400"/>
      <c r="K17" s="399"/>
      <c r="L17" s="400"/>
      <c r="M17" s="399">
        <v>9.25</v>
      </c>
      <c r="N17" s="400"/>
      <c r="O17" s="399"/>
      <c r="P17" s="400"/>
      <c r="Q17" s="401"/>
      <c r="R17" s="402"/>
      <c r="S17" s="12">
        <f t="shared" si="1"/>
        <v>9.25</v>
      </c>
      <c r="T17" s="12">
        <f t="shared" si="0"/>
        <v>9.25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401"/>
      <c r="P18" s="402"/>
      <c r="Q18" s="401"/>
      <c r="R18" s="402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401"/>
      <c r="P19" s="402"/>
      <c r="Q19" s="401"/>
      <c r="R19" s="402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8</v>
      </c>
      <c r="F20" s="398"/>
      <c r="G20" s="397">
        <f>SUM(G4:G19)</f>
        <v>8</v>
      </c>
      <c r="H20" s="398"/>
      <c r="I20" s="397">
        <f>SUM(I4:I19)</f>
        <v>8</v>
      </c>
      <c r="J20" s="398"/>
      <c r="K20" s="397">
        <f>SUM(K4:K19)</f>
        <v>8</v>
      </c>
      <c r="L20" s="398"/>
      <c r="M20" s="397">
        <f>SUM(M4:M19)</f>
        <v>9.25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1"/>
        <v>41.25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92"/>
      <c r="H21" s="93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41.25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1.25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1.25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41.25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9.25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41.25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281">
        <v>6538</v>
      </c>
      <c r="B4" s="385" t="s">
        <v>111</v>
      </c>
      <c r="C4" s="280">
        <v>31</v>
      </c>
      <c r="D4" s="25" t="s">
        <v>82</v>
      </c>
      <c r="E4" s="399"/>
      <c r="F4" s="400"/>
      <c r="G4" s="399">
        <v>0.5</v>
      </c>
      <c r="H4" s="400"/>
      <c r="I4" s="399">
        <v>1</v>
      </c>
      <c r="J4" s="400"/>
      <c r="K4" s="399"/>
      <c r="L4" s="400"/>
      <c r="M4" s="399"/>
      <c r="N4" s="400"/>
      <c r="O4" s="399"/>
      <c r="P4" s="400"/>
      <c r="Q4" s="401"/>
      <c r="R4" s="402"/>
      <c r="S4" s="12">
        <f>E4+G4+I4+K4+M4+O4+Q4</f>
        <v>1.5</v>
      </c>
      <c r="T4" s="12">
        <f>SUM(S4-U4-V4)</f>
        <v>1.5</v>
      </c>
      <c r="U4" s="15"/>
      <c r="V4" s="15"/>
    </row>
    <row r="5" spans="1:22" ht="15.75" customHeight="1" x14ac:dyDescent="0.25">
      <c r="A5" s="281">
        <v>6538</v>
      </c>
      <c r="B5" s="385" t="s">
        <v>111</v>
      </c>
      <c r="C5" s="280">
        <v>32</v>
      </c>
      <c r="D5" s="25" t="s">
        <v>82</v>
      </c>
      <c r="E5" s="399"/>
      <c r="F5" s="400"/>
      <c r="G5" s="399">
        <v>0.5</v>
      </c>
      <c r="H5" s="400"/>
      <c r="I5" s="399">
        <v>3</v>
      </c>
      <c r="J5" s="400"/>
      <c r="K5" s="399"/>
      <c r="L5" s="400"/>
      <c r="M5" s="399"/>
      <c r="N5" s="400"/>
      <c r="O5" s="399"/>
      <c r="P5" s="400"/>
      <c r="Q5" s="401"/>
      <c r="R5" s="402"/>
      <c r="S5" s="12">
        <f>E5+G5+I5+K5+M5+O5+Q5</f>
        <v>3.5</v>
      </c>
      <c r="T5" s="12">
        <f>SUM(S5-U5-V5)</f>
        <v>3.5</v>
      </c>
      <c r="U5" s="15"/>
      <c r="V5" s="15"/>
    </row>
    <row r="6" spans="1:22" x14ac:dyDescent="0.25">
      <c r="A6" s="281" t="s">
        <v>85</v>
      </c>
      <c r="B6" s="385" t="s">
        <v>109</v>
      </c>
      <c r="C6" s="280">
        <v>1</v>
      </c>
      <c r="D6" s="25" t="s">
        <v>76</v>
      </c>
      <c r="E6" s="399">
        <v>7</v>
      </c>
      <c r="F6" s="400"/>
      <c r="G6" s="399">
        <v>6</v>
      </c>
      <c r="H6" s="400"/>
      <c r="I6" s="404">
        <v>2.5</v>
      </c>
      <c r="J6" s="404"/>
      <c r="K6" s="399">
        <v>7</v>
      </c>
      <c r="L6" s="400"/>
      <c r="M6" s="399">
        <v>7</v>
      </c>
      <c r="N6" s="400"/>
      <c r="O6" s="399"/>
      <c r="P6" s="400"/>
      <c r="Q6" s="401"/>
      <c r="R6" s="402"/>
      <c r="S6" s="12">
        <f t="shared" ref="S6:S24" si="0">E6+G6+I6+K6+M6+O6+Q6</f>
        <v>29.5</v>
      </c>
      <c r="T6" s="12">
        <f t="shared" ref="T6:T21" si="1">SUM(S6-U6-V6)</f>
        <v>29.5</v>
      </c>
      <c r="U6" s="15"/>
      <c r="V6" s="15"/>
    </row>
    <row r="7" spans="1:22" x14ac:dyDescent="0.25">
      <c r="A7" s="205">
        <v>6738</v>
      </c>
      <c r="B7" s="385" t="s">
        <v>120</v>
      </c>
      <c r="C7" s="204">
        <v>1</v>
      </c>
      <c r="D7" s="25" t="s">
        <v>101</v>
      </c>
      <c r="E7" s="399"/>
      <c r="F7" s="400"/>
      <c r="G7" s="399"/>
      <c r="H7" s="400"/>
      <c r="I7" s="399">
        <v>0.5</v>
      </c>
      <c r="J7" s="400"/>
      <c r="K7" s="399"/>
      <c r="L7" s="400"/>
      <c r="M7" s="399"/>
      <c r="N7" s="400"/>
      <c r="O7" s="399"/>
      <c r="P7" s="400"/>
      <c r="Q7" s="401"/>
      <c r="R7" s="402"/>
      <c r="S7" s="12">
        <f>E7+G7+I7+K7+M7+O7+Q7</f>
        <v>0.5</v>
      </c>
      <c r="T7" s="12">
        <f t="shared" si="1"/>
        <v>0.5</v>
      </c>
      <c r="U7" s="15"/>
      <c r="V7" s="15"/>
    </row>
    <row r="8" spans="1:22" x14ac:dyDescent="0.25">
      <c r="A8" s="127"/>
      <c r="B8" s="126"/>
      <c r="C8" s="126"/>
      <c r="D8" s="25"/>
      <c r="E8" s="399"/>
      <c r="F8" s="400"/>
      <c r="G8" s="399"/>
      <c r="H8" s="400"/>
      <c r="I8" s="399"/>
      <c r="J8" s="400"/>
      <c r="K8" s="404"/>
      <c r="L8" s="404"/>
      <c r="M8" s="404"/>
      <c r="N8" s="404"/>
      <c r="O8" s="399"/>
      <c r="P8" s="400"/>
      <c r="Q8" s="401"/>
      <c r="R8" s="402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10"/>
      <c r="B9" s="209"/>
      <c r="C9" s="209"/>
      <c r="D9" s="25"/>
      <c r="E9" s="399"/>
      <c r="F9" s="400"/>
      <c r="G9" s="399"/>
      <c r="H9" s="400"/>
      <c r="I9" s="399"/>
      <c r="J9" s="400"/>
      <c r="K9" s="404"/>
      <c r="L9" s="404"/>
      <c r="M9" s="399"/>
      <c r="N9" s="400"/>
      <c r="O9" s="399"/>
      <c r="P9" s="400"/>
      <c r="Q9" s="401"/>
      <c r="R9" s="402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11"/>
      <c r="B10" s="32"/>
      <c r="C10" s="111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81"/>
      <c r="B11" s="280"/>
      <c r="C11" s="280"/>
      <c r="D11" s="25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81"/>
      <c r="B12" s="280"/>
      <c r="C12" s="280"/>
      <c r="D12" s="25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6"/>
      <c r="B13" s="32"/>
      <c r="C13" s="96"/>
      <c r="D13" s="25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82"/>
      <c r="B14" s="82"/>
      <c r="C14" s="82"/>
      <c r="D14" s="25"/>
      <c r="E14" s="399"/>
      <c r="F14" s="400"/>
      <c r="G14" s="399"/>
      <c r="H14" s="400"/>
      <c r="I14" s="399"/>
      <c r="J14" s="400"/>
      <c r="K14" s="399"/>
      <c r="L14" s="400"/>
      <c r="M14" s="399"/>
      <c r="N14" s="400"/>
      <c r="O14" s="399"/>
      <c r="P14" s="400"/>
      <c r="Q14" s="401"/>
      <c r="R14" s="40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83"/>
      <c r="B15" s="32"/>
      <c r="C15" s="83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54"/>
      <c r="B18" s="30"/>
      <c r="C18" s="30"/>
      <c r="D18" s="14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23"/>
      <c r="B19" s="123"/>
      <c r="C19" s="123"/>
      <c r="D19" s="25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23"/>
      <c r="B20" s="123"/>
      <c r="C20" s="123"/>
      <c r="D20" s="25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401"/>
      <c r="R20" s="402"/>
      <c r="S20" s="12">
        <f t="shared" si="0"/>
        <v>0</v>
      </c>
      <c r="T20" s="12">
        <f t="shared" si="1"/>
        <v>0</v>
      </c>
      <c r="U20" s="15"/>
      <c r="V20" s="15"/>
    </row>
    <row r="21" spans="1:22" s="4" customFormat="1" x14ac:dyDescent="0.25">
      <c r="A21" s="58">
        <v>3600</v>
      </c>
      <c r="B21" s="58" t="s">
        <v>114</v>
      </c>
      <c r="C21" s="58"/>
      <c r="D21" s="14" t="s">
        <v>66</v>
      </c>
      <c r="E21" s="399">
        <v>1</v>
      </c>
      <c r="F21" s="400"/>
      <c r="G21" s="399">
        <v>1</v>
      </c>
      <c r="H21" s="400"/>
      <c r="I21" s="399">
        <v>1</v>
      </c>
      <c r="J21" s="400"/>
      <c r="K21" s="399">
        <v>1</v>
      </c>
      <c r="L21" s="400"/>
      <c r="M21" s="399">
        <v>1</v>
      </c>
      <c r="N21" s="400"/>
      <c r="O21" s="399"/>
      <c r="P21" s="400"/>
      <c r="Q21" s="401"/>
      <c r="R21" s="402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99"/>
      <c r="F22" s="400"/>
      <c r="G22" s="399"/>
      <c r="H22" s="400"/>
      <c r="I22" s="399"/>
      <c r="J22" s="400"/>
      <c r="K22" s="399"/>
      <c r="L22" s="400"/>
      <c r="M22" s="399"/>
      <c r="N22" s="400"/>
      <c r="O22" s="399"/>
      <c r="P22" s="400"/>
      <c r="Q22" s="401"/>
      <c r="R22" s="402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>
        <f>SUM(B6:B22)</f>
        <v>0</v>
      </c>
      <c r="C23" s="6"/>
      <c r="D23" s="6"/>
      <c r="E23" s="399"/>
      <c r="F23" s="400"/>
      <c r="G23" s="399"/>
      <c r="H23" s="400"/>
      <c r="I23" s="399"/>
      <c r="J23" s="400"/>
      <c r="K23" s="399"/>
      <c r="L23" s="400"/>
      <c r="M23" s="399"/>
      <c r="N23" s="400"/>
      <c r="O23" s="401"/>
      <c r="P23" s="402"/>
      <c r="Q23" s="401"/>
      <c r="R23" s="40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97">
        <f>SUM(E4:E23)</f>
        <v>8</v>
      </c>
      <c r="F24" s="398"/>
      <c r="G24" s="397">
        <f>SUM(G4:G23)</f>
        <v>8</v>
      </c>
      <c r="H24" s="398"/>
      <c r="I24" s="397">
        <f>SUM(I4:I23)</f>
        <v>8</v>
      </c>
      <c r="J24" s="398"/>
      <c r="K24" s="397">
        <f>SUM(K4:K23)</f>
        <v>8</v>
      </c>
      <c r="L24" s="398"/>
      <c r="M24" s="397">
        <f>SUM(M4:M23)</f>
        <v>8</v>
      </c>
      <c r="N24" s="398"/>
      <c r="O24" s="397">
        <f>SUM(O4:O23)</f>
        <v>0</v>
      </c>
      <c r="P24" s="398"/>
      <c r="Q24" s="397">
        <f>SUM(Q4:Q23)</f>
        <v>0</v>
      </c>
      <c r="R24" s="398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6"/>
      <c r="J25" s="57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81">
        <v>6538</v>
      </c>
      <c r="B4" s="385" t="s">
        <v>111</v>
      </c>
      <c r="C4" s="280">
        <v>31</v>
      </c>
      <c r="D4" s="25" t="s">
        <v>82</v>
      </c>
      <c r="E4" s="399"/>
      <c r="F4" s="400"/>
      <c r="G4" s="399">
        <v>0.5</v>
      </c>
      <c r="H4" s="400"/>
      <c r="I4" s="399">
        <v>0.5</v>
      </c>
      <c r="J4" s="400"/>
      <c r="K4" s="399"/>
      <c r="L4" s="400"/>
      <c r="M4" s="399"/>
      <c r="N4" s="400"/>
      <c r="O4" s="404"/>
      <c r="P4" s="404"/>
      <c r="Q4" s="454"/>
      <c r="R4" s="454"/>
      <c r="S4" s="12">
        <f t="shared" ref="S4:S11" si="0">E4+G4+I4+K4+M4+O4+Q4</f>
        <v>1</v>
      </c>
      <c r="T4" s="12">
        <f t="shared" ref="T4:T11" si="1">SUM(S4-U4-V4)</f>
        <v>1</v>
      </c>
      <c r="U4" s="15"/>
      <c r="V4" s="15"/>
    </row>
    <row r="5" spans="1:22" x14ac:dyDescent="0.25">
      <c r="A5" s="281">
        <v>6538</v>
      </c>
      <c r="B5" s="385" t="s">
        <v>111</v>
      </c>
      <c r="C5" s="280">
        <v>32</v>
      </c>
      <c r="D5" s="25" t="s">
        <v>82</v>
      </c>
      <c r="E5" s="399"/>
      <c r="F5" s="400"/>
      <c r="G5" s="399">
        <v>0.5</v>
      </c>
      <c r="H5" s="400"/>
      <c r="I5" s="399">
        <v>0.5</v>
      </c>
      <c r="J5" s="400"/>
      <c r="K5" s="399"/>
      <c r="L5" s="400"/>
      <c r="M5" s="399"/>
      <c r="N5" s="400"/>
      <c r="O5" s="404"/>
      <c r="P5" s="404"/>
      <c r="Q5" s="454"/>
      <c r="R5" s="454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281" t="s">
        <v>85</v>
      </c>
      <c r="B6" s="385" t="s">
        <v>109</v>
      </c>
      <c r="C6" s="280">
        <v>1</v>
      </c>
      <c r="D6" s="25" t="s">
        <v>76</v>
      </c>
      <c r="E6" s="399">
        <v>7</v>
      </c>
      <c r="F6" s="400"/>
      <c r="G6" s="399">
        <v>6</v>
      </c>
      <c r="H6" s="400"/>
      <c r="I6" s="404">
        <v>6</v>
      </c>
      <c r="J6" s="404"/>
      <c r="K6" s="399">
        <v>7</v>
      </c>
      <c r="L6" s="400"/>
      <c r="M6" s="404">
        <v>7</v>
      </c>
      <c r="N6" s="404"/>
      <c r="O6" s="404"/>
      <c r="P6" s="404"/>
      <c r="Q6" s="454"/>
      <c r="R6" s="454"/>
      <c r="S6" s="12">
        <f t="shared" si="0"/>
        <v>33</v>
      </c>
      <c r="T6" s="12">
        <f t="shared" si="1"/>
        <v>33</v>
      </c>
      <c r="U6" s="15"/>
      <c r="V6" s="15"/>
    </row>
    <row r="7" spans="1:22" x14ac:dyDescent="0.25">
      <c r="A7" s="208"/>
      <c r="B7" s="207"/>
      <c r="C7" s="207"/>
      <c r="D7" s="25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54"/>
      <c r="R7" s="454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10"/>
      <c r="B8" s="209"/>
      <c r="C8" s="209"/>
      <c r="D8" s="25"/>
      <c r="E8" s="399"/>
      <c r="F8" s="400"/>
      <c r="G8" s="399"/>
      <c r="H8" s="400"/>
      <c r="I8" s="399"/>
      <c r="J8" s="400"/>
      <c r="K8" s="399"/>
      <c r="L8" s="400"/>
      <c r="M8" s="404"/>
      <c r="N8" s="404"/>
      <c r="O8" s="404"/>
      <c r="P8" s="404"/>
      <c r="Q8" s="454"/>
      <c r="R8" s="45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10"/>
      <c r="B9" s="209"/>
      <c r="C9" s="209"/>
      <c r="D9" s="25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3"/>
      <c r="B10" s="202"/>
      <c r="C10" s="202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3"/>
      <c r="B11" s="32"/>
      <c r="C11" s="203"/>
      <c r="D11" s="25"/>
      <c r="E11" s="404"/>
      <c r="F11" s="404"/>
      <c r="G11" s="404"/>
      <c r="H11" s="404"/>
      <c r="I11" s="404"/>
      <c r="J11" s="404"/>
      <c r="K11" s="404"/>
      <c r="L11" s="404"/>
      <c r="M11" s="399"/>
      <c r="N11" s="400"/>
      <c r="O11" s="399"/>
      <c r="P11" s="400"/>
      <c r="Q11" s="401"/>
      <c r="R11" s="40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6"/>
      <c r="B12" s="32"/>
      <c r="C12" s="96"/>
      <c r="D12" s="25"/>
      <c r="E12" s="404"/>
      <c r="F12" s="404"/>
      <c r="G12" s="404"/>
      <c r="H12" s="404"/>
      <c r="I12" s="404"/>
      <c r="J12" s="404"/>
      <c r="K12" s="404"/>
      <c r="L12" s="404"/>
      <c r="M12" s="399"/>
      <c r="N12" s="400"/>
      <c r="O12" s="399"/>
      <c r="P12" s="400"/>
      <c r="Q12" s="401"/>
      <c r="R12" s="402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96"/>
      <c r="B13" s="32"/>
      <c r="C13" s="96"/>
      <c r="D13" s="25"/>
      <c r="E13" s="404"/>
      <c r="F13" s="404"/>
      <c r="G13" s="404"/>
      <c r="H13" s="404"/>
      <c r="I13" s="404"/>
      <c r="J13" s="404"/>
      <c r="K13" s="404"/>
      <c r="L13" s="404"/>
      <c r="M13" s="399"/>
      <c r="N13" s="400"/>
      <c r="O13" s="399"/>
      <c r="P13" s="400"/>
      <c r="Q13" s="401"/>
      <c r="R13" s="40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95"/>
      <c r="B14" s="95"/>
      <c r="C14" s="95"/>
      <c r="D14" s="25"/>
      <c r="E14" s="404"/>
      <c r="F14" s="404"/>
      <c r="G14" s="404"/>
      <c r="H14" s="404"/>
      <c r="I14" s="404"/>
      <c r="J14" s="404"/>
      <c r="K14" s="404"/>
      <c r="L14" s="404"/>
      <c r="M14" s="399"/>
      <c r="N14" s="400"/>
      <c r="O14" s="399"/>
      <c r="P14" s="400"/>
      <c r="Q14" s="401"/>
      <c r="R14" s="40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60"/>
      <c r="B15" s="32"/>
      <c r="C15" s="60"/>
      <c r="D15" s="25"/>
      <c r="E15" s="404"/>
      <c r="F15" s="404"/>
      <c r="G15" s="404"/>
      <c r="H15" s="404"/>
      <c r="I15" s="404"/>
      <c r="J15" s="404"/>
      <c r="K15" s="404"/>
      <c r="L15" s="404"/>
      <c r="M15" s="399"/>
      <c r="N15" s="400"/>
      <c r="O15" s="399"/>
      <c r="P15" s="400"/>
      <c r="Q15" s="401"/>
      <c r="R15" s="402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60"/>
      <c r="B16" s="32"/>
      <c r="C16" s="60"/>
      <c r="D16" s="25"/>
      <c r="E16" s="404"/>
      <c r="F16" s="404"/>
      <c r="G16" s="404"/>
      <c r="H16" s="404"/>
      <c r="I16" s="404"/>
      <c r="J16" s="404"/>
      <c r="K16" s="404"/>
      <c r="L16" s="404"/>
      <c r="M16" s="399"/>
      <c r="N16" s="400"/>
      <c r="O16" s="399"/>
      <c r="P16" s="400"/>
      <c r="Q16" s="401"/>
      <c r="R16" s="402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0"/>
      <c r="B17" s="30"/>
      <c r="C17" s="30"/>
      <c r="D17" s="14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123"/>
      <c r="B18" s="123"/>
      <c r="C18" s="123"/>
      <c r="D18" s="25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23"/>
      <c r="B19" s="123"/>
      <c r="C19" s="123"/>
      <c r="D19" s="25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23"/>
      <c r="B20" s="123"/>
      <c r="C20" s="123"/>
      <c r="D20" s="25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401"/>
      <c r="R20" s="402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126"/>
      <c r="B21" s="126"/>
      <c r="C21" s="126"/>
      <c r="D21" s="25"/>
      <c r="E21" s="399"/>
      <c r="F21" s="400"/>
      <c r="G21" s="399"/>
      <c r="H21" s="400"/>
      <c r="I21" s="399"/>
      <c r="J21" s="400"/>
      <c r="K21" s="399"/>
      <c r="L21" s="400"/>
      <c r="M21" s="399"/>
      <c r="N21" s="400"/>
      <c r="O21" s="399"/>
      <c r="P21" s="400"/>
      <c r="Q21" s="401"/>
      <c r="R21" s="402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16">
        <v>3600</v>
      </c>
      <c r="B22" s="116" t="s">
        <v>114</v>
      </c>
      <c r="C22" s="116"/>
      <c r="D22" s="14" t="s">
        <v>66</v>
      </c>
      <c r="E22" s="399">
        <v>1</v>
      </c>
      <c r="F22" s="400"/>
      <c r="G22" s="399">
        <v>1</v>
      </c>
      <c r="H22" s="400"/>
      <c r="I22" s="399">
        <v>1</v>
      </c>
      <c r="J22" s="400"/>
      <c r="K22" s="399">
        <v>1</v>
      </c>
      <c r="L22" s="400"/>
      <c r="M22" s="399">
        <v>1</v>
      </c>
      <c r="N22" s="400"/>
      <c r="O22" s="399"/>
      <c r="P22" s="400"/>
      <c r="Q22" s="401"/>
      <c r="R22" s="402"/>
      <c r="S22" s="12">
        <f t="shared" si="2"/>
        <v>5</v>
      </c>
      <c r="T22" s="12">
        <f t="shared" si="3"/>
        <v>5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99"/>
      <c r="F23" s="400"/>
      <c r="G23" s="399"/>
      <c r="H23" s="400"/>
      <c r="I23" s="399"/>
      <c r="J23" s="400"/>
      <c r="K23" s="399"/>
      <c r="L23" s="400"/>
      <c r="M23" s="399"/>
      <c r="N23" s="400"/>
      <c r="O23" s="399"/>
      <c r="P23" s="400"/>
      <c r="Q23" s="401"/>
      <c r="R23" s="402"/>
      <c r="S23" s="12">
        <f t="shared" si="2"/>
        <v>0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99"/>
      <c r="F24" s="400"/>
      <c r="G24" s="399"/>
      <c r="H24" s="400"/>
      <c r="I24" s="399"/>
      <c r="J24" s="400"/>
      <c r="K24" s="399"/>
      <c r="L24" s="400"/>
      <c r="M24" s="399"/>
      <c r="N24" s="400"/>
      <c r="O24" s="399"/>
      <c r="P24" s="400"/>
      <c r="Q24" s="401"/>
      <c r="R24" s="402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97">
        <f>SUM(E4:E24)</f>
        <v>8</v>
      </c>
      <c r="F25" s="398"/>
      <c r="G25" s="397">
        <f>SUM(G4:G24)</f>
        <v>8</v>
      </c>
      <c r="H25" s="398"/>
      <c r="I25" s="397">
        <f>SUM(I4:I24)</f>
        <v>8</v>
      </c>
      <c r="J25" s="398"/>
      <c r="K25" s="397">
        <f>SUM(K4:K24)</f>
        <v>8</v>
      </c>
      <c r="L25" s="398"/>
      <c r="M25" s="397">
        <f>SUM(M4:M24)</f>
        <v>8</v>
      </c>
      <c r="N25" s="398"/>
      <c r="O25" s="397">
        <f>SUM(O4:O24)</f>
        <v>0</v>
      </c>
      <c r="P25" s="398"/>
      <c r="Q25" s="397">
        <f>SUM(Q4:Q24)</f>
        <v>0</v>
      </c>
      <c r="R25" s="398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0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292" customWidth="1"/>
    <col min="2" max="2" width="10.7109375" style="292" customWidth="1"/>
    <col min="3" max="3" width="10.42578125" style="292" customWidth="1"/>
    <col min="4" max="4" width="28.7109375" style="292" customWidth="1"/>
    <col min="5" max="13" width="7" style="292" customWidth="1"/>
    <col min="14" max="14" width="6.85546875" style="292" customWidth="1"/>
    <col min="15" max="17" width="7" style="292" customWidth="1"/>
    <col min="18" max="18" width="6.85546875" style="293" customWidth="1"/>
    <col min="19" max="19" width="7.7109375" style="292" customWidth="1"/>
    <col min="20" max="21" width="7.85546875" style="292" customWidth="1"/>
    <col min="22" max="22" width="7.7109375" style="292" customWidth="1"/>
    <col min="23" max="16384" width="9.140625" style="292"/>
  </cols>
  <sheetData>
    <row r="1" spans="1:22" x14ac:dyDescent="0.25">
      <c r="A1" s="290" t="s">
        <v>14</v>
      </c>
      <c r="B1" s="291"/>
      <c r="C1" s="291"/>
    </row>
    <row r="2" spans="1:22" s="298" customFormat="1" x14ac:dyDescent="0.25">
      <c r="A2" s="294" t="str">
        <f>Analysis!A3</f>
        <v>W/E 22.10.17</v>
      </c>
      <c r="B2" s="295"/>
      <c r="C2" s="295"/>
      <c r="D2" s="295"/>
      <c r="E2" s="459" t="s">
        <v>15</v>
      </c>
      <c r="F2" s="459"/>
      <c r="G2" s="459" t="s">
        <v>16</v>
      </c>
      <c r="H2" s="459"/>
      <c r="I2" s="459" t="s">
        <v>17</v>
      </c>
      <c r="J2" s="459"/>
      <c r="K2" s="459" t="s">
        <v>18</v>
      </c>
      <c r="L2" s="459"/>
      <c r="M2" s="459" t="s">
        <v>19</v>
      </c>
      <c r="N2" s="459"/>
      <c r="O2" s="459" t="s">
        <v>20</v>
      </c>
      <c r="P2" s="459"/>
      <c r="Q2" s="459" t="s">
        <v>21</v>
      </c>
      <c r="R2" s="459"/>
      <c r="S2" s="296" t="s">
        <v>24</v>
      </c>
      <c r="T2" s="296" t="s">
        <v>39</v>
      </c>
      <c r="U2" s="297" t="s">
        <v>26</v>
      </c>
      <c r="V2" s="297" t="s">
        <v>27</v>
      </c>
    </row>
    <row r="3" spans="1:22" x14ac:dyDescent="0.25">
      <c r="A3" s="299" t="s">
        <v>22</v>
      </c>
      <c r="B3" s="299" t="s">
        <v>23</v>
      </c>
      <c r="C3" s="299" t="s">
        <v>49</v>
      </c>
      <c r="D3" s="299" t="s">
        <v>32</v>
      </c>
      <c r="E3" s="300">
        <v>8</v>
      </c>
      <c r="F3" s="300">
        <v>16.3</v>
      </c>
      <c r="G3" s="300">
        <v>8</v>
      </c>
      <c r="H3" s="300">
        <v>16.3</v>
      </c>
      <c r="I3" s="300">
        <v>8</v>
      </c>
      <c r="J3" s="300">
        <v>16.3</v>
      </c>
      <c r="K3" s="300">
        <v>8</v>
      </c>
      <c r="L3" s="300">
        <v>16.3</v>
      </c>
      <c r="M3" s="300">
        <v>8</v>
      </c>
      <c r="N3" s="300">
        <v>16.3</v>
      </c>
      <c r="O3" s="300"/>
      <c r="P3" s="300"/>
      <c r="Q3" s="301"/>
      <c r="R3" s="301"/>
      <c r="S3" s="302"/>
      <c r="T3" s="302"/>
      <c r="U3" s="303"/>
      <c r="V3" s="303"/>
    </row>
    <row r="4" spans="1:22" x14ac:dyDescent="0.25">
      <c r="A4" s="304">
        <v>6649</v>
      </c>
      <c r="B4" s="385" t="s">
        <v>108</v>
      </c>
      <c r="C4" s="304">
        <v>19</v>
      </c>
      <c r="D4" s="305" t="s">
        <v>63</v>
      </c>
      <c r="E4" s="455">
        <v>1</v>
      </c>
      <c r="F4" s="456"/>
      <c r="G4" s="455"/>
      <c r="H4" s="456"/>
      <c r="I4" s="460">
        <v>1</v>
      </c>
      <c r="J4" s="456"/>
      <c r="K4" s="455"/>
      <c r="L4" s="456"/>
      <c r="M4" s="455"/>
      <c r="N4" s="456"/>
      <c r="O4" s="455"/>
      <c r="P4" s="456"/>
      <c r="Q4" s="457"/>
      <c r="R4" s="458"/>
      <c r="S4" s="302">
        <f t="shared" ref="S4:S24" si="0">E4+G4+I4+K4+M4+O4+Q4</f>
        <v>2</v>
      </c>
      <c r="T4" s="302">
        <f t="shared" ref="T4:T24" si="1">SUM(S4-U4-V4)</f>
        <v>2</v>
      </c>
      <c r="U4" s="306"/>
      <c r="V4" s="306"/>
    </row>
    <row r="5" spans="1:22" x14ac:dyDescent="0.25">
      <c r="A5" s="304">
        <v>6707</v>
      </c>
      <c r="B5" s="385" t="s">
        <v>118</v>
      </c>
      <c r="C5" s="304">
        <v>1</v>
      </c>
      <c r="D5" s="25" t="s">
        <v>104</v>
      </c>
      <c r="E5" s="455"/>
      <c r="F5" s="456"/>
      <c r="G5" s="455"/>
      <c r="H5" s="456"/>
      <c r="I5" s="455"/>
      <c r="J5" s="456"/>
      <c r="K5" s="455"/>
      <c r="L5" s="456"/>
      <c r="M5" s="455">
        <v>0.75</v>
      </c>
      <c r="N5" s="456"/>
      <c r="O5" s="455"/>
      <c r="P5" s="456"/>
      <c r="Q5" s="457"/>
      <c r="R5" s="458"/>
      <c r="S5" s="302">
        <f t="shared" si="0"/>
        <v>0.75</v>
      </c>
      <c r="T5" s="302">
        <f t="shared" si="1"/>
        <v>0.75</v>
      </c>
      <c r="U5" s="306"/>
      <c r="V5" s="306"/>
    </row>
    <row r="6" spans="1:22" x14ac:dyDescent="0.25">
      <c r="A6" s="304"/>
      <c r="B6" s="295"/>
      <c r="C6" s="295"/>
      <c r="D6" s="305"/>
      <c r="E6" s="455"/>
      <c r="F6" s="456"/>
      <c r="G6" s="455"/>
      <c r="H6" s="456"/>
      <c r="I6" s="455"/>
      <c r="J6" s="456"/>
      <c r="K6" s="455"/>
      <c r="L6" s="456"/>
      <c r="M6" s="455"/>
      <c r="N6" s="456"/>
      <c r="O6" s="455"/>
      <c r="P6" s="456"/>
      <c r="Q6" s="457"/>
      <c r="R6" s="458"/>
      <c r="S6" s="302">
        <f t="shared" si="0"/>
        <v>0</v>
      </c>
      <c r="T6" s="302">
        <f t="shared" si="1"/>
        <v>0</v>
      </c>
      <c r="U6" s="306"/>
      <c r="V6" s="306"/>
    </row>
    <row r="7" spans="1:22" x14ac:dyDescent="0.25">
      <c r="A7" s="304"/>
      <c r="B7" s="295"/>
      <c r="C7" s="295"/>
      <c r="D7" s="305"/>
      <c r="E7" s="455"/>
      <c r="F7" s="456"/>
      <c r="G7" s="455"/>
      <c r="H7" s="456"/>
      <c r="I7" s="455"/>
      <c r="J7" s="456"/>
      <c r="K7" s="455"/>
      <c r="L7" s="456"/>
      <c r="M7" s="455"/>
      <c r="N7" s="456"/>
      <c r="O7" s="455"/>
      <c r="P7" s="456"/>
      <c r="Q7" s="457"/>
      <c r="R7" s="458"/>
      <c r="S7" s="302">
        <f t="shared" si="0"/>
        <v>0</v>
      </c>
      <c r="T7" s="302">
        <f t="shared" si="1"/>
        <v>0</v>
      </c>
      <c r="U7" s="306"/>
      <c r="V7" s="306"/>
    </row>
    <row r="8" spans="1:22" x14ac:dyDescent="0.25">
      <c r="A8" s="304"/>
      <c r="B8" s="295"/>
      <c r="C8" s="295"/>
      <c r="D8" s="305"/>
      <c r="E8" s="455"/>
      <c r="F8" s="456"/>
      <c r="G8" s="455"/>
      <c r="H8" s="456"/>
      <c r="I8" s="455"/>
      <c r="J8" s="456"/>
      <c r="K8" s="455"/>
      <c r="L8" s="456"/>
      <c r="M8" s="455"/>
      <c r="N8" s="456"/>
      <c r="O8" s="455"/>
      <c r="P8" s="456"/>
      <c r="Q8" s="457"/>
      <c r="R8" s="458"/>
      <c r="S8" s="302">
        <f t="shared" si="0"/>
        <v>0</v>
      </c>
      <c r="T8" s="302">
        <f t="shared" si="1"/>
        <v>0</v>
      </c>
      <c r="U8" s="306"/>
      <c r="V8" s="306"/>
    </row>
    <row r="9" spans="1:22" x14ac:dyDescent="0.25">
      <c r="A9" s="304"/>
      <c r="B9" s="307"/>
      <c r="C9" s="304"/>
      <c r="D9" s="305"/>
      <c r="E9" s="455"/>
      <c r="F9" s="456"/>
      <c r="G9" s="455"/>
      <c r="H9" s="456"/>
      <c r="I9" s="455"/>
      <c r="J9" s="456"/>
      <c r="K9" s="455"/>
      <c r="L9" s="456"/>
      <c r="M9" s="455"/>
      <c r="N9" s="456"/>
      <c r="O9" s="455"/>
      <c r="P9" s="456"/>
      <c r="Q9" s="457"/>
      <c r="R9" s="458"/>
      <c r="S9" s="302">
        <f t="shared" si="0"/>
        <v>0</v>
      </c>
      <c r="T9" s="302">
        <f t="shared" si="1"/>
        <v>0</v>
      </c>
      <c r="U9" s="306"/>
      <c r="V9" s="306"/>
    </row>
    <row r="10" spans="1:22" x14ac:dyDescent="0.25">
      <c r="A10" s="304"/>
      <c r="B10" s="307"/>
      <c r="C10" s="304"/>
      <c r="D10" s="305"/>
      <c r="E10" s="455"/>
      <c r="F10" s="456"/>
      <c r="G10" s="455"/>
      <c r="H10" s="456"/>
      <c r="I10" s="455"/>
      <c r="J10" s="456"/>
      <c r="K10" s="455"/>
      <c r="L10" s="456"/>
      <c r="M10" s="455"/>
      <c r="N10" s="456"/>
      <c r="O10" s="455"/>
      <c r="P10" s="456"/>
      <c r="Q10" s="457"/>
      <c r="R10" s="458"/>
      <c r="S10" s="302">
        <f t="shared" si="0"/>
        <v>0</v>
      </c>
      <c r="T10" s="302">
        <f t="shared" si="1"/>
        <v>0</v>
      </c>
      <c r="U10" s="306"/>
      <c r="V10" s="306"/>
    </row>
    <row r="11" spans="1:22" x14ac:dyDescent="0.25">
      <c r="A11" s="304"/>
      <c r="B11" s="307"/>
      <c r="C11" s="304"/>
      <c r="D11" s="305"/>
      <c r="E11" s="455"/>
      <c r="F11" s="456"/>
      <c r="G11" s="455"/>
      <c r="H11" s="456"/>
      <c r="I11" s="455"/>
      <c r="J11" s="456"/>
      <c r="K11" s="455"/>
      <c r="L11" s="456"/>
      <c r="M11" s="455"/>
      <c r="N11" s="456"/>
      <c r="O11" s="455"/>
      <c r="P11" s="456"/>
      <c r="Q11" s="457"/>
      <c r="R11" s="458"/>
      <c r="S11" s="302">
        <f t="shared" si="0"/>
        <v>0</v>
      </c>
      <c r="T11" s="302">
        <f t="shared" si="1"/>
        <v>0</v>
      </c>
      <c r="U11" s="306"/>
      <c r="V11" s="306"/>
    </row>
    <row r="12" spans="1:22" x14ac:dyDescent="0.25">
      <c r="A12" s="304"/>
      <c r="B12" s="295"/>
      <c r="C12" s="295"/>
      <c r="D12" s="305"/>
      <c r="E12" s="455"/>
      <c r="F12" s="456"/>
      <c r="G12" s="455"/>
      <c r="H12" s="456"/>
      <c r="I12" s="455"/>
      <c r="J12" s="456"/>
      <c r="K12" s="455"/>
      <c r="L12" s="456"/>
      <c r="M12" s="455"/>
      <c r="N12" s="456"/>
      <c r="O12" s="455"/>
      <c r="P12" s="456"/>
      <c r="Q12" s="457"/>
      <c r="R12" s="458"/>
      <c r="S12" s="302">
        <f t="shared" si="0"/>
        <v>0</v>
      </c>
      <c r="T12" s="302">
        <f t="shared" si="1"/>
        <v>0</v>
      </c>
      <c r="U12" s="306"/>
      <c r="V12" s="306"/>
    </row>
    <row r="13" spans="1:22" x14ac:dyDescent="0.25">
      <c r="A13" s="295"/>
      <c r="B13" s="295"/>
      <c r="C13" s="295"/>
      <c r="D13" s="305"/>
      <c r="E13" s="455"/>
      <c r="F13" s="456"/>
      <c r="G13" s="455"/>
      <c r="H13" s="456"/>
      <c r="I13" s="455"/>
      <c r="J13" s="456"/>
      <c r="K13" s="455"/>
      <c r="L13" s="456"/>
      <c r="M13" s="455"/>
      <c r="N13" s="456"/>
      <c r="O13" s="455"/>
      <c r="P13" s="456"/>
      <c r="Q13" s="457"/>
      <c r="R13" s="458"/>
      <c r="S13" s="302">
        <f t="shared" si="0"/>
        <v>0</v>
      </c>
      <c r="T13" s="302">
        <f t="shared" si="1"/>
        <v>0</v>
      </c>
      <c r="U13" s="306"/>
      <c r="V13" s="306"/>
    </row>
    <row r="14" spans="1:22" x14ac:dyDescent="0.25">
      <c r="A14" s="304"/>
      <c r="B14" s="307"/>
      <c r="C14" s="304"/>
      <c r="E14" s="455"/>
      <c r="F14" s="456"/>
      <c r="G14" s="455"/>
      <c r="H14" s="456"/>
      <c r="I14" s="455"/>
      <c r="J14" s="456"/>
      <c r="K14" s="455"/>
      <c r="L14" s="456"/>
      <c r="M14" s="455"/>
      <c r="N14" s="456"/>
      <c r="O14" s="455"/>
      <c r="P14" s="456"/>
      <c r="Q14" s="457"/>
      <c r="R14" s="458"/>
      <c r="S14" s="302">
        <f t="shared" ref="S14:S15" si="2">E14+G14+I14+K14+M14+O14+Q14</f>
        <v>0</v>
      </c>
      <c r="T14" s="302">
        <f t="shared" ref="T14:T15" si="3">SUM(S14-U14-V14)</f>
        <v>0</v>
      </c>
      <c r="U14" s="306"/>
      <c r="V14" s="306"/>
    </row>
    <row r="15" spans="1:22" x14ac:dyDescent="0.25">
      <c r="A15" s="295"/>
      <c r="B15" s="295"/>
      <c r="C15" s="295"/>
      <c r="D15" s="305"/>
      <c r="E15" s="455"/>
      <c r="F15" s="456"/>
      <c r="G15" s="455"/>
      <c r="H15" s="456"/>
      <c r="I15" s="455"/>
      <c r="J15" s="456"/>
      <c r="K15" s="455"/>
      <c r="L15" s="456"/>
      <c r="M15" s="455"/>
      <c r="N15" s="456"/>
      <c r="O15" s="455"/>
      <c r="P15" s="456"/>
      <c r="Q15" s="457"/>
      <c r="R15" s="458"/>
      <c r="S15" s="302">
        <f t="shared" si="2"/>
        <v>0</v>
      </c>
      <c r="T15" s="302">
        <f t="shared" si="3"/>
        <v>0</v>
      </c>
      <c r="U15" s="306"/>
      <c r="V15" s="306"/>
    </row>
    <row r="16" spans="1:22" x14ac:dyDescent="0.25">
      <c r="A16" s="295"/>
      <c r="B16" s="295"/>
      <c r="C16" s="295"/>
      <c r="D16" s="305"/>
      <c r="E16" s="455"/>
      <c r="F16" s="456"/>
      <c r="G16" s="455"/>
      <c r="H16" s="456"/>
      <c r="I16" s="455"/>
      <c r="J16" s="456"/>
      <c r="K16" s="455"/>
      <c r="L16" s="456"/>
      <c r="M16" s="455"/>
      <c r="N16" s="456"/>
      <c r="O16" s="455"/>
      <c r="P16" s="456"/>
      <c r="Q16" s="457"/>
      <c r="R16" s="458"/>
      <c r="S16" s="302">
        <f t="shared" si="0"/>
        <v>0</v>
      </c>
      <c r="T16" s="302">
        <f t="shared" si="1"/>
        <v>0</v>
      </c>
      <c r="U16" s="306"/>
      <c r="V16" s="306"/>
    </row>
    <row r="17" spans="1:22" ht="15.75" customHeight="1" x14ac:dyDescent="0.25">
      <c r="A17" s="295"/>
      <c r="B17" s="295"/>
      <c r="C17" s="295"/>
      <c r="D17" s="305"/>
      <c r="E17" s="455"/>
      <c r="F17" s="456"/>
      <c r="G17" s="455"/>
      <c r="H17" s="456"/>
      <c r="I17" s="455"/>
      <c r="J17" s="456"/>
      <c r="K17" s="455"/>
      <c r="L17" s="456"/>
      <c r="M17" s="455"/>
      <c r="N17" s="456"/>
      <c r="O17" s="455"/>
      <c r="P17" s="456"/>
      <c r="Q17" s="457"/>
      <c r="R17" s="458"/>
      <c r="S17" s="302">
        <f t="shared" si="0"/>
        <v>0</v>
      </c>
      <c r="T17" s="302">
        <f t="shared" si="1"/>
        <v>0</v>
      </c>
      <c r="U17" s="306"/>
      <c r="V17" s="306"/>
    </row>
    <row r="18" spans="1:22" x14ac:dyDescent="0.25">
      <c r="A18" s="295"/>
      <c r="B18" s="295"/>
      <c r="C18" s="295"/>
      <c r="D18" s="305"/>
      <c r="E18" s="455"/>
      <c r="F18" s="456"/>
      <c r="G18" s="455"/>
      <c r="H18" s="456"/>
      <c r="I18" s="455"/>
      <c r="J18" s="456"/>
      <c r="K18" s="455"/>
      <c r="L18" s="456"/>
      <c r="M18" s="455"/>
      <c r="N18" s="456"/>
      <c r="O18" s="455"/>
      <c r="P18" s="456"/>
      <c r="Q18" s="457"/>
      <c r="R18" s="458"/>
      <c r="S18" s="302">
        <f t="shared" si="0"/>
        <v>0</v>
      </c>
      <c r="T18" s="302">
        <f t="shared" si="1"/>
        <v>0</v>
      </c>
      <c r="U18" s="306"/>
      <c r="V18" s="306"/>
    </row>
    <row r="19" spans="1:22" x14ac:dyDescent="0.25">
      <c r="A19" s="295">
        <v>3600</v>
      </c>
      <c r="B19" s="352" t="s">
        <v>114</v>
      </c>
      <c r="C19" s="295"/>
      <c r="D19" s="305" t="s">
        <v>93</v>
      </c>
      <c r="E19" s="455"/>
      <c r="F19" s="456"/>
      <c r="G19" s="455">
        <v>1</v>
      </c>
      <c r="H19" s="456"/>
      <c r="I19" s="455"/>
      <c r="J19" s="456"/>
      <c r="K19" s="455"/>
      <c r="L19" s="456"/>
      <c r="M19" s="455"/>
      <c r="N19" s="456"/>
      <c r="O19" s="455"/>
      <c r="P19" s="456"/>
      <c r="Q19" s="457"/>
      <c r="R19" s="458"/>
      <c r="S19" s="302">
        <f t="shared" si="0"/>
        <v>1</v>
      </c>
      <c r="T19" s="302">
        <f t="shared" si="1"/>
        <v>1</v>
      </c>
      <c r="U19" s="306"/>
      <c r="V19" s="306"/>
    </row>
    <row r="20" spans="1:22" x14ac:dyDescent="0.25">
      <c r="A20" s="295">
        <v>3600</v>
      </c>
      <c r="B20" s="352" t="s">
        <v>114</v>
      </c>
      <c r="C20" s="295"/>
      <c r="D20" s="305" t="s">
        <v>86</v>
      </c>
      <c r="E20" s="455"/>
      <c r="F20" s="456"/>
      <c r="G20" s="455">
        <v>3</v>
      </c>
      <c r="H20" s="456"/>
      <c r="I20" s="455">
        <v>4</v>
      </c>
      <c r="J20" s="456"/>
      <c r="K20" s="461">
        <v>5</v>
      </c>
      <c r="L20" s="461"/>
      <c r="M20" s="455">
        <v>1</v>
      </c>
      <c r="N20" s="456"/>
      <c r="O20" s="455"/>
      <c r="P20" s="456"/>
      <c r="Q20" s="457"/>
      <c r="R20" s="458"/>
      <c r="S20" s="302">
        <f t="shared" si="0"/>
        <v>13</v>
      </c>
      <c r="T20" s="302">
        <f t="shared" si="1"/>
        <v>13</v>
      </c>
      <c r="U20" s="306"/>
      <c r="V20" s="306"/>
    </row>
    <row r="21" spans="1:22" x14ac:dyDescent="0.25">
      <c r="A21" s="295">
        <v>3600</v>
      </c>
      <c r="B21" s="352" t="s">
        <v>114</v>
      </c>
      <c r="C21" s="295"/>
      <c r="D21" s="299" t="s">
        <v>67</v>
      </c>
      <c r="E21" s="455">
        <v>0.25</v>
      </c>
      <c r="F21" s="456"/>
      <c r="G21" s="455"/>
      <c r="H21" s="456"/>
      <c r="I21" s="455">
        <v>0.25</v>
      </c>
      <c r="J21" s="456"/>
      <c r="K21" s="455">
        <v>0.25</v>
      </c>
      <c r="L21" s="456"/>
      <c r="M21" s="455">
        <v>0.25</v>
      </c>
      <c r="N21" s="456"/>
      <c r="O21" s="455"/>
      <c r="P21" s="456"/>
      <c r="Q21" s="457"/>
      <c r="R21" s="458"/>
      <c r="S21" s="302">
        <f t="shared" si="0"/>
        <v>1</v>
      </c>
      <c r="T21" s="302">
        <f t="shared" si="1"/>
        <v>1</v>
      </c>
      <c r="U21" s="306"/>
      <c r="V21" s="306"/>
    </row>
    <row r="22" spans="1:22" x14ac:dyDescent="0.25">
      <c r="A22" s="295">
        <v>3600</v>
      </c>
      <c r="B22" s="352" t="s">
        <v>114</v>
      </c>
      <c r="C22" s="295"/>
      <c r="D22" s="299" t="s">
        <v>68</v>
      </c>
      <c r="E22" s="455">
        <v>1.5</v>
      </c>
      <c r="F22" s="456"/>
      <c r="G22" s="455"/>
      <c r="H22" s="456"/>
      <c r="I22" s="455"/>
      <c r="J22" s="456"/>
      <c r="K22" s="455"/>
      <c r="L22" s="456"/>
      <c r="M22" s="455">
        <v>1</v>
      </c>
      <c r="N22" s="456"/>
      <c r="O22" s="455"/>
      <c r="P22" s="456"/>
      <c r="Q22" s="457"/>
      <c r="R22" s="458"/>
      <c r="S22" s="302">
        <f t="shared" si="0"/>
        <v>2.5</v>
      </c>
      <c r="T22" s="302">
        <f t="shared" si="1"/>
        <v>2.5</v>
      </c>
      <c r="U22" s="306"/>
      <c r="V22" s="306"/>
    </row>
    <row r="23" spans="1:22" ht="15.75" customHeight="1" x14ac:dyDescent="0.25">
      <c r="A23" s="304">
        <v>3600</v>
      </c>
      <c r="B23" s="352">
        <f>SUM(B6:B22)</f>
        <v>0</v>
      </c>
      <c r="C23" s="304"/>
      <c r="D23" s="308" t="s">
        <v>69</v>
      </c>
      <c r="E23" s="455">
        <v>5.5</v>
      </c>
      <c r="F23" s="456"/>
      <c r="G23" s="455">
        <v>4.25</v>
      </c>
      <c r="H23" s="456"/>
      <c r="I23" s="455">
        <v>3</v>
      </c>
      <c r="J23" s="456"/>
      <c r="K23" s="455">
        <f>SUM(K6:K22)</f>
        <v>5.25</v>
      </c>
      <c r="L23" s="456"/>
      <c r="M23" s="455">
        <v>5.25</v>
      </c>
      <c r="N23" s="456"/>
      <c r="O23" s="455"/>
      <c r="P23" s="456"/>
      <c r="Q23" s="457"/>
      <c r="R23" s="458"/>
      <c r="S23" s="302">
        <f t="shared" si="0"/>
        <v>23.25</v>
      </c>
      <c r="T23" s="302">
        <f t="shared" si="1"/>
        <v>20.75</v>
      </c>
      <c r="U23" s="306">
        <v>2.5</v>
      </c>
      <c r="V23" s="306"/>
    </row>
    <row r="24" spans="1:22" x14ac:dyDescent="0.25">
      <c r="A24" s="304">
        <v>3600</v>
      </c>
      <c r="B24" s="352" t="s">
        <v>114</v>
      </c>
      <c r="C24" s="304"/>
      <c r="D24" s="308" t="s">
        <v>70</v>
      </c>
      <c r="E24" s="455">
        <v>0.25</v>
      </c>
      <c r="F24" s="456"/>
      <c r="G24" s="455">
        <v>0.25</v>
      </c>
      <c r="H24" s="456"/>
      <c r="I24" s="455">
        <v>0.25</v>
      </c>
      <c r="J24" s="456"/>
      <c r="K24" s="455">
        <v>0.25</v>
      </c>
      <c r="L24" s="456"/>
      <c r="M24" s="455">
        <v>0.25</v>
      </c>
      <c r="N24" s="456"/>
      <c r="O24" s="455"/>
      <c r="P24" s="456"/>
      <c r="Q24" s="457"/>
      <c r="R24" s="458"/>
      <c r="S24" s="302">
        <f t="shared" si="0"/>
        <v>1.25</v>
      </c>
      <c r="T24" s="302">
        <f t="shared" si="1"/>
        <v>1.25</v>
      </c>
      <c r="U24" s="306"/>
      <c r="V24" s="306"/>
    </row>
    <row r="25" spans="1:22" x14ac:dyDescent="0.25">
      <c r="A25" s="299" t="s">
        <v>37</v>
      </c>
      <c r="B25" s="299"/>
      <c r="C25" s="299"/>
      <c r="D25" s="299"/>
      <c r="E25" s="455"/>
      <c r="F25" s="456"/>
      <c r="G25" s="455"/>
      <c r="H25" s="456"/>
      <c r="I25" s="455"/>
      <c r="J25" s="456"/>
      <c r="K25" s="455"/>
      <c r="L25" s="456"/>
      <c r="M25" s="455"/>
      <c r="N25" s="456"/>
      <c r="O25" s="457"/>
      <c r="P25" s="458"/>
      <c r="Q25" s="457"/>
      <c r="R25" s="458"/>
      <c r="S25" s="302">
        <f>E25+G25+I25+K25+M25+O25+Q25</f>
        <v>0</v>
      </c>
      <c r="T25" s="302"/>
      <c r="U25" s="309"/>
      <c r="V25" s="306"/>
    </row>
    <row r="26" spans="1:22" x14ac:dyDescent="0.25">
      <c r="A26" s="299" t="s">
        <v>38</v>
      </c>
      <c r="B26" s="299"/>
      <c r="C26" s="299"/>
      <c r="D26" s="299"/>
      <c r="E26" s="455"/>
      <c r="F26" s="456"/>
      <c r="G26" s="455"/>
      <c r="H26" s="456"/>
      <c r="I26" s="455"/>
      <c r="J26" s="456"/>
      <c r="K26" s="455"/>
      <c r="L26" s="456"/>
      <c r="M26" s="455"/>
      <c r="N26" s="456"/>
      <c r="O26" s="457"/>
      <c r="P26" s="458"/>
      <c r="Q26" s="457"/>
      <c r="R26" s="458"/>
      <c r="S26" s="302">
        <f>E26+G26+I26+K26+M26+O26+Q26</f>
        <v>0</v>
      </c>
      <c r="T26" s="302"/>
      <c r="U26" s="309"/>
      <c r="V26" s="306"/>
    </row>
    <row r="27" spans="1:22" x14ac:dyDescent="0.25">
      <c r="A27" s="309" t="s">
        <v>6</v>
      </c>
      <c r="B27" s="309"/>
      <c r="C27" s="309"/>
      <c r="D27" s="309"/>
      <c r="E27" s="462">
        <f t="shared" ref="E27:G27" si="4">SUM(E4:E26)</f>
        <v>8.5</v>
      </c>
      <c r="F27" s="463"/>
      <c r="G27" s="462">
        <f t="shared" si="4"/>
        <v>8.5</v>
      </c>
      <c r="H27" s="463"/>
      <c r="I27" s="462">
        <f t="shared" ref="I27" si="5">SUM(I4:I26)</f>
        <v>8.5</v>
      </c>
      <c r="J27" s="463"/>
      <c r="K27" s="462">
        <f t="shared" ref="K27" si="6">SUM(K4:K26)</f>
        <v>10.75</v>
      </c>
      <c r="L27" s="463"/>
      <c r="M27" s="462">
        <f t="shared" ref="M27" si="7">SUM(M4:M26)</f>
        <v>8.5</v>
      </c>
      <c r="N27" s="463"/>
      <c r="O27" s="462">
        <f>SUM(O4:O26)</f>
        <v>0</v>
      </c>
      <c r="P27" s="463"/>
      <c r="Q27" s="462">
        <f>SUM(Q4:Q26)</f>
        <v>0</v>
      </c>
      <c r="R27" s="463"/>
      <c r="S27" s="302">
        <f>SUM(S4:S26)</f>
        <v>44.75</v>
      </c>
      <c r="T27" s="302"/>
      <c r="U27" s="309"/>
      <c r="V27" s="306"/>
    </row>
    <row r="28" spans="1:22" x14ac:dyDescent="0.25">
      <c r="A28" s="309" t="s">
        <v>2</v>
      </c>
      <c r="B28" s="309"/>
      <c r="C28" s="309"/>
      <c r="D28" s="309"/>
      <c r="E28" s="310"/>
      <c r="F28" s="311">
        <v>8</v>
      </c>
      <c r="G28" s="310"/>
      <c r="H28" s="311">
        <v>8</v>
      </c>
      <c r="I28" s="310"/>
      <c r="J28" s="311">
        <v>8</v>
      </c>
      <c r="K28" s="310"/>
      <c r="L28" s="311">
        <v>8</v>
      </c>
      <c r="M28" s="310"/>
      <c r="N28" s="311">
        <v>8</v>
      </c>
      <c r="O28" s="310"/>
      <c r="P28" s="311"/>
      <c r="Q28" s="310"/>
      <c r="R28" s="311"/>
      <c r="S28" s="302">
        <f>SUM(E28:R28)</f>
        <v>40</v>
      </c>
      <c r="T28" s="302">
        <f>SUM(T4:T25)</f>
        <v>42.25</v>
      </c>
      <c r="U28" s="306"/>
      <c r="V28" s="306"/>
    </row>
    <row r="29" spans="1:22" x14ac:dyDescent="0.25">
      <c r="A29" s="309" t="s">
        <v>41</v>
      </c>
      <c r="B29" s="309"/>
      <c r="C29" s="309"/>
      <c r="D29" s="309"/>
      <c r="E29" s="312"/>
      <c r="F29" s="312">
        <f>SUM(E27)-F28</f>
        <v>0.5</v>
      </c>
      <c r="G29" s="312"/>
      <c r="H29" s="312">
        <f>SUM(G27)-H28</f>
        <v>0.5</v>
      </c>
      <c r="I29" s="312"/>
      <c r="J29" s="312">
        <f>SUM(I27)-J28</f>
        <v>0.5</v>
      </c>
      <c r="K29" s="312"/>
      <c r="L29" s="312">
        <f>SUM(K27)-L28</f>
        <v>2.75</v>
      </c>
      <c r="M29" s="312"/>
      <c r="N29" s="312">
        <f>SUM(M27)-N28</f>
        <v>0.5</v>
      </c>
      <c r="O29" s="312"/>
      <c r="P29" s="312">
        <f>SUM(O27)</f>
        <v>0</v>
      </c>
      <c r="Q29" s="312"/>
      <c r="R29" s="312">
        <f>SUM(Q27)</f>
        <v>0</v>
      </c>
      <c r="S29" s="306">
        <v>2.5</v>
      </c>
      <c r="T29" s="306"/>
      <c r="U29" s="306">
        <f>SUM(U4:U28)</f>
        <v>2.5</v>
      </c>
      <c r="V29" s="306">
        <f>SUM(V4:V28)</f>
        <v>0</v>
      </c>
    </row>
    <row r="31" spans="1:22" x14ac:dyDescent="0.25">
      <c r="A31" s="290" t="s">
        <v>25</v>
      </c>
      <c r="B31" s="291"/>
    </row>
    <row r="32" spans="1:22" x14ac:dyDescent="0.25">
      <c r="A32" s="292" t="s">
        <v>2</v>
      </c>
      <c r="C32" s="313">
        <f>SUM(T28)</f>
        <v>42.25</v>
      </c>
      <c r="I32" s="290">
        <v>3600</v>
      </c>
    </row>
    <row r="33" spans="1:9" x14ac:dyDescent="0.25">
      <c r="A33" s="292" t="s">
        <v>26</v>
      </c>
      <c r="C33" s="313">
        <f>U29</f>
        <v>2.5</v>
      </c>
      <c r="D33" s="314"/>
      <c r="I33" s="315">
        <v>42</v>
      </c>
    </row>
    <row r="34" spans="1:9" x14ac:dyDescent="0.25">
      <c r="A34" s="292" t="s">
        <v>27</v>
      </c>
      <c r="C34" s="314">
        <f>V29</f>
        <v>0</v>
      </c>
      <c r="I34" s="316"/>
    </row>
    <row r="35" spans="1:9" x14ac:dyDescent="0.25">
      <c r="A35" s="292" t="s">
        <v>28</v>
      </c>
      <c r="C35" s="314">
        <f>S25</f>
        <v>0</v>
      </c>
      <c r="I35" s="313"/>
    </row>
    <row r="36" spans="1:9" x14ac:dyDescent="0.25">
      <c r="A36" s="292" t="s">
        <v>4</v>
      </c>
      <c r="C36" s="314">
        <f>S26</f>
        <v>0</v>
      </c>
    </row>
    <row r="37" spans="1:9" ht="16.5" thickBot="1" x14ac:dyDescent="0.3">
      <c r="A37" s="293" t="s">
        <v>6</v>
      </c>
      <c r="C37" s="317">
        <f>SUM(C32:C36)</f>
        <v>44.75</v>
      </c>
      <c r="E37" s="293" t="s">
        <v>42</v>
      </c>
      <c r="F37" s="293"/>
      <c r="G37" s="318">
        <f>S27-C37</f>
        <v>0</v>
      </c>
    </row>
    <row r="38" spans="1:9" ht="16.5" thickTop="1" x14ac:dyDescent="0.25">
      <c r="A38" s="292" t="s">
        <v>29</v>
      </c>
      <c r="C38" s="319">
        <v>0</v>
      </c>
      <c r="D38" s="319"/>
    </row>
    <row r="39" spans="1:9" x14ac:dyDescent="0.25">
      <c r="A39" s="292" t="s">
        <v>36</v>
      </c>
      <c r="C39" s="319">
        <v>0</v>
      </c>
      <c r="D39" s="319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4" customWidth="1"/>
    <col min="2" max="2" width="10.85546875" style="164" customWidth="1"/>
    <col min="3" max="3" width="10.42578125" style="164" customWidth="1"/>
    <col min="4" max="4" width="28.7109375" style="164" customWidth="1"/>
    <col min="5" max="17" width="7" style="164" customWidth="1"/>
    <col min="18" max="18" width="6.85546875" style="165" customWidth="1"/>
    <col min="19" max="19" width="7.7109375" style="165" customWidth="1"/>
    <col min="20" max="21" width="7.85546875" style="164" customWidth="1"/>
    <col min="22" max="22" width="7.7109375" style="164" customWidth="1"/>
    <col min="23" max="16384" width="9.140625" style="164"/>
  </cols>
  <sheetData>
    <row r="1" spans="1:22" x14ac:dyDescent="0.25">
      <c r="A1" s="162" t="s">
        <v>56</v>
      </c>
      <c r="B1" s="163"/>
      <c r="C1" s="163"/>
      <c r="S1" s="164"/>
    </row>
    <row r="2" spans="1:22" s="170" customFormat="1" x14ac:dyDescent="0.25">
      <c r="A2" s="166" t="str">
        <f>Analysis!A3</f>
        <v>W/E 22.10.17</v>
      </c>
      <c r="B2" s="167"/>
      <c r="C2" s="167"/>
      <c r="D2" s="167"/>
      <c r="E2" s="388" t="s">
        <v>15</v>
      </c>
      <c r="F2" s="388"/>
      <c r="G2" s="388" t="s">
        <v>16</v>
      </c>
      <c r="H2" s="388"/>
      <c r="I2" s="388" t="s">
        <v>17</v>
      </c>
      <c r="J2" s="388"/>
      <c r="K2" s="388" t="s">
        <v>18</v>
      </c>
      <c r="L2" s="388"/>
      <c r="M2" s="388" t="s">
        <v>19</v>
      </c>
      <c r="N2" s="388"/>
      <c r="O2" s="388" t="s">
        <v>20</v>
      </c>
      <c r="P2" s="388"/>
      <c r="Q2" s="388" t="s">
        <v>21</v>
      </c>
      <c r="R2" s="388"/>
      <c r="S2" s="168" t="s">
        <v>24</v>
      </c>
      <c r="T2" s="168" t="s">
        <v>39</v>
      </c>
      <c r="U2" s="169" t="s">
        <v>26</v>
      </c>
      <c r="V2" s="169" t="s">
        <v>27</v>
      </c>
    </row>
    <row r="3" spans="1:22" x14ac:dyDescent="0.25">
      <c r="A3" s="171" t="s">
        <v>22</v>
      </c>
      <c r="B3" s="171" t="s">
        <v>23</v>
      </c>
      <c r="C3" s="171" t="s">
        <v>49</v>
      </c>
      <c r="D3" s="171" t="s">
        <v>32</v>
      </c>
      <c r="E3" s="172">
        <v>8</v>
      </c>
      <c r="F3" s="172">
        <v>16.3</v>
      </c>
      <c r="G3" s="172">
        <v>8</v>
      </c>
      <c r="H3" s="172">
        <v>16.3</v>
      </c>
      <c r="I3" s="172">
        <v>8</v>
      </c>
      <c r="J3" s="172">
        <v>16.3</v>
      </c>
      <c r="K3" s="172">
        <v>8</v>
      </c>
      <c r="L3" s="172">
        <v>16.3</v>
      </c>
      <c r="M3" s="172">
        <v>8</v>
      </c>
      <c r="N3" s="172">
        <v>16.3</v>
      </c>
      <c r="O3" s="172"/>
      <c r="P3" s="172"/>
      <c r="Q3" s="173"/>
      <c r="R3" s="173"/>
      <c r="S3" s="174"/>
      <c r="T3" s="174"/>
      <c r="U3" s="175"/>
      <c r="V3" s="175"/>
    </row>
    <row r="4" spans="1:22" x14ac:dyDescent="0.25">
      <c r="A4" s="304">
        <v>6649</v>
      </c>
      <c r="B4" s="385" t="s">
        <v>108</v>
      </c>
      <c r="C4" s="304">
        <v>19</v>
      </c>
      <c r="D4" s="305" t="s">
        <v>63</v>
      </c>
      <c r="E4" s="386">
        <v>8</v>
      </c>
      <c r="F4" s="387"/>
      <c r="G4" s="386">
        <v>8</v>
      </c>
      <c r="H4" s="387"/>
      <c r="I4" s="386">
        <v>0.25</v>
      </c>
      <c r="J4" s="387"/>
      <c r="K4" s="386"/>
      <c r="L4" s="387"/>
      <c r="M4" s="389"/>
      <c r="N4" s="389"/>
      <c r="O4" s="386"/>
      <c r="P4" s="387"/>
      <c r="Q4" s="390"/>
      <c r="R4" s="391"/>
      <c r="S4" s="174">
        <f>E4+G4+I4+K4+M4+O4+Q4</f>
        <v>16.25</v>
      </c>
      <c r="T4" s="174">
        <f t="shared" ref="T4:T21" si="0">SUM(S4-U4-V4)</f>
        <v>16.25</v>
      </c>
      <c r="U4" s="178"/>
      <c r="V4" s="178"/>
    </row>
    <row r="5" spans="1:22" x14ac:dyDescent="0.25">
      <c r="A5" s="321" t="s">
        <v>85</v>
      </c>
      <c r="B5" s="385" t="s">
        <v>109</v>
      </c>
      <c r="C5" s="320">
        <v>1</v>
      </c>
      <c r="D5" s="25" t="s">
        <v>76</v>
      </c>
      <c r="E5" s="386"/>
      <c r="F5" s="387"/>
      <c r="G5" s="386"/>
      <c r="H5" s="387"/>
      <c r="I5" s="386">
        <v>7.75</v>
      </c>
      <c r="J5" s="387"/>
      <c r="K5" s="386"/>
      <c r="L5" s="387"/>
      <c r="M5" s="386"/>
      <c r="N5" s="387"/>
      <c r="O5" s="386"/>
      <c r="P5" s="387"/>
      <c r="Q5" s="390"/>
      <c r="R5" s="391"/>
      <c r="S5" s="174">
        <f>E5+G5+I5+K5+M5+O5+Q5</f>
        <v>7.75</v>
      </c>
      <c r="T5" s="174">
        <f t="shared" si="0"/>
        <v>7.75</v>
      </c>
      <c r="U5" s="178"/>
      <c r="V5" s="178"/>
    </row>
    <row r="6" spans="1:22" x14ac:dyDescent="0.25">
      <c r="A6" s="346" t="s">
        <v>87</v>
      </c>
      <c r="B6" s="385" t="s">
        <v>109</v>
      </c>
      <c r="C6" s="347">
        <v>1</v>
      </c>
      <c r="D6" s="25" t="s">
        <v>63</v>
      </c>
      <c r="E6" s="386"/>
      <c r="F6" s="387"/>
      <c r="G6" s="386"/>
      <c r="H6" s="387"/>
      <c r="I6" s="386"/>
      <c r="J6" s="387"/>
      <c r="K6" s="386">
        <v>1.5</v>
      </c>
      <c r="L6" s="387"/>
      <c r="M6" s="386">
        <v>7</v>
      </c>
      <c r="N6" s="387"/>
      <c r="O6" s="386"/>
      <c r="P6" s="387"/>
      <c r="Q6" s="390"/>
      <c r="R6" s="391"/>
      <c r="S6" s="174">
        <f>E6+G6+I6+K6+M6+O6+Q6</f>
        <v>8.5</v>
      </c>
      <c r="T6" s="174">
        <f t="shared" si="0"/>
        <v>8.5</v>
      </c>
      <c r="U6" s="178"/>
      <c r="V6" s="178"/>
    </row>
    <row r="7" spans="1:22" x14ac:dyDescent="0.25">
      <c r="A7" s="346">
        <v>6710</v>
      </c>
      <c r="B7" s="385" t="s">
        <v>110</v>
      </c>
      <c r="C7" s="349" t="s">
        <v>103</v>
      </c>
      <c r="D7" s="25" t="s">
        <v>63</v>
      </c>
      <c r="E7" s="394"/>
      <c r="F7" s="393"/>
      <c r="G7" s="386"/>
      <c r="H7" s="387"/>
      <c r="I7" s="386"/>
      <c r="J7" s="387"/>
      <c r="K7" s="386">
        <v>6.5</v>
      </c>
      <c r="L7" s="387"/>
      <c r="M7" s="386">
        <v>1</v>
      </c>
      <c r="N7" s="387"/>
      <c r="O7" s="386"/>
      <c r="P7" s="387"/>
      <c r="Q7" s="390"/>
      <c r="R7" s="391"/>
      <c r="S7" s="174">
        <f t="shared" ref="S7:S24" si="1">E7+G7+I7+K7+M7+O7+Q7</f>
        <v>7.5</v>
      </c>
      <c r="T7" s="174">
        <f t="shared" si="0"/>
        <v>7.5</v>
      </c>
      <c r="U7" s="178"/>
      <c r="V7" s="178"/>
    </row>
    <row r="8" spans="1:22" x14ac:dyDescent="0.25">
      <c r="A8" s="199"/>
      <c r="B8" s="201"/>
      <c r="C8" s="199"/>
      <c r="D8" s="200"/>
      <c r="E8" s="392"/>
      <c r="F8" s="393"/>
      <c r="G8" s="386"/>
      <c r="H8" s="387"/>
      <c r="I8" s="386"/>
      <c r="J8" s="387"/>
      <c r="K8" s="386"/>
      <c r="L8" s="387"/>
      <c r="M8" s="386"/>
      <c r="N8" s="387"/>
      <c r="O8" s="386"/>
      <c r="P8" s="387"/>
      <c r="Q8" s="390"/>
      <c r="R8" s="391"/>
      <c r="S8" s="174">
        <f t="shared" si="1"/>
        <v>0</v>
      </c>
      <c r="T8" s="174">
        <f t="shared" si="0"/>
        <v>0</v>
      </c>
      <c r="U8" s="178"/>
      <c r="V8" s="178"/>
    </row>
    <row r="9" spans="1:22" x14ac:dyDescent="0.25">
      <c r="A9" s="176"/>
      <c r="B9" s="167"/>
      <c r="C9" s="167"/>
      <c r="D9" s="177"/>
      <c r="E9" s="392"/>
      <c r="F9" s="393"/>
      <c r="G9" s="386"/>
      <c r="H9" s="387"/>
      <c r="I9" s="386"/>
      <c r="J9" s="387"/>
      <c r="K9" s="386"/>
      <c r="L9" s="387"/>
      <c r="M9" s="386"/>
      <c r="N9" s="387"/>
      <c r="O9" s="386"/>
      <c r="P9" s="387"/>
      <c r="Q9" s="390"/>
      <c r="R9" s="391"/>
      <c r="S9" s="174">
        <f>E9+G9+I9+K9+M9+O9+Q9</f>
        <v>0</v>
      </c>
      <c r="T9" s="174">
        <f>SUM(S9-U9-V9)</f>
        <v>0</v>
      </c>
      <c r="U9" s="178"/>
      <c r="V9" s="178"/>
    </row>
    <row r="10" spans="1:22" ht="15.75" customHeight="1" x14ac:dyDescent="0.25">
      <c r="A10" s="176"/>
      <c r="B10" s="167"/>
      <c r="C10" s="167"/>
      <c r="D10" s="177"/>
      <c r="E10" s="392"/>
      <c r="F10" s="393"/>
      <c r="G10" s="386"/>
      <c r="H10" s="387"/>
      <c r="I10" s="386"/>
      <c r="J10" s="387"/>
      <c r="K10" s="386"/>
      <c r="L10" s="387"/>
      <c r="M10" s="386"/>
      <c r="N10" s="387"/>
      <c r="O10" s="386"/>
      <c r="P10" s="387"/>
      <c r="Q10" s="390"/>
      <c r="R10" s="391"/>
      <c r="S10" s="174">
        <f t="shared" si="1"/>
        <v>0</v>
      </c>
      <c r="T10" s="174">
        <f t="shared" si="0"/>
        <v>0</v>
      </c>
      <c r="U10" s="178"/>
      <c r="V10" s="178"/>
    </row>
    <row r="11" spans="1:22" x14ac:dyDescent="0.25">
      <c r="A11" s="176"/>
      <c r="B11" s="167"/>
      <c r="C11" s="167"/>
      <c r="D11" s="177"/>
      <c r="E11" s="392"/>
      <c r="F11" s="393"/>
      <c r="G11" s="386"/>
      <c r="H11" s="387"/>
      <c r="I11" s="386"/>
      <c r="J11" s="387"/>
      <c r="K11" s="386"/>
      <c r="L11" s="387"/>
      <c r="M11" s="386"/>
      <c r="N11" s="387"/>
      <c r="O11" s="386"/>
      <c r="P11" s="387"/>
      <c r="Q11" s="390"/>
      <c r="R11" s="391"/>
      <c r="S11" s="174">
        <f t="shared" si="1"/>
        <v>0</v>
      </c>
      <c r="T11" s="174">
        <f t="shared" si="0"/>
        <v>0</v>
      </c>
      <c r="U11" s="178"/>
      <c r="V11" s="178"/>
    </row>
    <row r="12" spans="1:22" x14ac:dyDescent="0.25">
      <c r="A12" s="176"/>
      <c r="B12" s="179"/>
      <c r="C12" s="176"/>
      <c r="D12" s="177"/>
      <c r="E12" s="392"/>
      <c r="F12" s="393"/>
      <c r="G12" s="386"/>
      <c r="H12" s="387"/>
      <c r="I12" s="386"/>
      <c r="J12" s="387"/>
      <c r="K12" s="386"/>
      <c r="L12" s="387"/>
      <c r="M12" s="386"/>
      <c r="N12" s="387"/>
      <c r="O12" s="386"/>
      <c r="P12" s="387"/>
      <c r="Q12" s="390"/>
      <c r="R12" s="391"/>
      <c r="S12" s="174">
        <f t="shared" ref="S12:S19" si="2">E12+G12+I12+K12+M12+O12+Q12</f>
        <v>0</v>
      </c>
      <c r="T12" s="174">
        <f t="shared" ref="T12:T19" si="3">SUM(S12-U12-V12)</f>
        <v>0</v>
      </c>
      <c r="U12" s="178"/>
      <c r="V12" s="178"/>
    </row>
    <row r="13" spans="1:22" x14ac:dyDescent="0.25">
      <c r="A13" s="176"/>
      <c r="B13" s="179"/>
      <c r="C13" s="176"/>
      <c r="D13" s="177"/>
      <c r="E13" s="392"/>
      <c r="F13" s="393"/>
      <c r="G13" s="386"/>
      <c r="H13" s="387"/>
      <c r="I13" s="386"/>
      <c r="J13" s="387"/>
      <c r="K13" s="386"/>
      <c r="L13" s="387"/>
      <c r="M13" s="386"/>
      <c r="N13" s="387"/>
      <c r="O13" s="386"/>
      <c r="P13" s="387"/>
      <c r="Q13" s="390"/>
      <c r="R13" s="391"/>
      <c r="S13" s="174">
        <f t="shared" si="2"/>
        <v>0</v>
      </c>
      <c r="T13" s="174">
        <f t="shared" si="3"/>
        <v>0</v>
      </c>
      <c r="U13" s="178"/>
      <c r="V13" s="178"/>
    </row>
    <row r="14" spans="1:22" ht="15" customHeight="1" x14ac:dyDescent="0.25">
      <c r="A14" s="176"/>
      <c r="B14" s="179"/>
      <c r="C14" s="176"/>
      <c r="D14" s="177"/>
      <c r="E14" s="392"/>
      <c r="F14" s="393"/>
      <c r="G14" s="386"/>
      <c r="H14" s="387"/>
      <c r="I14" s="386"/>
      <c r="J14" s="387"/>
      <c r="K14" s="386"/>
      <c r="L14" s="387"/>
      <c r="M14" s="386"/>
      <c r="N14" s="387"/>
      <c r="O14" s="386"/>
      <c r="P14" s="387"/>
      <c r="Q14" s="390"/>
      <c r="R14" s="391"/>
      <c r="S14" s="174">
        <f t="shared" si="2"/>
        <v>0</v>
      </c>
      <c r="T14" s="174">
        <f t="shared" si="3"/>
        <v>0</v>
      </c>
      <c r="U14" s="178"/>
      <c r="V14" s="178"/>
    </row>
    <row r="15" spans="1:22" x14ac:dyDescent="0.25">
      <c r="A15" s="176"/>
      <c r="B15" s="179"/>
      <c r="C15" s="176"/>
      <c r="D15" s="177"/>
      <c r="E15" s="392"/>
      <c r="F15" s="393"/>
      <c r="G15" s="386"/>
      <c r="H15" s="387"/>
      <c r="I15" s="386"/>
      <c r="J15" s="387"/>
      <c r="K15" s="386"/>
      <c r="L15" s="387"/>
      <c r="M15" s="386"/>
      <c r="N15" s="387"/>
      <c r="O15" s="386"/>
      <c r="P15" s="387"/>
      <c r="Q15" s="390"/>
      <c r="R15" s="391"/>
      <c r="S15" s="174">
        <f t="shared" si="2"/>
        <v>0</v>
      </c>
      <c r="T15" s="174">
        <f t="shared" si="3"/>
        <v>0</v>
      </c>
      <c r="U15" s="178"/>
      <c r="V15" s="178"/>
    </row>
    <row r="16" spans="1:22" x14ac:dyDescent="0.25">
      <c r="A16" s="176"/>
      <c r="B16" s="179"/>
      <c r="C16" s="176"/>
      <c r="D16" s="177"/>
      <c r="E16" s="392"/>
      <c r="F16" s="393"/>
      <c r="G16" s="386"/>
      <c r="H16" s="387"/>
      <c r="I16" s="386"/>
      <c r="J16" s="387"/>
      <c r="K16" s="386"/>
      <c r="L16" s="387"/>
      <c r="M16" s="386"/>
      <c r="N16" s="387"/>
      <c r="O16" s="386"/>
      <c r="P16" s="387"/>
      <c r="Q16" s="390"/>
      <c r="R16" s="391"/>
      <c r="S16" s="174">
        <f t="shared" si="2"/>
        <v>0</v>
      </c>
      <c r="T16" s="174">
        <f t="shared" si="3"/>
        <v>0</v>
      </c>
      <c r="U16" s="178"/>
      <c r="V16" s="178"/>
    </row>
    <row r="17" spans="1:22" x14ac:dyDescent="0.25">
      <c r="A17" s="176"/>
      <c r="B17" s="179"/>
      <c r="C17" s="176"/>
      <c r="D17" s="177"/>
      <c r="E17" s="392"/>
      <c r="F17" s="393"/>
      <c r="G17" s="386"/>
      <c r="H17" s="387"/>
      <c r="I17" s="386"/>
      <c r="J17" s="387"/>
      <c r="K17" s="386"/>
      <c r="L17" s="387"/>
      <c r="M17" s="386"/>
      <c r="N17" s="387"/>
      <c r="O17" s="386"/>
      <c r="P17" s="387"/>
      <c r="Q17" s="390"/>
      <c r="R17" s="391"/>
      <c r="S17" s="174">
        <f t="shared" si="2"/>
        <v>0</v>
      </c>
      <c r="T17" s="174">
        <f t="shared" si="3"/>
        <v>0</v>
      </c>
      <c r="U17" s="178"/>
      <c r="V17" s="178"/>
    </row>
    <row r="18" spans="1:22" x14ac:dyDescent="0.25">
      <c r="A18" s="167"/>
      <c r="B18" s="167"/>
      <c r="C18" s="167"/>
      <c r="D18" s="177"/>
      <c r="E18" s="392"/>
      <c r="F18" s="393"/>
      <c r="G18" s="386"/>
      <c r="H18" s="387"/>
      <c r="I18" s="386"/>
      <c r="J18" s="387"/>
      <c r="K18" s="386"/>
      <c r="L18" s="387"/>
      <c r="M18" s="386"/>
      <c r="N18" s="387"/>
      <c r="O18" s="386"/>
      <c r="P18" s="387"/>
      <c r="Q18" s="390"/>
      <c r="R18" s="391"/>
      <c r="S18" s="174">
        <f t="shared" si="2"/>
        <v>0</v>
      </c>
      <c r="T18" s="174">
        <f t="shared" si="3"/>
        <v>0</v>
      </c>
      <c r="U18" s="178"/>
      <c r="V18" s="178"/>
    </row>
    <row r="19" spans="1:22" x14ac:dyDescent="0.25">
      <c r="A19" s="167"/>
      <c r="B19" s="167"/>
      <c r="C19" s="167"/>
      <c r="D19" s="25"/>
      <c r="E19" s="392"/>
      <c r="F19" s="393"/>
      <c r="G19" s="386"/>
      <c r="H19" s="387"/>
      <c r="I19" s="386"/>
      <c r="J19" s="387"/>
      <c r="K19" s="386"/>
      <c r="L19" s="387"/>
      <c r="M19" s="386"/>
      <c r="N19" s="387"/>
      <c r="O19" s="386"/>
      <c r="P19" s="387"/>
      <c r="Q19" s="390"/>
      <c r="R19" s="391"/>
      <c r="S19" s="174">
        <f t="shared" si="2"/>
        <v>0</v>
      </c>
      <c r="T19" s="174">
        <f t="shared" si="3"/>
        <v>0</v>
      </c>
      <c r="U19" s="178"/>
      <c r="V19" s="178"/>
    </row>
    <row r="20" spans="1:22" x14ac:dyDescent="0.25">
      <c r="A20" s="167"/>
      <c r="B20" s="167"/>
      <c r="C20" s="167"/>
      <c r="D20" s="25"/>
      <c r="E20" s="386"/>
      <c r="F20" s="387"/>
      <c r="G20" s="386"/>
      <c r="H20" s="387"/>
      <c r="I20" s="386"/>
      <c r="J20" s="387"/>
      <c r="K20" s="386"/>
      <c r="L20" s="387"/>
      <c r="M20" s="386"/>
      <c r="N20" s="387"/>
      <c r="O20" s="386"/>
      <c r="P20" s="387"/>
      <c r="Q20" s="390"/>
      <c r="R20" s="391"/>
      <c r="S20" s="174">
        <f t="shared" si="1"/>
        <v>0</v>
      </c>
      <c r="T20" s="174">
        <f t="shared" si="0"/>
        <v>0</v>
      </c>
      <c r="U20" s="178"/>
      <c r="V20" s="178"/>
    </row>
    <row r="21" spans="1:22" s="165" customFormat="1" x14ac:dyDescent="0.25">
      <c r="A21" s="167"/>
      <c r="B21" s="167"/>
      <c r="C21" s="167"/>
      <c r="D21" s="25"/>
      <c r="E21" s="386"/>
      <c r="F21" s="387"/>
      <c r="G21" s="386"/>
      <c r="H21" s="387"/>
      <c r="I21" s="386"/>
      <c r="J21" s="387"/>
      <c r="K21" s="386"/>
      <c r="L21" s="387"/>
      <c r="M21" s="386"/>
      <c r="N21" s="387"/>
      <c r="O21" s="386"/>
      <c r="P21" s="387"/>
      <c r="Q21" s="390"/>
      <c r="R21" s="391"/>
      <c r="S21" s="174">
        <f t="shared" si="1"/>
        <v>0</v>
      </c>
      <c r="T21" s="174">
        <f t="shared" si="0"/>
        <v>0</v>
      </c>
      <c r="U21" s="178"/>
      <c r="V21" s="178"/>
    </row>
    <row r="22" spans="1:22" s="165" customFormat="1" x14ac:dyDescent="0.25">
      <c r="A22" s="180" t="s">
        <v>37</v>
      </c>
      <c r="B22" s="180"/>
      <c r="C22" s="167"/>
      <c r="D22" s="180"/>
      <c r="E22" s="386"/>
      <c r="F22" s="387"/>
      <c r="G22" s="386"/>
      <c r="H22" s="387"/>
      <c r="I22" s="386"/>
      <c r="J22" s="387"/>
      <c r="K22" s="386"/>
      <c r="L22" s="387"/>
      <c r="M22" s="386"/>
      <c r="N22" s="387"/>
      <c r="O22" s="390"/>
      <c r="P22" s="391"/>
      <c r="Q22" s="390"/>
      <c r="R22" s="391"/>
      <c r="S22" s="174">
        <f t="shared" si="1"/>
        <v>0</v>
      </c>
      <c r="T22" s="174"/>
      <c r="U22" s="181"/>
      <c r="V22" s="178"/>
    </row>
    <row r="23" spans="1:22" x14ac:dyDescent="0.25">
      <c r="A23" s="180" t="s">
        <v>38</v>
      </c>
      <c r="B23" s="180">
        <f>SUM(B6:B22)</f>
        <v>0</v>
      </c>
      <c r="C23" s="167"/>
      <c r="D23" s="167"/>
      <c r="E23" s="386"/>
      <c r="F23" s="387"/>
      <c r="G23" s="386"/>
      <c r="H23" s="387"/>
      <c r="I23" s="386"/>
      <c r="J23" s="387"/>
      <c r="K23" s="386"/>
      <c r="L23" s="387"/>
      <c r="M23" s="386"/>
      <c r="N23" s="387"/>
      <c r="O23" s="390"/>
      <c r="P23" s="391"/>
      <c r="Q23" s="390"/>
      <c r="R23" s="391"/>
      <c r="S23" s="174">
        <f t="shared" si="1"/>
        <v>0</v>
      </c>
      <c r="T23" s="174"/>
      <c r="U23" s="181"/>
      <c r="V23" s="178"/>
    </row>
    <row r="24" spans="1:22" x14ac:dyDescent="0.25">
      <c r="A24" s="181" t="s">
        <v>6</v>
      </c>
      <c r="B24" s="181"/>
      <c r="C24" s="181"/>
      <c r="D24" s="181"/>
      <c r="E24" s="395">
        <f>SUM(E4:E23)</f>
        <v>8</v>
      </c>
      <c r="F24" s="396"/>
      <c r="G24" s="395">
        <f>SUM(G4:G23)</f>
        <v>8</v>
      </c>
      <c r="H24" s="396"/>
      <c r="I24" s="395">
        <f>SUM(I4:I23)</f>
        <v>8</v>
      </c>
      <c r="J24" s="396"/>
      <c r="K24" s="395">
        <f t="shared" ref="K24" si="4">SUM(K4:K23)</f>
        <v>8</v>
      </c>
      <c r="L24" s="396"/>
      <c r="M24" s="395">
        <f t="shared" ref="M24" si="5">SUM(M4:M23)</f>
        <v>8</v>
      </c>
      <c r="N24" s="396"/>
      <c r="O24" s="395">
        <f>SUM(O4:O23)</f>
        <v>0</v>
      </c>
      <c r="P24" s="396"/>
      <c r="Q24" s="395">
        <f>SUM(Q4:Q23)</f>
        <v>0</v>
      </c>
      <c r="R24" s="396"/>
      <c r="S24" s="174">
        <f t="shared" si="1"/>
        <v>40</v>
      </c>
      <c r="T24" s="174"/>
      <c r="U24" s="181"/>
      <c r="V24" s="178"/>
    </row>
    <row r="25" spans="1:22" x14ac:dyDescent="0.25">
      <c r="A25" s="181" t="s">
        <v>2</v>
      </c>
      <c r="B25" s="181"/>
      <c r="C25" s="181"/>
      <c r="D25" s="181"/>
      <c r="E25" s="182"/>
      <c r="F25" s="183">
        <v>8</v>
      </c>
      <c r="G25" s="182"/>
      <c r="H25" s="183">
        <v>8</v>
      </c>
      <c r="I25" s="182"/>
      <c r="J25" s="183">
        <v>8</v>
      </c>
      <c r="K25" s="182"/>
      <c r="L25" s="183">
        <v>8</v>
      </c>
      <c r="M25" s="182"/>
      <c r="N25" s="183">
        <v>8</v>
      </c>
      <c r="O25" s="182"/>
      <c r="P25" s="183"/>
      <c r="Q25" s="182"/>
      <c r="R25" s="183"/>
      <c r="S25" s="174">
        <f>SUM(E25:R25)</f>
        <v>40</v>
      </c>
      <c r="T25" s="174">
        <f>SUM(T4:T24)</f>
        <v>40</v>
      </c>
      <c r="U25" s="178"/>
      <c r="V25" s="178"/>
    </row>
    <row r="26" spans="1:22" x14ac:dyDescent="0.25">
      <c r="A26" s="181" t="s">
        <v>41</v>
      </c>
      <c r="B26" s="181"/>
      <c r="C26" s="181"/>
      <c r="D26" s="181"/>
      <c r="E26" s="184"/>
      <c r="F26" s="184">
        <f>SUM(E24)-F25</f>
        <v>0</v>
      </c>
      <c r="G26" s="184"/>
      <c r="H26" s="184">
        <f>SUM(G24)-H25</f>
        <v>0</v>
      </c>
      <c r="I26" s="184"/>
      <c r="J26" s="184">
        <f>SUM(I24)-J25</f>
        <v>0</v>
      </c>
      <c r="K26" s="184"/>
      <c r="L26" s="184">
        <f t="shared" ref="L26" si="6">SUM(K24)-L25</f>
        <v>0</v>
      </c>
      <c r="M26" s="184"/>
      <c r="N26" s="184">
        <f t="shared" ref="N26" si="7">SUM(M24)-N25</f>
        <v>0</v>
      </c>
      <c r="O26" s="184"/>
      <c r="P26" s="184">
        <f>SUM(O24)</f>
        <v>0</v>
      </c>
      <c r="Q26" s="184"/>
      <c r="R26" s="184">
        <f>SUM(Q24)</f>
        <v>0</v>
      </c>
      <c r="S26" s="178">
        <f>SUM(E26:R26)</f>
        <v>0</v>
      </c>
      <c r="T26" s="178"/>
      <c r="U26" s="178">
        <f>SUM(U4:U25)</f>
        <v>0</v>
      </c>
      <c r="V26" s="178">
        <f>SUM(V4:V25)</f>
        <v>0</v>
      </c>
    </row>
    <row r="27" spans="1:22" x14ac:dyDescent="0.25">
      <c r="S27" s="164"/>
    </row>
    <row r="28" spans="1:22" x14ac:dyDescent="0.25">
      <c r="A28" s="162" t="s">
        <v>25</v>
      </c>
      <c r="B28" s="163"/>
      <c r="S28" s="164"/>
    </row>
    <row r="29" spans="1:22" x14ac:dyDescent="0.25">
      <c r="A29" s="164" t="s">
        <v>2</v>
      </c>
      <c r="C29" s="185">
        <f>SUM(T25)</f>
        <v>40</v>
      </c>
      <c r="I29" s="162">
        <v>3600</v>
      </c>
      <c r="S29" s="164"/>
    </row>
    <row r="30" spans="1:22" x14ac:dyDescent="0.25">
      <c r="A30" s="164" t="s">
        <v>26</v>
      </c>
      <c r="C30" s="185">
        <f>U26</f>
        <v>0</v>
      </c>
      <c r="D30" s="186"/>
      <c r="I30" s="187"/>
      <c r="S30" s="164"/>
    </row>
    <row r="31" spans="1:22" x14ac:dyDescent="0.25">
      <c r="A31" s="164" t="s">
        <v>27</v>
      </c>
      <c r="C31" s="186">
        <f>V26</f>
        <v>0</v>
      </c>
      <c r="I31" s="188"/>
      <c r="S31" s="164"/>
    </row>
    <row r="32" spans="1:22" x14ac:dyDescent="0.25">
      <c r="A32" s="164" t="s">
        <v>28</v>
      </c>
      <c r="C32" s="186">
        <f>S22</f>
        <v>0</v>
      </c>
      <c r="I32" s="185"/>
      <c r="S32" s="164"/>
    </row>
    <row r="33" spans="1:19" x14ac:dyDescent="0.25">
      <c r="A33" s="164" t="s">
        <v>4</v>
      </c>
      <c r="C33" s="186">
        <f>S23</f>
        <v>0</v>
      </c>
      <c r="S33" s="164"/>
    </row>
    <row r="34" spans="1:19" ht="16.5" thickBot="1" x14ac:dyDescent="0.3">
      <c r="A34" s="165" t="s">
        <v>6</v>
      </c>
      <c r="C34" s="189">
        <f>SUM(C29:C33)</f>
        <v>40</v>
      </c>
      <c r="E34" s="165" t="s">
        <v>42</v>
      </c>
      <c r="F34" s="165"/>
      <c r="G34" s="190">
        <f>S24-C34</f>
        <v>0</v>
      </c>
      <c r="S34" s="164"/>
    </row>
    <row r="35" spans="1:19" ht="16.5" thickTop="1" x14ac:dyDescent="0.25">
      <c r="A35" s="164" t="s">
        <v>29</v>
      </c>
      <c r="C35" s="191">
        <v>0</v>
      </c>
      <c r="D35" s="191"/>
      <c r="S35" s="164"/>
    </row>
    <row r="36" spans="1:19" x14ac:dyDescent="0.25">
      <c r="A36" s="164" t="s">
        <v>36</v>
      </c>
      <c r="C36" s="191">
        <v>0</v>
      </c>
      <c r="D36" s="191"/>
      <c r="S36" s="164"/>
    </row>
    <row r="37" spans="1:19" ht="15" x14ac:dyDescent="0.2">
      <c r="R37" s="164"/>
      <c r="S37" s="164"/>
    </row>
    <row r="38" spans="1:19" ht="15" x14ac:dyDescent="0.2">
      <c r="R38" s="164"/>
      <c r="S38" s="164"/>
    </row>
    <row r="39" spans="1:19" ht="15" x14ac:dyDescent="0.2">
      <c r="R39" s="164"/>
      <c r="S39" s="164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9.140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5" t="s">
        <v>15</v>
      </c>
      <c r="F2" s="405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281">
        <v>6538</v>
      </c>
      <c r="B4" s="385" t="s">
        <v>111</v>
      </c>
      <c r="C4" s="280">
        <v>28</v>
      </c>
      <c r="D4" s="25" t="s">
        <v>82</v>
      </c>
      <c r="E4" s="404">
        <v>4</v>
      </c>
      <c r="F4" s="404"/>
      <c r="G4" s="404"/>
      <c r="H4" s="404"/>
      <c r="I4" s="404"/>
      <c r="J4" s="404"/>
      <c r="K4" s="404">
        <v>4</v>
      </c>
      <c r="L4" s="404"/>
      <c r="M4" s="404">
        <v>1</v>
      </c>
      <c r="N4" s="404"/>
      <c r="O4" s="399"/>
      <c r="P4" s="400"/>
      <c r="Q4" s="401"/>
      <c r="R4" s="402"/>
      <c r="S4" s="12">
        <f>E4+G4+I4+K4+M4+O4+Q4</f>
        <v>9</v>
      </c>
      <c r="T4" s="12">
        <f t="shared" ref="T4:T17" si="0">SUM(S4-U4-V4)</f>
        <v>9</v>
      </c>
      <c r="U4" s="15"/>
      <c r="V4" s="15"/>
    </row>
    <row r="5" spans="1:22" x14ac:dyDescent="0.25">
      <c r="A5" s="281">
        <v>6538</v>
      </c>
      <c r="B5" s="385" t="s">
        <v>111</v>
      </c>
      <c r="C5" s="280">
        <v>30</v>
      </c>
      <c r="D5" s="25" t="s">
        <v>82</v>
      </c>
      <c r="E5" s="399">
        <v>4</v>
      </c>
      <c r="F5" s="400"/>
      <c r="G5" s="399">
        <v>4</v>
      </c>
      <c r="H5" s="400"/>
      <c r="I5" s="399">
        <v>4</v>
      </c>
      <c r="J5" s="400"/>
      <c r="K5" s="399"/>
      <c r="L5" s="400"/>
      <c r="M5" s="399"/>
      <c r="N5" s="400"/>
      <c r="O5" s="399"/>
      <c r="P5" s="400"/>
      <c r="Q5" s="401"/>
      <c r="R5" s="402"/>
      <c r="S5" s="12">
        <f t="shared" ref="S5:S20" si="1">E5+G5+I5+K5+M5+O5+Q5</f>
        <v>12</v>
      </c>
      <c r="T5" s="12">
        <f t="shared" si="0"/>
        <v>12</v>
      </c>
      <c r="U5" s="15"/>
      <c r="V5" s="15"/>
    </row>
    <row r="6" spans="1:22" x14ac:dyDescent="0.25">
      <c r="A6" s="286">
        <v>6538</v>
      </c>
      <c r="B6" s="385" t="s">
        <v>111</v>
      </c>
      <c r="C6" s="285">
        <v>29</v>
      </c>
      <c r="D6" s="25" t="s">
        <v>82</v>
      </c>
      <c r="E6" s="399"/>
      <c r="F6" s="400"/>
      <c r="G6" s="399">
        <v>1</v>
      </c>
      <c r="H6" s="400"/>
      <c r="I6" s="399">
        <v>3</v>
      </c>
      <c r="J6" s="400"/>
      <c r="K6" s="399"/>
      <c r="L6" s="400"/>
      <c r="M6" s="399"/>
      <c r="N6" s="400"/>
      <c r="O6" s="399"/>
      <c r="P6" s="400"/>
      <c r="Q6" s="401"/>
      <c r="R6" s="402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281">
        <v>6538</v>
      </c>
      <c r="B7" s="385" t="s">
        <v>111</v>
      </c>
      <c r="C7" s="280">
        <v>31</v>
      </c>
      <c r="D7" s="25" t="s">
        <v>82</v>
      </c>
      <c r="E7" s="399"/>
      <c r="F7" s="400"/>
      <c r="G7" s="399">
        <v>1</v>
      </c>
      <c r="H7" s="400"/>
      <c r="I7" s="399"/>
      <c r="J7" s="400"/>
      <c r="K7" s="399"/>
      <c r="L7" s="400"/>
      <c r="M7" s="399"/>
      <c r="N7" s="400"/>
      <c r="O7" s="399"/>
      <c r="P7" s="400"/>
      <c r="Q7" s="401"/>
      <c r="R7" s="402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281">
        <v>6538</v>
      </c>
      <c r="B8" s="385" t="s">
        <v>111</v>
      </c>
      <c r="C8" s="280">
        <v>32</v>
      </c>
      <c r="D8" s="25" t="s">
        <v>82</v>
      </c>
      <c r="E8" s="399"/>
      <c r="F8" s="400"/>
      <c r="G8" s="399">
        <v>1</v>
      </c>
      <c r="H8" s="400"/>
      <c r="I8" s="399"/>
      <c r="J8" s="400"/>
      <c r="K8" s="399"/>
      <c r="L8" s="400"/>
      <c r="M8" s="399"/>
      <c r="N8" s="400"/>
      <c r="O8" s="399"/>
      <c r="P8" s="400"/>
      <c r="Q8" s="401"/>
      <c r="R8" s="402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281">
        <v>6538</v>
      </c>
      <c r="B9" s="385" t="s">
        <v>111</v>
      </c>
      <c r="C9" s="280">
        <v>25</v>
      </c>
      <c r="D9" s="25" t="s">
        <v>82</v>
      </c>
      <c r="E9" s="399"/>
      <c r="F9" s="400"/>
      <c r="G9" s="399">
        <v>1</v>
      </c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321">
        <v>6538</v>
      </c>
      <c r="B10" s="385" t="s">
        <v>111</v>
      </c>
      <c r="C10" s="320">
        <v>26</v>
      </c>
      <c r="D10" s="25" t="s">
        <v>82</v>
      </c>
      <c r="E10" s="399"/>
      <c r="F10" s="400"/>
      <c r="G10" s="399"/>
      <c r="H10" s="400"/>
      <c r="I10" s="399">
        <v>0.5</v>
      </c>
      <c r="J10" s="400"/>
      <c r="K10" s="399">
        <v>1</v>
      </c>
      <c r="L10" s="400"/>
      <c r="M10" s="399"/>
      <c r="N10" s="400"/>
      <c r="O10" s="399"/>
      <c r="P10" s="400"/>
      <c r="Q10" s="401"/>
      <c r="R10" s="402"/>
      <c r="S10" s="12">
        <f t="shared" si="1"/>
        <v>1.5</v>
      </c>
      <c r="T10" s="12">
        <f t="shared" si="0"/>
        <v>1.5</v>
      </c>
      <c r="U10" s="15"/>
      <c r="V10" s="15"/>
    </row>
    <row r="11" spans="1:22" x14ac:dyDescent="0.25">
      <c r="A11" s="321">
        <v>6538</v>
      </c>
      <c r="B11" s="385" t="s">
        <v>111</v>
      </c>
      <c r="C11" s="320">
        <v>27</v>
      </c>
      <c r="D11" s="25" t="s">
        <v>82</v>
      </c>
      <c r="E11" s="399"/>
      <c r="F11" s="400"/>
      <c r="G11" s="399"/>
      <c r="H11" s="400"/>
      <c r="I11" s="399">
        <v>0.5</v>
      </c>
      <c r="J11" s="400"/>
      <c r="K11" s="399">
        <v>1</v>
      </c>
      <c r="L11" s="400"/>
      <c r="M11" s="399"/>
      <c r="N11" s="400"/>
      <c r="O11" s="399"/>
      <c r="P11" s="400"/>
      <c r="Q11" s="401"/>
      <c r="R11" s="402"/>
      <c r="S11" s="12">
        <f t="shared" si="1"/>
        <v>1.5</v>
      </c>
      <c r="T11" s="12">
        <f t="shared" si="0"/>
        <v>1.5</v>
      </c>
      <c r="U11" s="15"/>
      <c r="V11" s="15"/>
    </row>
    <row r="12" spans="1:22" x14ac:dyDescent="0.25">
      <c r="A12" s="343">
        <v>6741</v>
      </c>
      <c r="B12" s="385" t="s">
        <v>113</v>
      </c>
      <c r="C12" s="343">
        <v>1</v>
      </c>
      <c r="D12" s="25" t="s">
        <v>99</v>
      </c>
      <c r="E12" s="399"/>
      <c r="F12" s="400"/>
      <c r="G12" s="399"/>
      <c r="H12" s="400"/>
      <c r="I12" s="399"/>
      <c r="J12" s="400"/>
      <c r="K12" s="399">
        <v>2</v>
      </c>
      <c r="L12" s="400"/>
      <c r="M12" s="399"/>
      <c r="N12" s="400"/>
      <c r="O12" s="399"/>
      <c r="P12" s="400"/>
      <c r="Q12" s="401"/>
      <c r="R12" s="402"/>
      <c r="S12" s="12">
        <f t="shared" si="1"/>
        <v>2</v>
      </c>
      <c r="T12" s="12">
        <f t="shared" si="0"/>
        <v>2</v>
      </c>
      <c r="U12" s="15"/>
      <c r="V12" s="15"/>
    </row>
    <row r="13" spans="1:22" x14ac:dyDescent="0.25">
      <c r="A13" s="350" t="s">
        <v>87</v>
      </c>
      <c r="B13" s="385" t="s">
        <v>109</v>
      </c>
      <c r="C13" s="351">
        <v>1</v>
      </c>
      <c r="D13" s="25" t="s">
        <v>63</v>
      </c>
      <c r="E13" s="399"/>
      <c r="F13" s="400"/>
      <c r="G13" s="399"/>
      <c r="H13" s="400"/>
      <c r="I13" s="399"/>
      <c r="J13" s="400"/>
      <c r="K13" s="399"/>
      <c r="L13" s="400"/>
      <c r="M13" s="399">
        <v>2.5</v>
      </c>
      <c r="N13" s="400"/>
      <c r="O13" s="399"/>
      <c r="P13" s="400"/>
      <c r="Q13" s="401"/>
      <c r="R13" s="402"/>
      <c r="S13" s="12">
        <f>E13+G13+I13+K13+M13+O13+Q13</f>
        <v>2.5</v>
      </c>
      <c r="T13" s="12">
        <f>SUM(S13-U13-V13)</f>
        <v>2.5</v>
      </c>
      <c r="U13" s="15"/>
      <c r="V13" s="15"/>
    </row>
    <row r="14" spans="1:22" x14ac:dyDescent="0.25">
      <c r="A14" s="33">
        <v>6641</v>
      </c>
      <c r="B14" s="385" t="s">
        <v>112</v>
      </c>
      <c r="C14" s="30">
        <v>3</v>
      </c>
      <c r="D14" s="25" t="s">
        <v>63</v>
      </c>
      <c r="E14" s="399"/>
      <c r="F14" s="400"/>
      <c r="G14" s="399"/>
      <c r="H14" s="400"/>
      <c r="I14" s="399"/>
      <c r="J14" s="400"/>
      <c r="K14" s="399"/>
      <c r="L14" s="400"/>
      <c r="M14" s="399">
        <v>3</v>
      </c>
      <c r="N14" s="400"/>
      <c r="O14" s="399"/>
      <c r="P14" s="400"/>
      <c r="Q14" s="401"/>
      <c r="R14" s="402"/>
      <c r="S14" s="12">
        <f t="shared" si="1"/>
        <v>3</v>
      </c>
      <c r="T14" s="12">
        <f t="shared" si="0"/>
        <v>3</v>
      </c>
      <c r="U14" s="15"/>
      <c r="V14" s="15"/>
    </row>
    <row r="15" spans="1:22" s="4" customFormat="1" x14ac:dyDescent="0.25">
      <c r="A15" s="59">
        <v>6641</v>
      </c>
      <c r="B15" s="385" t="s">
        <v>112</v>
      </c>
      <c r="C15" s="73">
        <v>2</v>
      </c>
      <c r="D15" s="25" t="s">
        <v>63</v>
      </c>
      <c r="E15" s="399"/>
      <c r="F15" s="400"/>
      <c r="G15" s="399"/>
      <c r="H15" s="400"/>
      <c r="I15" s="399"/>
      <c r="J15" s="400"/>
      <c r="K15" s="399"/>
      <c r="L15" s="400"/>
      <c r="M15" s="399">
        <v>1</v>
      </c>
      <c r="N15" s="400"/>
      <c r="O15" s="399"/>
      <c r="P15" s="400"/>
      <c r="Q15" s="401"/>
      <c r="R15" s="402"/>
      <c r="S15" s="12">
        <f t="shared" si="1"/>
        <v>1</v>
      </c>
      <c r="T15" s="12">
        <f t="shared" si="0"/>
        <v>1</v>
      </c>
      <c r="U15" s="15"/>
      <c r="V15" s="15"/>
    </row>
    <row r="16" spans="1:22" s="4" customFormat="1" x14ac:dyDescent="0.25">
      <c r="A16" s="53"/>
      <c r="B16" s="30"/>
      <c r="C16" s="30"/>
      <c r="D16" s="14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si="1"/>
        <v>0</v>
      </c>
      <c r="T16" s="12">
        <f t="shared" si="0"/>
        <v>0</v>
      </c>
      <c r="U16" s="15"/>
      <c r="V16" s="15"/>
    </row>
    <row r="17" spans="1:22" s="4" customFormat="1" x14ac:dyDescent="0.25">
      <c r="A17" s="118">
        <v>3600</v>
      </c>
      <c r="B17" s="118" t="s">
        <v>114</v>
      </c>
      <c r="C17" s="118"/>
      <c r="D17" s="25" t="s">
        <v>73</v>
      </c>
      <c r="E17" s="399"/>
      <c r="F17" s="400"/>
      <c r="G17" s="399"/>
      <c r="H17" s="400"/>
      <c r="I17" s="399"/>
      <c r="J17" s="400"/>
      <c r="K17" s="399"/>
      <c r="L17" s="400"/>
      <c r="M17" s="399">
        <v>0.5</v>
      </c>
      <c r="N17" s="400"/>
      <c r="O17" s="399"/>
      <c r="P17" s="400"/>
      <c r="Q17" s="401"/>
      <c r="R17" s="402"/>
      <c r="S17" s="12">
        <f t="shared" si="1"/>
        <v>0.5</v>
      </c>
      <c r="T17" s="12">
        <f t="shared" si="0"/>
        <v>0.5</v>
      </c>
      <c r="U17" s="15"/>
      <c r="V17" s="15"/>
    </row>
    <row r="18" spans="1:22" s="4" customFormat="1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401"/>
      <c r="P18" s="402"/>
      <c r="Q18" s="401"/>
      <c r="R18" s="402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401"/>
      <c r="P19" s="402"/>
      <c r="Q19" s="401"/>
      <c r="R19" s="402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8</v>
      </c>
      <c r="F20" s="398"/>
      <c r="G20" s="397">
        <f>SUM(G4:G19)</f>
        <v>8</v>
      </c>
      <c r="H20" s="398"/>
      <c r="I20" s="397">
        <f>SUM(I4:I19)</f>
        <v>8</v>
      </c>
      <c r="J20" s="398"/>
      <c r="K20" s="397">
        <f>SUM(K4:K19)</f>
        <v>8</v>
      </c>
      <c r="L20" s="398"/>
      <c r="M20" s="397">
        <f>SUM(M4:M19)</f>
        <v>8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  <c r="S23" s="3"/>
    </row>
    <row r="24" spans="1:22" x14ac:dyDescent="0.25">
      <c r="A24" s="1" t="s">
        <v>25</v>
      </c>
      <c r="B24" s="2"/>
      <c r="S24" s="3"/>
    </row>
    <row r="25" spans="1:22" x14ac:dyDescent="0.25">
      <c r="A25" s="3" t="s">
        <v>2</v>
      </c>
      <c r="C25" s="27">
        <f>SUM(T21)</f>
        <v>40</v>
      </c>
      <c r="I25" s="1">
        <v>3600</v>
      </c>
      <c r="S25" s="3"/>
    </row>
    <row r="26" spans="1:22" x14ac:dyDescent="0.25">
      <c r="A26" s="3" t="s">
        <v>26</v>
      </c>
      <c r="C26" s="27">
        <f>U22</f>
        <v>0</v>
      </c>
      <c r="D26" s="20"/>
      <c r="I26" s="28">
        <v>0.5</v>
      </c>
      <c r="S26" s="3"/>
    </row>
    <row r="27" spans="1:22" x14ac:dyDescent="0.25">
      <c r="A27" s="3" t="s">
        <v>27</v>
      </c>
      <c r="C27" s="20">
        <f>V22</f>
        <v>0</v>
      </c>
      <c r="I27" s="29"/>
      <c r="S27" s="3"/>
    </row>
    <row r="28" spans="1:22" x14ac:dyDescent="0.25">
      <c r="A28" s="3" t="s">
        <v>28</v>
      </c>
      <c r="C28" s="20">
        <f>S18</f>
        <v>0</v>
      </c>
      <c r="I28" s="27"/>
      <c r="S28" s="3"/>
    </row>
    <row r="29" spans="1:22" x14ac:dyDescent="0.25">
      <c r="A29" s="3" t="s">
        <v>4</v>
      </c>
      <c r="C29" s="20">
        <f>S19</f>
        <v>0</v>
      </c>
      <c r="S29" s="3"/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  <c r="S30" s="3"/>
    </row>
    <row r="31" spans="1:22" ht="16.5" thickTop="1" x14ac:dyDescent="0.25">
      <c r="A31" s="3" t="s">
        <v>29</v>
      </c>
      <c r="C31" s="23">
        <v>0</v>
      </c>
      <c r="D31" s="23"/>
      <c r="S31" s="3"/>
    </row>
    <row r="32" spans="1:22" x14ac:dyDescent="0.25">
      <c r="A32" s="3" t="s">
        <v>36</v>
      </c>
      <c r="C32" s="23">
        <v>0</v>
      </c>
      <c r="D32" s="23"/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  <row r="36" spans="19:19" x14ac:dyDescent="0.25">
      <c r="S36" s="3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05">
        <v>6739</v>
      </c>
      <c r="B4" s="385" t="s">
        <v>115</v>
      </c>
      <c r="C4" s="204">
        <v>1</v>
      </c>
      <c r="D4" s="25" t="s">
        <v>89</v>
      </c>
      <c r="E4" s="404">
        <v>8</v>
      </c>
      <c r="F4" s="404"/>
      <c r="G4" s="404"/>
      <c r="H4" s="404"/>
      <c r="I4" s="404"/>
      <c r="J4" s="404"/>
      <c r="K4" s="404"/>
      <c r="L4" s="404"/>
      <c r="M4" s="404"/>
      <c r="N4" s="404"/>
      <c r="O4" s="399"/>
      <c r="P4" s="400"/>
      <c r="Q4" s="401"/>
      <c r="R4" s="402"/>
      <c r="S4" s="12">
        <f>E4+G4+I4+K4+M4+O4+Q4</f>
        <v>8</v>
      </c>
      <c r="T4" s="12">
        <f t="shared" ref="T4:T23" si="0">SUM(S4-U4-V4)</f>
        <v>8</v>
      </c>
      <c r="U4" s="15"/>
      <c r="V4" s="15"/>
    </row>
    <row r="5" spans="1:22" x14ac:dyDescent="0.25">
      <c r="A5" s="288">
        <v>6649</v>
      </c>
      <c r="B5" s="385" t="s">
        <v>108</v>
      </c>
      <c r="C5" s="287">
        <v>29</v>
      </c>
      <c r="D5" s="25" t="s">
        <v>79</v>
      </c>
      <c r="E5" s="404"/>
      <c r="F5" s="404"/>
      <c r="G5" s="404">
        <v>5.5</v>
      </c>
      <c r="H5" s="404"/>
      <c r="I5" s="404">
        <v>2.75</v>
      </c>
      <c r="J5" s="404"/>
      <c r="K5" s="404"/>
      <c r="L5" s="404"/>
      <c r="M5" s="404"/>
      <c r="N5" s="404"/>
      <c r="O5" s="399"/>
      <c r="P5" s="400"/>
      <c r="Q5" s="401"/>
      <c r="R5" s="402"/>
      <c r="S5" s="12">
        <f t="shared" ref="S5:S26" si="1">E5+G5+I5+K5+M5+O5+Q5</f>
        <v>8.25</v>
      </c>
      <c r="T5" s="12">
        <f t="shared" si="0"/>
        <v>8.25</v>
      </c>
      <c r="U5" s="15"/>
      <c r="V5" s="15"/>
    </row>
    <row r="6" spans="1:22" x14ac:dyDescent="0.25">
      <c r="A6" s="205">
        <v>6429</v>
      </c>
      <c r="B6" s="385" t="s">
        <v>116</v>
      </c>
      <c r="C6" s="205">
        <v>26</v>
      </c>
      <c r="D6" s="25" t="s">
        <v>94</v>
      </c>
      <c r="E6" s="404"/>
      <c r="F6" s="404"/>
      <c r="G6" s="404">
        <v>1.5</v>
      </c>
      <c r="H6" s="404"/>
      <c r="I6" s="404">
        <v>1</v>
      </c>
      <c r="J6" s="404"/>
      <c r="K6" s="404"/>
      <c r="L6" s="404"/>
      <c r="M6" s="404"/>
      <c r="N6" s="404"/>
      <c r="O6" s="399"/>
      <c r="P6" s="400"/>
      <c r="Q6" s="401"/>
      <c r="R6" s="402"/>
      <c r="S6" s="12">
        <f t="shared" si="1"/>
        <v>2.5</v>
      </c>
      <c r="T6" s="12">
        <f t="shared" si="0"/>
        <v>2.5</v>
      </c>
      <c r="U6" s="15"/>
      <c r="V6" s="15"/>
    </row>
    <row r="7" spans="1:22" x14ac:dyDescent="0.25">
      <c r="A7" s="193">
        <v>6710</v>
      </c>
      <c r="B7" s="385" t="s">
        <v>110</v>
      </c>
      <c r="C7" s="192" t="s">
        <v>103</v>
      </c>
      <c r="D7" s="25" t="s">
        <v>63</v>
      </c>
      <c r="E7" s="404"/>
      <c r="F7" s="404"/>
      <c r="G7" s="404"/>
      <c r="H7" s="404"/>
      <c r="I7" s="404">
        <v>4.25</v>
      </c>
      <c r="J7" s="404"/>
      <c r="K7" s="404">
        <v>8</v>
      </c>
      <c r="L7" s="404"/>
      <c r="M7" s="404">
        <v>8</v>
      </c>
      <c r="N7" s="404"/>
      <c r="O7" s="399"/>
      <c r="P7" s="400"/>
      <c r="Q7" s="401"/>
      <c r="R7" s="402"/>
      <c r="S7" s="12">
        <f t="shared" si="1"/>
        <v>20.25</v>
      </c>
      <c r="T7" s="12">
        <f t="shared" si="0"/>
        <v>20.25</v>
      </c>
      <c r="U7" s="15"/>
      <c r="V7" s="15"/>
    </row>
    <row r="8" spans="1:22" x14ac:dyDescent="0.25">
      <c r="A8" s="321"/>
      <c r="B8" s="320"/>
      <c r="C8" s="320"/>
      <c r="D8" s="25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399"/>
      <c r="P8" s="400"/>
      <c r="Q8" s="401"/>
      <c r="R8" s="40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98"/>
      <c r="B9" s="32"/>
      <c r="C9" s="198"/>
      <c r="D9" s="25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399"/>
      <c r="P9" s="400"/>
      <c r="Q9" s="401"/>
      <c r="R9" s="40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6"/>
      <c r="B10" s="196"/>
      <c r="C10" s="196"/>
      <c r="D10" s="177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9"/>
      <c r="P10" s="400"/>
      <c r="Q10" s="401"/>
      <c r="R10" s="40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22"/>
      <c r="B11" s="121"/>
      <c r="C11" s="121"/>
      <c r="D11" s="25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399"/>
      <c r="P11" s="400"/>
      <c r="Q11" s="401"/>
      <c r="R11" s="40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22"/>
      <c r="B12" s="32"/>
      <c r="C12" s="122"/>
      <c r="D12" s="25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399"/>
      <c r="P12" s="400"/>
      <c r="Q12" s="401"/>
      <c r="R12" s="40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22"/>
      <c r="B13" s="32"/>
      <c r="C13" s="122"/>
      <c r="D13" s="25"/>
      <c r="E13" s="404"/>
      <c r="F13" s="404"/>
      <c r="G13" s="404"/>
      <c r="H13" s="404"/>
      <c r="I13" s="404"/>
      <c r="J13" s="404"/>
      <c r="K13" s="399"/>
      <c r="L13" s="400"/>
      <c r="M13" s="404"/>
      <c r="N13" s="404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13"/>
      <c r="B14" s="32"/>
      <c r="C14" s="113"/>
      <c r="D14" s="25"/>
      <c r="E14" s="404"/>
      <c r="F14" s="404"/>
      <c r="G14" s="404"/>
      <c r="H14" s="404"/>
      <c r="I14" s="399"/>
      <c r="J14" s="400"/>
      <c r="K14" s="399"/>
      <c r="L14" s="400"/>
      <c r="M14" s="404"/>
      <c r="N14" s="404"/>
      <c r="O14" s="399"/>
      <c r="P14" s="400"/>
      <c r="Q14" s="401"/>
      <c r="R14" s="40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12"/>
      <c r="B15" s="32"/>
      <c r="C15" s="108"/>
      <c r="D15" s="25"/>
      <c r="E15" s="399"/>
      <c r="F15" s="400"/>
      <c r="G15" s="399"/>
      <c r="H15" s="400"/>
      <c r="I15" s="399"/>
      <c r="J15" s="400"/>
      <c r="K15" s="399"/>
      <c r="L15" s="400"/>
      <c r="M15" s="404"/>
      <c r="N15" s="404"/>
      <c r="O15" s="399"/>
      <c r="P15" s="400"/>
      <c r="Q15" s="401"/>
      <c r="R15" s="40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12"/>
      <c r="B16" s="32"/>
      <c r="C16" s="108"/>
      <c r="D16" s="25"/>
      <c r="E16" s="404"/>
      <c r="F16" s="404"/>
      <c r="G16" s="404"/>
      <c r="H16" s="404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07"/>
      <c r="B17" s="107"/>
      <c r="C17" s="107"/>
      <c r="D17" s="25"/>
      <c r="E17" s="404"/>
      <c r="F17" s="404"/>
      <c r="G17" s="404"/>
      <c r="H17" s="404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8"/>
      <c r="B18" s="32"/>
      <c r="C18" s="68"/>
      <c r="D18" s="25"/>
      <c r="E18" s="404"/>
      <c r="F18" s="404"/>
      <c r="G18" s="404"/>
      <c r="H18" s="404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8"/>
      <c r="B19" s="32"/>
      <c r="C19" s="68"/>
      <c r="D19" s="25"/>
      <c r="E19" s="404"/>
      <c r="F19" s="404"/>
      <c r="G19" s="404"/>
      <c r="H19" s="404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404"/>
      <c r="F20" s="404"/>
      <c r="G20" s="404"/>
      <c r="H20" s="404"/>
      <c r="I20" s="399"/>
      <c r="J20" s="400"/>
      <c r="K20" s="399"/>
      <c r="L20" s="400"/>
      <c r="M20" s="399"/>
      <c r="N20" s="400"/>
      <c r="O20" s="399"/>
      <c r="P20" s="400"/>
      <c r="Q20" s="401"/>
      <c r="R20" s="402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404"/>
      <c r="F21" s="404"/>
      <c r="G21" s="404"/>
      <c r="H21" s="404"/>
      <c r="I21" s="399"/>
      <c r="J21" s="400"/>
      <c r="K21" s="399"/>
      <c r="L21" s="400"/>
      <c r="M21" s="399"/>
      <c r="N21" s="400"/>
      <c r="O21" s="399"/>
      <c r="P21" s="400"/>
      <c r="Q21" s="401"/>
      <c r="R21" s="402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404"/>
      <c r="F22" s="404"/>
      <c r="G22" s="404"/>
      <c r="H22" s="404"/>
      <c r="I22" s="399"/>
      <c r="J22" s="400"/>
      <c r="K22" s="399"/>
      <c r="L22" s="400"/>
      <c r="M22" s="399"/>
      <c r="N22" s="400"/>
      <c r="O22" s="399"/>
      <c r="P22" s="400"/>
      <c r="Q22" s="401"/>
      <c r="R22" s="402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20">
        <v>3600</v>
      </c>
      <c r="B23" s="120">
        <f>SUM(B6:B22)</f>
        <v>0</v>
      </c>
      <c r="C23" s="120"/>
      <c r="D23" s="25" t="s">
        <v>95</v>
      </c>
      <c r="E23" s="399"/>
      <c r="F23" s="400"/>
      <c r="G23" s="399">
        <v>1</v>
      </c>
      <c r="H23" s="400"/>
      <c r="I23" s="399"/>
      <c r="J23" s="400"/>
      <c r="K23" s="399"/>
      <c r="L23" s="400"/>
      <c r="M23" s="399"/>
      <c r="N23" s="400"/>
      <c r="O23" s="399"/>
      <c r="P23" s="400"/>
      <c r="Q23" s="401"/>
      <c r="R23" s="402"/>
      <c r="S23" s="12">
        <f t="shared" si="1"/>
        <v>1</v>
      </c>
      <c r="T23" s="12">
        <f t="shared" si="0"/>
        <v>1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99"/>
      <c r="F24" s="400"/>
      <c r="G24" s="399"/>
      <c r="H24" s="400"/>
      <c r="I24" s="399"/>
      <c r="J24" s="400"/>
      <c r="K24" s="399"/>
      <c r="L24" s="400"/>
      <c r="M24" s="399"/>
      <c r="N24" s="400"/>
      <c r="O24" s="399"/>
      <c r="P24" s="400"/>
      <c r="Q24" s="401"/>
      <c r="R24" s="402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99"/>
      <c r="F25" s="400"/>
      <c r="G25" s="399"/>
      <c r="H25" s="400"/>
      <c r="I25" s="399"/>
      <c r="J25" s="400"/>
      <c r="K25" s="399"/>
      <c r="L25" s="400"/>
      <c r="M25" s="399"/>
      <c r="N25" s="400"/>
      <c r="O25" s="401"/>
      <c r="P25" s="402"/>
      <c r="Q25" s="401"/>
      <c r="R25" s="402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7">
        <f>SUM(E4:E25)</f>
        <v>8</v>
      </c>
      <c r="F26" s="398"/>
      <c r="G26" s="397">
        <f>SUM(G4:G25)</f>
        <v>8</v>
      </c>
      <c r="H26" s="398"/>
      <c r="I26" s="397">
        <f>SUM(I4:I25)</f>
        <v>8</v>
      </c>
      <c r="J26" s="398"/>
      <c r="K26" s="397">
        <f>SUM(K4:K25)</f>
        <v>8</v>
      </c>
      <c r="L26" s="398"/>
      <c r="M26" s="397">
        <f>SUM(M4:M25)</f>
        <v>8</v>
      </c>
      <c r="N26" s="398"/>
      <c r="O26" s="397">
        <f>SUM(O4:O25)</f>
        <v>0</v>
      </c>
      <c r="P26" s="398"/>
      <c r="Q26" s="397">
        <f>SUM(Q4:Q25)</f>
        <v>0</v>
      </c>
      <c r="R26" s="398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92"/>
      <c r="F27" s="93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1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15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193">
        <v>6717</v>
      </c>
      <c r="B4" s="385" t="s">
        <v>117</v>
      </c>
      <c r="C4" s="192">
        <v>2</v>
      </c>
      <c r="D4" s="25" t="s">
        <v>77</v>
      </c>
      <c r="E4" s="404">
        <v>8</v>
      </c>
      <c r="F4" s="404"/>
      <c r="G4" s="404">
        <v>5.75</v>
      </c>
      <c r="H4" s="404"/>
      <c r="I4" s="399"/>
      <c r="J4" s="400"/>
      <c r="K4" s="399">
        <v>1</v>
      </c>
      <c r="L4" s="400"/>
      <c r="M4" s="399"/>
      <c r="N4" s="400"/>
      <c r="O4" s="399"/>
      <c r="P4" s="400"/>
      <c r="Q4" s="401"/>
      <c r="R4" s="402"/>
      <c r="S4" s="12">
        <f>E4+G4+I4+K4+M4+O4+Q4</f>
        <v>14.75</v>
      </c>
      <c r="T4" s="12">
        <f>SUM(S4-U4-V4)</f>
        <v>14.75</v>
      </c>
      <c r="U4" s="15"/>
      <c r="V4" s="15"/>
    </row>
    <row r="5" spans="1:22" x14ac:dyDescent="0.25">
      <c r="A5" s="245">
        <v>6739</v>
      </c>
      <c r="B5" s="385" t="s">
        <v>115</v>
      </c>
      <c r="C5" s="244">
        <v>1</v>
      </c>
      <c r="D5" s="25" t="s">
        <v>96</v>
      </c>
      <c r="E5" s="399"/>
      <c r="F5" s="400"/>
      <c r="G5" s="399">
        <v>0.25</v>
      </c>
      <c r="H5" s="400"/>
      <c r="I5" s="399">
        <v>2.5</v>
      </c>
      <c r="J5" s="400"/>
      <c r="K5" s="399">
        <v>1.5</v>
      </c>
      <c r="L5" s="400"/>
      <c r="M5" s="399"/>
      <c r="N5" s="400"/>
      <c r="O5" s="399"/>
      <c r="P5" s="400"/>
      <c r="Q5" s="401"/>
      <c r="R5" s="402"/>
      <c r="S5" s="12">
        <f t="shared" ref="S5:S25" si="0">E5+G5+I5+K5+M5+O5+Q5</f>
        <v>4.25</v>
      </c>
      <c r="T5" s="12">
        <f t="shared" ref="T5:T22" si="1">SUM(S5-U5-V5)</f>
        <v>4.25</v>
      </c>
      <c r="U5" s="15"/>
      <c r="V5" s="15"/>
    </row>
    <row r="6" spans="1:22" x14ac:dyDescent="0.25">
      <c r="A6" s="321" t="s">
        <v>87</v>
      </c>
      <c r="B6" s="385" t="s">
        <v>109</v>
      </c>
      <c r="C6" s="322">
        <v>1</v>
      </c>
      <c r="D6" s="25" t="s">
        <v>63</v>
      </c>
      <c r="E6" s="399"/>
      <c r="F6" s="400"/>
      <c r="G6" s="399"/>
      <c r="H6" s="400"/>
      <c r="I6" s="399">
        <v>5</v>
      </c>
      <c r="J6" s="400"/>
      <c r="K6" s="399">
        <v>2.5</v>
      </c>
      <c r="L6" s="400"/>
      <c r="M6" s="404">
        <v>3.75</v>
      </c>
      <c r="N6" s="404"/>
      <c r="O6" s="399"/>
      <c r="P6" s="400"/>
      <c r="Q6" s="401"/>
      <c r="R6" s="402"/>
      <c r="S6" s="12">
        <f t="shared" si="0"/>
        <v>11.25</v>
      </c>
      <c r="T6" s="12">
        <f t="shared" si="1"/>
        <v>11.25</v>
      </c>
      <c r="U6" s="15"/>
      <c r="V6" s="15"/>
    </row>
    <row r="7" spans="1:22" x14ac:dyDescent="0.25">
      <c r="A7" s="161">
        <v>6429</v>
      </c>
      <c r="B7" s="385" t="s">
        <v>116</v>
      </c>
      <c r="C7" s="126">
        <v>26</v>
      </c>
      <c r="D7" s="25" t="s">
        <v>102</v>
      </c>
      <c r="E7" s="399"/>
      <c r="F7" s="400"/>
      <c r="G7" s="399"/>
      <c r="H7" s="400"/>
      <c r="I7" s="399"/>
      <c r="J7" s="400"/>
      <c r="K7" s="399">
        <v>3</v>
      </c>
      <c r="L7" s="400"/>
      <c r="M7" s="404">
        <v>1.5</v>
      </c>
      <c r="N7" s="404"/>
      <c r="O7" s="399"/>
      <c r="P7" s="400"/>
      <c r="Q7" s="401"/>
      <c r="R7" s="402"/>
      <c r="S7" s="12">
        <f t="shared" si="0"/>
        <v>4.5</v>
      </c>
      <c r="T7" s="12">
        <f t="shared" si="1"/>
        <v>4.5</v>
      </c>
      <c r="U7" s="15"/>
      <c r="V7" s="15"/>
    </row>
    <row r="8" spans="1:22" x14ac:dyDescent="0.25">
      <c r="A8" s="350">
        <v>6710</v>
      </c>
      <c r="B8" s="385" t="s">
        <v>110</v>
      </c>
      <c r="C8" s="349" t="s">
        <v>103</v>
      </c>
      <c r="D8" s="25" t="s">
        <v>63</v>
      </c>
      <c r="E8" s="404"/>
      <c r="F8" s="404"/>
      <c r="G8" s="404"/>
      <c r="H8" s="404"/>
      <c r="I8" s="404"/>
      <c r="J8" s="404"/>
      <c r="K8" s="404"/>
      <c r="L8" s="404"/>
      <c r="M8" s="404">
        <v>1.75</v>
      </c>
      <c r="N8" s="404"/>
      <c r="O8" s="399"/>
      <c r="P8" s="400"/>
      <c r="Q8" s="401"/>
      <c r="R8" s="402"/>
      <c r="S8" s="12">
        <f t="shared" si="0"/>
        <v>1.75</v>
      </c>
      <c r="T8" s="12">
        <f t="shared" si="1"/>
        <v>1.75</v>
      </c>
      <c r="U8" s="15"/>
      <c r="V8" s="15"/>
    </row>
    <row r="9" spans="1:22" x14ac:dyDescent="0.25">
      <c r="A9" s="304">
        <v>6707</v>
      </c>
      <c r="B9" s="385" t="s">
        <v>118</v>
      </c>
      <c r="C9" s="304">
        <v>1</v>
      </c>
      <c r="D9" s="25" t="s">
        <v>104</v>
      </c>
      <c r="E9" s="404"/>
      <c r="F9" s="404"/>
      <c r="G9" s="404"/>
      <c r="H9" s="404"/>
      <c r="I9" s="404"/>
      <c r="J9" s="404"/>
      <c r="K9" s="404"/>
      <c r="L9" s="404"/>
      <c r="M9" s="404">
        <v>0.75</v>
      </c>
      <c r="N9" s="404"/>
      <c r="O9" s="399"/>
      <c r="P9" s="400"/>
      <c r="Q9" s="401"/>
      <c r="R9" s="402"/>
      <c r="S9" s="12">
        <f t="shared" si="0"/>
        <v>0.75</v>
      </c>
      <c r="T9" s="12">
        <f t="shared" si="1"/>
        <v>0.75</v>
      </c>
      <c r="U9" s="15"/>
      <c r="V9" s="15"/>
    </row>
    <row r="10" spans="1:22" x14ac:dyDescent="0.25">
      <c r="A10" s="205"/>
      <c r="B10" s="204"/>
      <c r="C10" s="204"/>
      <c r="D10" s="25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399"/>
      <c r="P10" s="400"/>
      <c r="Q10" s="401"/>
      <c r="R10" s="40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05"/>
      <c r="B11" s="32"/>
      <c r="C11" s="105"/>
      <c r="D11" s="25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02"/>
      <c r="B12" s="32"/>
      <c r="C12" s="102"/>
      <c r="D12" s="25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8"/>
      <c r="B13" s="32"/>
      <c r="C13" s="98"/>
      <c r="D13" s="25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99"/>
      <c r="B14" s="32"/>
      <c r="C14" s="99"/>
      <c r="D14" s="25"/>
      <c r="E14" s="399"/>
      <c r="F14" s="400"/>
      <c r="G14" s="399"/>
      <c r="H14" s="400"/>
      <c r="I14" s="399"/>
      <c r="J14" s="400"/>
      <c r="K14" s="399"/>
      <c r="L14" s="400"/>
      <c r="M14" s="399"/>
      <c r="N14" s="400"/>
      <c r="O14" s="399"/>
      <c r="P14" s="400"/>
      <c r="Q14" s="401"/>
      <c r="R14" s="402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94"/>
      <c r="B15" s="32"/>
      <c r="C15" s="94"/>
      <c r="D15" s="25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00"/>
      <c r="B16" s="32"/>
      <c r="C16" s="100"/>
      <c r="D16" s="25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85"/>
      <c r="B17" s="32"/>
      <c r="C17" s="85"/>
      <c r="D17" s="25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101"/>
      <c r="B18" s="101"/>
      <c r="C18" s="101"/>
      <c r="D18" s="25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401"/>
      <c r="R18" s="402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15"/>
      <c r="B19" s="115"/>
      <c r="C19" s="115"/>
      <c r="D19" s="25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17"/>
      <c r="B20" s="117"/>
      <c r="C20" s="117"/>
      <c r="D20" s="25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401"/>
      <c r="R20" s="402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14"/>
      <c r="B21" s="114"/>
      <c r="C21" s="114"/>
      <c r="D21" s="25"/>
      <c r="E21" s="399"/>
      <c r="F21" s="400"/>
      <c r="G21" s="399"/>
      <c r="H21" s="400"/>
      <c r="I21" s="399"/>
      <c r="J21" s="400"/>
      <c r="K21" s="399"/>
      <c r="L21" s="400"/>
      <c r="M21" s="399"/>
      <c r="N21" s="400"/>
      <c r="O21" s="399"/>
      <c r="P21" s="400"/>
      <c r="Q21" s="401"/>
      <c r="R21" s="402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126">
        <v>3600</v>
      </c>
      <c r="B22" s="126" t="s">
        <v>114</v>
      </c>
      <c r="C22" s="126"/>
      <c r="D22" s="25" t="s">
        <v>78</v>
      </c>
      <c r="E22" s="399"/>
      <c r="F22" s="400"/>
      <c r="G22" s="399">
        <v>0.5</v>
      </c>
      <c r="H22" s="400"/>
      <c r="I22" s="399">
        <v>0.5</v>
      </c>
      <c r="J22" s="400"/>
      <c r="K22" s="399"/>
      <c r="L22" s="400"/>
      <c r="M22" s="399">
        <v>0.25</v>
      </c>
      <c r="N22" s="400"/>
      <c r="O22" s="399"/>
      <c r="P22" s="400"/>
      <c r="Q22" s="401"/>
      <c r="R22" s="402"/>
      <c r="S22" s="12">
        <f>E22+G22+I22+K22+M22+O22+Q22</f>
        <v>1.25</v>
      </c>
      <c r="T22" s="12">
        <f t="shared" si="1"/>
        <v>1.25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99"/>
      <c r="F23" s="400"/>
      <c r="G23" s="399"/>
      <c r="H23" s="400"/>
      <c r="I23" s="399"/>
      <c r="J23" s="400"/>
      <c r="K23" s="399"/>
      <c r="L23" s="400"/>
      <c r="M23" s="399"/>
      <c r="N23" s="400"/>
      <c r="O23" s="399"/>
      <c r="P23" s="400"/>
      <c r="Q23" s="401"/>
      <c r="R23" s="402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99"/>
      <c r="F24" s="400"/>
      <c r="G24" s="399"/>
      <c r="H24" s="400"/>
      <c r="I24" s="399"/>
      <c r="J24" s="400"/>
      <c r="K24" s="399"/>
      <c r="L24" s="400"/>
      <c r="M24" s="399"/>
      <c r="N24" s="400"/>
      <c r="O24" s="401"/>
      <c r="P24" s="402"/>
      <c r="Q24" s="401"/>
      <c r="R24" s="402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97">
        <f>SUM(E4:E24)</f>
        <v>8</v>
      </c>
      <c r="F25" s="398"/>
      <c r="G25" s="397">
        <f>SUM(G4:G24)</f>
        <v>6.5</v>
      </c>
      <c r="H25" s="398"/>
      <c r="I25" s="397">
        <f>SUM(I4:I24)</f>
        <v>8</v>
      </c>
      <c r="J25" s="398"/>
      <c r="K25" s="397">
        <f>SUM(K4:K24)</f>
        <v>8</v>
      </c>
      <c r="L25" s="398"/>
      <c r="M25" s="397">
        <f>SUM(M4:M24)</f>
        <v>8</v>
      </c>
      <c r="N25" s="398"/>
      <c r="O25" s="397">
        <f>SUM(O4:O24)</f>
        <v>0</v>
      </c>
      <c r="P25" s="398"/>
      <c r="Q25" s="397">
        <f>SUM(Q4:Q24)</f>
        <v>0</v>
      </c>
      <c r="R25" s="398"/>
      <c r="S25" s="12">
        <f t="shared" si="0"/>
        <v>38.5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92"/>
      <c r="F26" s="93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38.5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-1.5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-1.5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38.5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1.25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38.5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22.10.17</v>
      </c>
      <c r="B2" s="39"/>
      <c r="C2" s="39"/>
      <c r="D2" s="39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281">
        <v>6717</v>
      </c>
      <c r="B4" s="385" t="s">
        <v>117</v>
      </c>
      <c r="C4" s="280">
        <v>3</v>
      </c>
      <c r="D4" s="25" t="s">
        <v>77</v>
      </c>
      <c r="E4" s="404">
        <v>3</v>
      </c>
      <c r="F4" s="404"/>
      <c r="G4" s="404">
        <v>3</v>
      </c>
      <c r="H4" s="404"/>
      <c r="I4" s="404">
        <v>4</v>
      </c>
      <c r="J4" s="404"/>
      <c r="K4" s="404">
        <v>2</v>
      </c>
      <c r="L4" s="404"/>
      <c r="M4" s="404">
        <v>3</v>
      </c>
      <c r="N4" s="404"/>
      <c r="O4" s="399"/>
      <c r="P4" s="400"/>
      <c r="Q4" s="401"/>
      <c r="R4" s="402"/>
      <c r="S4" s="12">
        <f>E4+G4+I4+K4+M4+O4+Q4</f>
        <v>15</v>
      </c>
      <c r="T4" s="12">
        <f>SUM(S4-U4-V4)</f>
        <v>15</v>
      </c>
      <c r="U4" s="15"/>
      <c r="V4" s="15"/>
    </row>
    <row r="5" spans="1:22" x14ac:dyDescent="0.25">
      <c r="A5" s="281">
        <v>6717</v>
      </c>
      <c r="B5" s="385" t="s">
        <v>117</v>
      </c>
      <c r="C5" s="280" t="s">
        <v>90</v>
      </c>
      <c r="D5" s="25" t="s">
        <v>91</v>
      </c>
      <c r="E5" s="404">
        <v>4</v>
      </c>
      <c r="F5" s="404"/>
      <c r="G5" s="404">
        <v>4</v>
      </c>
      <c r="H5" s="404"/>
      <c r="I5" s="404">
        <v>4</v>
      </c>
      <c r="J5" s="404"/>
      <c r="K5" s="404">
        <v>6</v>
      </c>
      <c r="L5" s="404"/>
      <c r="M5" s="404"/>
      <c r="N5" s="404"/>
      <c r="O5" s="399"/>
      <c r="P5" s="400"/>
      <c r="Q5" s="401"/>
      <c r="R5" s="402"/>
      <c r="S5" s="12">
        <f t="shared" ref="S5:S20" si="0">E5+G5+I5+K5+M5+O5+Q5</f>
        <v>18</v>
      </c>
      <c r="T5" s="12">
        <f t="shared" ref="T5:T17" si="1">SUM(S5-U5-V5)</f>
        <v>18</v>
      </c>
      <c r="U5" s="15"/>
      <c r="V5" s="15"/>
    </row>
    <row r="6" spans="1:22" x14ac:dyDescent="0.25">
      <c r="A6" s="281">
        <v>6717</v>
      </c>
      <c r="B6" s="385" t="s">
        <v>117</v>
      </c>
      <c r="C6" s="280">
        <v>2</v>
      </c>
      <c r="D6" s="25" t="s">
        <v>77</v>
      </c>
      <c r="E6" s="404">
        <v>1</v>
      </c>
      <c r="F6" s="404"/>
      <c r="G6" s="406">
        <v>0.5</v>
      </c>
      <c r="H6" s="400"/>
      <c r="I6" s="406"/>
      <c r="J6" s="400"/>
      <c r="K6" s="406"/>
      <c r="L6" s="400"/>
      <c r="M6" s="406"/>
      <c r="N6" s="400"/>
      <c r="O6" s="399"/>
      <c r="P6" s="400"/>
      <c r="Q6" s="401"/>
      <c r="R6" s="402"/>
      <c r="S6" s="12">
        <f t="shared" si="0"/>
        <v>1.5</v>
      </c>
      <c r="T6" s="12">
        <f t="shared" si="1"/>
        <v>1.5</v>
      </c>
      <c r="U6" s="15"/>
      <c r="V6" s="15"/>
    </row>
    <row r="7" spans="1:22" x14ac:dyDescent="0.25">
      <c r="A7" s="350" t="s">
        <v>87</v>
      </c>
      <c r="B7" s="385" t="s">
        <v>109</v>
      </c>
      <c r="C7" s="351">
        <v>1</v>
      </c>
      <c r="D7" s="25" t="s">
        <v>63</v>
      </c>
      <c r="E7" s="404"/>
      <c r="F7" s="404"/>
      <c r="G7" s="406"/>
      <c r="H7" s="400"/>
      <c r="I7" s="406"/>
      <c r="J7" s="400"/>
      <c r="K7" s="399"/>
      <c r="L7" s="400"/>
      <c r="M7" s="399">
        <v>4.25</v>
      </c>
      <c r="N7" s="400"/>
      <c r="O7" s="399"/>
      <c r="P7" s="400"/>
      <c r="Q7" s="401"/>
      <c r="R7" s="402"/>
      <c r="S7" s="12">
        <f>E7+G7+I7+K7+M7+O7+Q7</f>
        <v>4.25</v>
      </c>
      <c r="T7" s="12">
        <f>SUM(S7-U7-V7)</f>
        <v>4.25</v>
      </c>
      <c r="U7" s="15"/>
      <c r="V7" s="15"/>
    </row>
    <row r="8" spans="1:22" x14ac:dyDescent="0.25">
      <c r="A8" s="304">
        <v>6707</v>
      </c>
      <c r="B8" s="385" t="s">
        <v>118</v>
      </c>
      <c r="C8" s="304">
        <v>1</v>
      </c>
      <c r="D8" s="25" t="s">
        <v>104</v>
      </c>
      <c r="E8" s="404"/>
      <c r="F8" s="404"/>
      <c r="G8" s="406"/>
      <c r="H8" s="400"/>
      <c r="I8" s="406"/>
      <c r="J8" s="400"/>
      <c r="K8" s="406"/>
      <c r="L8" s="400"/>
      <c r="M8" s="406">
        <v>0.75</v>
      </c>
      <c r="N8" s="400"/>
      <c r="O8" s="399"/>
      <c r="P8" s="400"/>
      <c r="Q8" s="401"/>
      <c r="R8" s="402"/>
      <c r="S8" s="12">
        <f>E8+G8+I8+K8+M8+O8+Q8</f>
        <v>0.75</v>
      </c>
      <c r="T8" s="12">
        <f>SUM(S8-U8-V8)</f>
        <v>0.75</v>
      </c>
      <c r="U8" s="15"/>
      <c r="V8" s="15"/>
    </row>
    <row r="9" spans="1:22" x14ac:dyDescent="0.25">
      <c r="A9" s="245"/>
      <c r="B9" s="244"/>
      <c r="C9" s="244"/>
      <c r="D9" s="25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10"/>
      <c r="B10" s="32"/>
      <c r="C10" s="110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0"/>
      <c r="B11" s="32"/>
      <c r="C11" s="90"/>
      <c r="D11" s="25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0"/>
      <c r="B12" s="32"/>
      <c r="C12" s="90"/>
      <c r="D12" s="25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89"/>
      <c r="B13" s="89"/>
      <c r="C13" s="89"/>
      <c r="D13" s="25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81"/>
      <c r="B14" s="32"/>
      <c r="C14" s="81"/>
      <c r="D14" s="25"/>
      <c r="E14" s="399"/>
      <c r="F14" s="400"/>
      <c r="G14" s="399"/>
      <c r="H14" s="400"/>
      <c r="I14" s="399"/>
      <c r="J14" s="400"/>
      <c r="K14" s="399"/>
      <c r="L14" s="400"/>
      <c r="M14" s="399"/>
      <c r="N14" s="400"/>
      <c r="O14" s="399"/>
      <c r="P14" s="400"/>
      <c r="Q14" s="401"/>
      <c r="R14" s="402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19"/>
      <c r="B15" s="119"/>
      <c r="C15" s="119"/>
      <c r="D15" s="25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19"/>
      <c r="B16" s="119"/>
      <c r="C16" s="119"/>
      <c r="D16" s="25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14">
        <v>3600</v>
      </c>
      <c r="B17" s="114" t="s">
        <v>114</v>
      </c>
      <c r="C17" s="114"/>
      <c r="D17" s="25" t="s">
        <v>78</v>
      </c>
      <c r="E17" s="399"/>
      <c r="F17" s="400"/>
      <c r="G17" s="399">
        <v>0.5</v>
      </c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si="0"/>
        <v>0.5</v>
      </c>
      <c r="T17" s="12">
        <f t="shared" si="1"/>
        <v>0.5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401"/>
      <c r="P18" s="402"/>
      <c r="Q18" s="401"/>
      <c r="R18" s="402"/>
      <c r="S18" s="12">
        <f t="shared" si="0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401"/>
      <c r="P19" s="402"/>
      <c r="Q19" s="401"/>
      <c r="R19" s="402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8</v>
      </c>
      <c r="F20" s="398"/>
      <c r="G20" s="397">
        <f>SUM(G4:G19)</f>
        <v>8</v>
      </c>
      <c r="H20" s="398"/>
      <c r="I20" s="397">
        <f>SUM(I4:I19)</f>
        <v>8</v>
      </c>
      <c r="J20" s="398"/>
      <c r="K20" s="397">
        <f>SUM(K4:K19)</f>
        <v>8</v>
      </c>
      <c r="L20" s="398"/>
      <c r="M20" s="397">
        <f>SUM(M4:M19)</f>
        <v>8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92"/>
      <c r="H21" s="93">
        <v>8</v>
      </c>
      <c r="I21" s="37"/>
      <c r="J21" s="38">
        <v>8</v>
      </c>
      <c r="K21" s="37"/>
      <c r="L21" s="38">
        <v>8</v>
      </c>
      <c r="M21" s="63"/>
      <c r="N21" s="64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65"/>
      <c r="N22" s="65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0.5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22.10.17</v>
      </c>
      <c r="B2" s="6"/>
      <c r="C2" s="6"/>
      <c r="D2" s="6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348"/>
      <c r="J3" s="348"/>
      <c r="K3" s="41">
        <v>8</v>
      </c>
      <c r="L3" s="41">
        <v>16.3</v>
      </c>
      <c r="M3" s="41">
        <v>8</v>
      </c>
      <c r="N3" s="41">
        <v>13</v>
      </c>
      <c r="O3" s="55"/>
      <c r="P3" s="55"/>
      <c r="Q3" s="11"/>
      <c r="R3" s="11"/>
      <c r="S3" s="12"/>
      <c r="T3" s="12"/>
      <c r="U3" s="13"/>
      <c r="V3" s="13"/>
    </row>
    <row r="4" spans="1:22" x14ac:dyDescent="0.25">
      <c r="A4" s="205">
        <v>6717</v>
      </c>
      <c r="B4" s="385" t="s">
        <v>117</v>
      </c>
      <c r="C4" s="204">
        <v>4</v>
      </c>
      <c r="D4" s="25" t="s">
        <v>77</v>
      </c>
      <c r="E4" s="404">
        <v>8</v>
      </c>
      <c r="F4" s="404"/>
      <c r="G4" s="404">
        <v>6.25</v>
      </c>
      <c r="H4" s="404"/>
      <c r="I4" s="409"/>
      <c r="J4" s="409"/>
      <c r="K4" s="404"/>
      <c r="L4" s="404"/>
      <c r="M4" s="404"/>
      <c r="N4" s="404"/>
      <c r="O4" s="399"/>
      <c r="P4" s="400"/>
      <c r="Q4" s="401"/>
      <c r="R4" s="402"/>
      <c r="S4" s="12">
        <f>E4+G4+I4+K4+M4+O4+Q4</f>
        <v>14.25</v>
      </c>
      <c r="T4" s="12">
        <f>SUM(S4-U4-V4)</f>
        <v>14.25</v>
      </c>
      <c r="U4" s="15"/>
      <c r="V4" s="15"/>
    </row>
    <row r="5" spans="1:22" x14ac:dyDescent="0.25">
      <c r="A5" s="286">
        <v>6739</v>
      </c>
      <c r="B5" s="385" t="s">
        <v>115</v>
      </c>
      <c r="C5" s="285">
        <v>1</v>
      </c>
      <c r="D5" s="25" t="s">
        <v>96</v>
      </c>
      <c r="E5" s="404"/>
      <c r="F5" s="404"/>
      <c r="G5" s="404">
        <v>1</v>
      </c>
      <c r="H5" s="404"/>
      <c r="I5" s="409"/>
      <c r="J5" s="409"/>
      <c r="K5" s="404">
        <v>3.25</v>
      </c>
      <c r="L5" s="404"/>
      <c r="M5" s="404"/>
      <c r="N5" s="404"/>
      <c r="O5" s="399"/>
      <c r="P5" s="400"/>
      <c r="Q5" s="401"/>
      <c r="R5" s="402"/>
      <c r="S5" s="12">
        <f>E5+G5+I5+K5+M5+O5+Q5</f>
        <v>4.25</v>
      </c>
      <c r="T5" s="12">
        <f>SUM(S5-U5-V5)</f>
        <v>4.25</v>
      </c>
      <c r="U5" s="15"/>
      <c r="V5" s="15"/>
    </row>
    <row r="6" spans="1:22" x14ac:dyDescent="0.25">
      <c r="A6" s="343" t="s">
        <v>87</v>
      </c>
      <c r="B6" s="385" t="s">
        <v>109</v>
      </c>
      <c r="C6" s="344">
        <v>1</v>
      </c>
      <c r="D6" s="25" t="s">
        <v>63</v>
      </c>
      <c r="E6" s="404"/>
      <c r="F6" s="404"/>
      <c r="G6" s="399"/>
      <c r="H6" s="400"/>
      <c r="I6" s="407"/>
      <c r="J6" s="408"/>
      <c r="K6" s="399">
        <v>4.75</v>
      </c>
      <c r="L6" s="400"/>
      <c r="M6" s="399">
        <v>4</v>
      </c>
      <c r="N6" s="400"/>
      <c r="O6" s="399"/>
      <c r="P6" s="400"/>
      <c r="Q6" s="401"/>
      <c r="R6" s="402"/>
      <c r="S6" s="12">
        <f>E6+G6+I6+K6+M6+O6+Q6</f>
        <v>8.75</v>
      </c>
      <c r="T6" s="12">
        <f>SUM(S6-U6-V6)</f>
        <v>8.75</v>
      </c>
      <c r="U6" s="15"/>
      <c r="V6" s="15"/>
    </row>
    <row r="7" spans="1:22" x14ac:dyDescent="0.25">
      <c r="A7" s="195"/>
      <c r="B7" s="194"/>
      <c r="C7" s="194"/>
      <c r="D7" s="25"/>
      <c r="E7" s="404"/>
      <c r="F7" s="404"/>
      <c r="G7" s="399"/>
      <c r="H7" s="400"/>
      <c r="I7" s="407"/>
      <c r="J7" s="408"/>
      <c r="K7" s="399"/>
      <c r="L7" s="400"/>
      <c r="M7" s="399"/>
      <c r="N7" s="400"/>
      <c r="O7" s="399"/>
      <c r="P7" s="400"/>
      <c r="Q7" s="401"/>
      <c r="R7" s="402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87"/>
      <c r="B8" s="32"/>
      <c r="C8" s="87"/>
      <c r="D8" s="25"/>
      <c r="E8" s="404"/>
      <c r="F8" s="404"/>
      <c r="G8" s="399"/>
      <c r="H8" s="400"/>
      <c r="I8" s="407"/>
      <c r="J8" s="408"/>
      <c r="K8" s="399"/>
      <c r="L8" s="400"/>
      <c r="M8" s="399"/>
      <c r="N8" s="400"/>
      <c r="O8" s="399"/>
      <c r="P8" s="400"/>
      <c r="Q8" s="401"/>
      <c r="R8" s="402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88"/>
      <c r="B9" s="32"/>
      <c r="C9" s="88"/>
      <c r="D9" s="25"/>
      <c r="E9" s="399"/>
      <c r="F9" s="400"/>
      <c r="G9" s="399"/>
      <c r="H9" s="400"/>
      <c r="I9" s="407"/>
      <c r="J9" s="408"/>
      <c r="K9" s="399"/>
      <c r="L9" s="400"/>
      <c r="M9" s="399"/>
      <c r="N9" s="400"/>
      <c r="O9" s="399"/>
      <c r="P9" s="400"/>
      <c r="Q9" s="401"/>
      <c r="R9" s="402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85"/>
      <c r="B10" s="32"/>
      <c r="C10" s="85"/>
      <c r="D10" s="25"/>
      <c r="E10" s="399"/>
      <c r="F10" s="400"/>
      <c r="G10" s="399"/>
      <c r="H10" s="400"/>
      <c r="I10" s="407"/>
      <c r="J10" s="408"/>
      <c r="K10" s="399"/>
      <c r="L10" s="400"/>
      <c r="M10" s="399"/>
      <c r="N10" s="400"/>
      <c r="O10" s="399"/>
      <c r="P10" s="400"/>
      <c r="Q10" s="401"/>
      <c r="R10" s="40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8"/>
      <c r="B11" s="32"/>
      <c r="C11" s="78"/>
      <c r="D11" s="25"/>
      <c r="E11" s="399"/>
      <c r="F11" s="400"/>
      <c r="G11" s="399"/>
      <c r="H11" s="400"/>
      <c r="I11" s="407"/>
      <c r="J11" s="408"/>
      <c r="K11" s="399"/>
      <c r="L11" s="400"/>
      <c r="M11" s="399"/>
      <c r="N11" s="400"/>
      <c r="O11" s="399"/>
      <c r="P11" s="400"/>
      <c r="Q11" s="401"/>
      <c r="R11" s="40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78"/>
      <c r="B12" s="32"/>
      <c r="C12" s="78"/>
      <c r="D12" s="25"/>
      <c r="E12" s="399"/>
      <c r="F12" s="400"/>
      <c r="G12" s="399"/>
      <c r="H12" s="400"/>
      <c r="I12" s="407"/>
      <c r="J12" s="408"/>
      <c r="K12" s="399"/>
      <c r="L12" s="400"/>
      <c r="M12" s="399"/>
      <c r="N12" s="400"/>
      <c r="O12" s="399"/>
      <c r="P12" s="400"/>
      <c r="Q12" s="401"/>
      <c r="R12" s="40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99"/>
      <c r="F13" s="400"/>
      <c r="G13" s="399"/>
      <c r="H13" s="400"/>
      <c r="I13" s="407"/>
      <c r="J13" s="408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99"/>
      <c r="F14" s="400"/>
      <c r="G14" s="399"/>
      <c r="H14" s="400"/>
      <c r="I14" s="407"/>
      <c r="J14" s="408"/>
      <c r="K14" s="399"/>
      <c r="L14" s="400"/>
      <c r="M14" s="399"/>
      <c r="N14" s="400"/>
      <c r="O14" s="399"/>
      <c r="P14" s="400"/>
      <c r="Q14" s="401"/>
      <c r="R14" s="402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 t="s">
        <v>105</v>
      </c>
      <c r="E15" s="399"/>
      <c r="F15" s="400"/>
      <c r="G15" s="399"/>
      <c r="H15" s="400"/>
      <c r="I15" s="407"/>
      <c r="J15" s="408"/>
      <c r="K15" s="399"/>
      <c r="L15" s="400"/>
      <c r="M15" s="399">
        <v>1</v>
      </c>
      <c r="N15" s="400"/>
      <c r="O15" s="399"/>
      <c r="P15" s="400"/>
      <c r="Q15" s="401"/>
      <c r="R15" s="402"/>
      <c r="S15" s="12">
        <f t="shared" si="0"/>
        <v>1</v>
      </c>
      <c r="T15" s="12">
        <f t="shared" si="1"/>
        <v>1</v>
      </c>
      <c r="U15" s="15"/>
      <c r="V15" s="15"/>
    </row>
    <row r="16" spans="1:22" x14ac:dyDescent="0.25">
      <c r="A16" s="30"/>
      <c r="B16" s="30"/>
      <c r="C16" s="30"/>
      <c r="D16" s="14"/>
      <c r="E16" s="399"/>
      <c r="F16" s="400"/>
      <c r="G16" s="399"/>
      <c r="H16" s="400"/>
      <c r="I16" s="407"/>
      <c r="J16" s="408"/>
      <c r="K16" s="399"/>
      <c r="L16" s="400"/>
      <c r="M16" s="399"/>
      <c r="N16" s="400"/>
      <c r="O16" s="399"/>
      <c r="P16" s="400"/>
      <c r="Q16" s="401"/>
      <c r="R16" s="402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0">
        <v>3600</v>
      </c>
      <c r="B17" s="30" t="s">
        <v>114</v>
      </c>
      <c r="C17" s="30"/>
      <c r="D17" s="25" t="s">
        <v>78</v>
      </c>
      <c r="E17" s="399"/>
      <c r="F17" s="400"/>
      <c r="G17" s="399">
        <v>0.75</v>
      </c>
      <c r="H17" s="400"/>
      <c r="I17" s="407"/>
      <c r="J17" s="408"/>
      <c r="K17" s="399"/>
      <c r="L17" s="400"/>
      <c r="M17" s="399"/>
      <c r="N17" s="400"/>
      <c r="O17" s="399"/>
      <c r="P17" s="400"/>
      <c r="Q17" s="401"/>
      <c r="R17" s="402"/>
      <c r="S17" s="12">
        <f t="shared" si="0"/>
        <v>0.75</v>
      </c>
      <c r="T17" s="12">
        <f t="shared" si="1"/>
        <v>0.75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407">
        <v>8</v>
      </c>
      <c r="J18" s="408"/>
      <c r="K18" s="399"/>
      <c r="L18" s="400"/>
      <c r="M18" s="399"/>
      <c r="N18" s="400"/>
      <c r="O18" s="399"/>
      <c r="P18" s="400"/>
      <c r="Q18" s="401"/>
      <c r="R18" s="402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401"/>
      <c r="R19" s="402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8</v>
      </c>
      <c r="F20" s="398"/>
      <c r="G20" s="397">
        <f>SUM(G4:G19)</f>
        <v>8</v>
      </c>
      <c r="H20" s="398"/>
      <c r="I20" s="397">
        <f>SUM(I4:I19)</f>
        <v>8</v>
      </c>
      <c r="J20" s="398"/>
      <c r="K20" s="397">
        <f>SUM(K4:K19)</f>
        <v>8</v>
      </c>
      <c r="L20" s="398"/>
      <c r="M20" s="397">
        <f>SUM(M4:M19)</f>
        <v>5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0"/>
        <v>37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1"/>
      <c r="J21" s="52">
        <v>8</v>
      </c>
      <c r="K21" s="17"/>
      <c r="L21" s="18">
        <v>8</v>
      </c>
      <c r="M21" s="92"/>
      <c r="N21" s="93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29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-3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-3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I23" s="29"/>
      <c r="J23" s="29"/>
      <c r="K23" s="27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29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0.75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37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tr">
        <f>Analysis!A3</f>
        <v>W/E 22.10.17</v>
      </c>
      <c r="B2" s="44"/>
      <c r="C2" s="44"/>
      <c r="D2" s="44"/>
      <c r="E2" s="403" t="s">
        <v>15</v>
      </c>
      <c r="F2" s="403"/>
      <c r="G2" s="403" t="s">
        <v>16</v>
      </c>
      <c r="H2" s="403"/>
      <c r="I2" s="403" t="s">
        <v>17</v>
      </c>
      <c r="J2" s="403"/>
      <c r="K2" s="403" t="s">
        <v>18</v>
      </c>
      <c r="L2" s="403"/>
      <c r="M2" s="403" t="s">
        <v>19</v>
      </c>
      <c r="N2" s="403"/>
      <c r="O2" s="403" t="s">
        <v>20</v>
      </c>
      <c r="P2" s="403"/>
      <c r="Q2" s="403" t="s">
        <v>21</v>
      </c>
      <c r="R2" s="403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80"/>
      <c r="P3" s="11"/>
      <c r="Q3" s="11"/>
      <c r="R3" s="11"/>
      <c r="S3" s="12"/>
      <c r="T3" s="12"/>
      <c r="U3" s="13"/>
      <c r="V3" s="13"/>
    </row>
    <row r="4" spans="1:22" x14ac:dyDescent="0.25">
      <c r="A4" s="30">
        <v>3600</v>
      </c>
      <c r="B4" s="32" t="s">
        <v>114</v>
      </c>
      <c r="C4" s="32"/>
      <c r="D4" s="25" t="s">
        <v>62</v>
      </c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399"/>
      <c r="P4" s="400"/>
      <c r="Q4" s="401"/>
      <c r="R4" s="402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84"/>
      <c r="B5" s="32"/>
      <c r="C5" s="84"/>
      <c r="D5" s="25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399"/>
      <c r="P5" s="400"/>
      <c r="Q5" s="401"/>
      <c r="R5" s="402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91"/>
      <c r="B6" s="32"/>
      <c r="C6" s="91"/>
      <c r="D6" s="25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399"/>
      <c r="P6" s="400"/>
      <c r="Q6" s="401"/>
      <c r="R6" s="40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79"/>
      <c r="B7" s="32"/>
      <c r="C7" s="79"/>
      <c r="D7" s="25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399"/>
      <c r="P7" s="400"/>
      <c r="Q7" s="401"/>
      <c r="R7" s="40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83"/>
      <c r="B8" s="32"/>
      <c r="C8" s="83"/>
      <c r="D8" s="25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399"/>
      <c r="P8" s="400"/>
      <c r="Q8" s="401"/>
      <c r="R8" s="40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1"/>
      <c r="B9" s="70"/>
      <c r="C9" s="70"/>
      <c r="D9" s="25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99"/>
      <c r="P9" s="400"/>
      <c r="Q9" s="401"/>
      <c r="R9" s="40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32"/>
      <c r="C10" s="71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99"/>
      <c r="P10" s="400"/>
      <c r="Q10" s="401"/>
      <c r="R10" s="40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99"/>
      <c r="P11" s="400"/>
      <c r="Q11" s="401"/>
      <c r="R11" s="40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99"/>
      <c r="P12" s="400"/>
      <c r="Q12" s="401"/>
      <c r="R12" s="40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99"/>
      <c r="P13" s="400"/>
      <c r="Q13" s="401"/>
      <c r="R13" s="40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99"/>
      <c r="F14" s="400"/>
      <c r="G14" s="399"/>
      <c r="H14" s="400"/>
      <c r="I14" s="399"/>
      <c r="J14" s="400"/>
      <c r="K14" s="399"/>
      <c r="L14" s="400"/>
      <c r="M14" s="399"/>
      <c r="N14" s="400"/>
      <c r="O14" s="399"/>
      <c r="P14" s="400"/>
      <c r="Q14" s="401"/>
      <c r="R14" s="40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401"/>
      <c r="R15" s="40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401"/>
      <c r="R16" s="40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5"/>
      <c r="B17" s="75"/>
      <c r="C17" s="75"/>
      <c r="D17" s="25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401"/>
      <c r="R17" s="40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401"/>
      <c r="P18" s="402"/>
      <c r="Q18" s="401"/>
      <c r="R18" s="402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401"/>
      <c r="P19" s="402"/>
      <c r="Q19" s="401"/>
      <c r="R19" s="402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7">
        <f>SUM(E4:E19)</f>
        <v>0</v>
      </c>
      <c r="F20" s="398"/>
      <c r="G20" s="397">
        <f>SUM(G4:G19)</f>
        <v>0</v>
      </c>
      <c r="H20" s="398"/>
      <c r="I20" s="397">
        <f>SUM(I4:I19)</f>
        <v>0</v>
      </c>
      <c r="J20" s="398"/>
      <c r="K20" s="397">
        <f>SUM(K4:K19)</f>
        <v>0</v>
      </c>
      <c r="L20" s="398"/>
      <c r="M20" s="397">
        <f>SUM(M4:M19)</f>
        <v>0</v>
      </c>
      <c r="N20" s="398"/>
      <c r="O20" s="397">
        <f>SUM(O4:O19)</f>
        <v>0</v>
      </c>
      <c r="P20" s="398"/>
      <c r="Q20" s="397">
        <f>SUM(Q4:Q19)</f>
        <v>0</v>
      </c>
      <c r="R20" s="398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464">
        <f>SUM(B6:B22)</f>
        <v>0</v>
      </c>
      <c r="K23" s="27">
        <f>SUM(K6:K22)</f>
        <v>0</v>
      </c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B24" sqref="B24"/>
    </sheetView>
  </sheetViews>
  <sheetFormatPr defaultRowHeight="15.75" x14ac:dyDescent="0.25"/>
  <cols>
    <col min="1" max="1" width="10" style="356" customWidth="1"/>
    <col min="2" max="2" width="10.7109375" style="356" customWidth="1"/>
    <col min="3" max="3" width="11.140625" style="356" customWidth="1"/>
    <col min="4" max="4" width="28.7109375" style="356" customWidth="1"/>
    <col min="5" max="17" width="7" style="356" customWidth="1"/>
    <col min="18" max="18" width="6.85546875" style="357" customWidth="1"/>
    <col min="19" max="19" width="7.7109375" style="356" customWidth="1"/>
    <col min="20" max="21" width="7.85546875" style="356" customWidth="1"/>
    <col min="22" max="22" width="7.7109375" style="356" customWidth="1"/>
    <col min="23" max="16384" width="9.140625" style="356"/>
  </cols>
  <sheetData>
    <row r="1" spans="1:22" x14ac:dyDescent="0.25">
      <c r="A1" s="354" t="s">
        <v>9</v>
      </c>
      <c r="B1" s="355"/>
      <c r="C1" s="355"/>
    </row>
    <row r="2" spans="1:22" s="362" customFormat="1" x14ac:dyDescent="0.25">
      <c r="A2" s="358" t="str">
        <f>Analysis!A3</f>
        <v>W/E 22.10.17</v>
      </c>
      <c r="B2" s="359"/>
      <c r="C2" s="359"/>
      <c r="D2" s="359"/>
      <c r="E2" s="410" t="s">
        <v>15</v>
      </c>
      <c r="F2" s="410"/>
      <c r="G2" s="410" t="s">
        <v>16</v>
      </c>
      <c r="H2" s="410"/>
      <c r="I2" s="410" t="s">
        <v>17</v>
      </c>
      <c r="J2" s="410"/>
      <c r="K2" s="410" t="s">
        <v>18</v>
      </c>
      <c r="L2" s="410"/>
      <c r="M2" s="410" t="s">
        <v>19</v>
      </c>
      <c r="N2" s="410"/>
      <c r="O2" s="410" t="s">
        <v>20</v>
      </c>
      <c r="P2" s="410"/>
      <c r="Q2" s="410" t="s">
        <v>21</v>
      </c>
      <c r="R2" s="410"/>
      <c r="S2" s="360" t="s">
        <v>24</v>
      </c>
      <c r="T2" s="360" t="s">
        <v>39</v>
      </c>
      <c r="U2" s="361" t="s">
        <v>26</v>
      </c>
      <c r="V2" s="361" t="s">
        <v>27</v>
      </c>
    </row>
    <row r="3" spans="1:22" x14ac:dyDescent="0.25">
      <c r="A3" s="363" t="s">
        <v>22</v>
      </c>
      <c r="B3" s="363" t="s">
        <v>23</v>
      </c>
      <c r="C3" s="363" t="s">
        <v>49</v>
      </c>
      <c r="D3" s="363" t="s">
        <v>32</v>
      </c>
      <c r="E3" s="364">
        <v>8</v>
      </c>
      <c r="F3" s="364">
        <v>16.3</v>
      </c>
      <c r="G3" s="364">
        <v>8</v>
      </c>
      <c r="H3" s="364">
        <v>16.3</v>
      </c>
      <c r="I3" s="364">
        <v>8.3000000000000007</v>
      </c>
      <c r="J3" s="364">
        <v>16.3</v>
      </c>
      <c r="K3" s="364">
        <v>10.45</v>
      </c>
      <c r="L3" s="364">
        <v>16.3</v>
      </c>
      <c r="M3" s="364">
        <v>8</v>
      </c>
      <c r="N3" s="364">
        <v>16</v>
      </c>
      <c r="O3" s="365"/>
      <c r="P3" s="366"/>
      <c r="Q3" s="366"/>
      <c r="R3" s="366"/>
      <c r="S3" s="367"/>
      <c r="T3" s="367"/>
      <c r="U3" s="368"/>
      <c r="V3" s="368"/>
    </row>
    <row r="4" spans="1:22" x14ac:dyDescent="0.25">
      <c r="A4" s="369" t="s">
        <v>92</v>
      </c>
      <c r="B4" s="385" t="s">
        <v>109</v>
      </c>
      <c r="C4" s="369">
        <v>98</v>
      </c>
      <c r="D4" s="371" t="s">
        <v>84</v>
      </c>
      <c r="E4" s="411">
        <v>8</v>
      </c>
      <c r="F4" s="411"/>
      <c r="G4" s="411">
        <v>5.5</v>
      </c>
      <c r="H4" s="411"/>
      <c r="I4" s="411">
        <v>6.5</v>
      </c>
      <c r="J4" s="411"/>
      <c r="K4" s="411">
        <v>5.25</v>
      </c>
      <c r="L4" s="411"/>
      <c r="M4" s="411">
        <v>6</v>
      </c>
      <c r="N4" s="411"/>
      <c r="O4" s="412"/>
      <c r="P4" s="413"/>
      <c r="Q4" s="414"/>
      <c r="R4" s="415"/>
      <c r="S4" s="367">
        <f>E4+G4+I4+K4+M4+O4+Q4</f>
        <v>31.25</v>
      </c>
      <c r="T4" s="367">
        <f t="shared" ref="T4:T21" si="0">SUM(S4-U4-V4)</f>
        <v>31.25</v>
      </c>
      <c r="U4" s="372"/>
      <c r="V4" s="372"/>
    </row>
    <row r="5" spans="1:22" x14ac:dyDescent="0.25">
      <c r="A5" s="369" t="s">
        <v>85</v>
      </c>
      <c r="B5" s="385" t="s">
        <v>109</v>
      </c>
      <c r="C5" s="359">
        <v>1</v>
      </c>
      <c r="D5" s="371" t="s">
        <v>76</v>
      </c>
      <c r="E5" s="411"/>
      <c r="F5" s="411"/>
      <c r="G5" s="411">
        <v>2</v>
      </c>
      <c r="H5" s="411"/>
      <c r="I5" s="411">
        <v>1</v>
      </c>
      <c r="J5" s="411"/>
      <c r="K5" s="411"/>
      <c r="L5" s="411"/>
      <c r="M5" s="411">
        <v>1.5</v>
      </c>
      <c r="N5" s="411"/>
      <c r="O5" s="412"/>
      <c r="P5" s="413"/>
      <c r="Q5" s="414"/>
      <c r="R5" s="415"/>
      <c r="S5" s="367">
        <f t="shared" ref="S5:S24" si="1">E5+G5+I5+K5+M5+O5+Q5</f>
        <v>4.5</v>
      </c>
      <c r="T5" s="367">
        <f t="shared" si="0"/>
        <v>4.5</v>
      </c>
      <c r="U5" s="372"/>
      <c r="V5" s="372"/>
    </row>
    <row r="6" spans="1:22" x14ac:dyDescent="0.25">
      <c r="A6" s="369"/>
      <c r="B6" s="359"/>
      <c r="C6" s="359"/>
      <c r="D6" s="37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2"/>
      <c r="P6" s="413"/>
      <c r="Q6" s="414"/>
      <c r="R6" s="415"/>
      <c r="S6" s="367">
        <f t="shared" si="1"/>
        <v>0</v>
      </c>
      <c r="T6" s="367">
        <f t="shared" si="0"/>
        <v>0</v>
      </c>
      <c r="U6" s="372"/>
      <c r="V6" s="372"/>
    </row>
    <row r="7" spans="1:22" x14ac:dyDescent="0.25">
      <c r="A7" s="369"/>
      <c r="B7" s="370"/>
      <c r="C7" s="369"/>
      <c r="D7" s="371"/>
      <c r="E7" s="411"/>
      <c r="F7" s="411"/>
      <c r="G7" s="412"/>
      <c r="H7" s="413"/>
      <c r="I7" s="411"/>
      <c r="J7" s="411"/>
      <c r="K7" s="411"/>
      <c r="L7" s="411"/>
      <c r="M7" s="411"/>
      <c r="N7" s="411"/>
      <c r="O7" s="412"/>
      <c r="P7" s="413"/>
      <c r="Q7" s="414"/>
      <c r="R7" s="415"/>
      <c r="S7" s="367">
        <f t="shared" si="1"/>
        <v>0</v>
      </c>
      <c r="T7" s="367">
        <f t="shared" si="0"/>
        <v>0</v>
      </c>
      <c r="U7" s="372"/>
      <c r="V7" s="372"/>
    </row>
    <row r="8" spans="1:22" x14ac:dyDescent="0.25">
      <c r="A8" s="369"/>
      <c r="B8" s="370"/>
      <c r="C8" s="369"/>
      <c r="D8" s="37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2"/>
      <c r="P8" s="413"/>
      <c r="Q8" s="414"/>
      <c r="R8" s="415"/>
      <c r="S8" s="367">
        <f t="shared" si="1"/>
        <v>0</v>
      </c>
      <c r="T8" s="367">
        <f t="shared" si="0"/>
        <v>0</v>
      </c>
      <c r="U8" s="372"/>
      <c r="V8" s="372"/>
    </row>
    <row r="9" spans="1:22" x14ac:dyDescent="0.25">
      <c r="A9" s="369"/>
      <c r="B9" s="359"/>
      <c r="C9" s="359"/>
      <c r="D9" s="37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2"/>
      <c r="P9" s="413"/>
      <c r="Q9" s="414"/>
      <c r="R9" s="415"/>
      <c r="S9" s="367">
        <f t="shared" si="1"/>
        <v>0</v>
      </c>
      <c r="T9" s="367">
        <f t="shared" si="0"/>
        <v>0</v>
      </c>
      <c r="U9" s="372"/>
      <c r="V9" s="372"/>
    </row>
    <row r="10" spans="1:22" x14ac:dyDescent="0.25">
      <c r="A10" s="369"/>
      <c r="B10" s="359"/>
      <c r="C10" s="359"/>
      <c r="D10" s="37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2"/>
      <c r="P10" s="413"/>
      <c r="Q10" s="414"/>
      <c r="R10" s="415"/>
      <c r="S10" s="367">
        <f t="shared" si="1"/>
        <v>0</v>
      </c>
      <c r="T10" s="367">
        <f t="shared" si="0"/>
        <v>0</v>
      </c>
      <c r="U10" s="372"/>
      <c r="V10" s="372"/>
    </row>
    <row r="11" spans="1:22" x14ac:dyDescent="0.25">
      <c r="A11" s="369"/>
      <c r="B11" s="370"/>
      <c r="C11" s="369"/>
      <c r="D11" s="37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2"/>
      <c r="P11" s="413"/>
      <c r="Q11" s="414"/>
      <c r="R11" s="415"/>
      <c r="S11" s="367">
        <f t="shared" si="1"/>
        <v>0</v>
      </c>
      <c r="T11" s="367">
        <f t="shared" si="0"/>
        <v>0</v>
      </c>
      <c r="U11" s="372"/>
      <c r="V11" s="372"/>
    </row>
    <row r="12" spans="1:22" x14ac:dyDescent="0.25">
      <c r="A12" s="369"/>
      <c r="B12" s="359"/>
      <c r="C12" s="359"/>
      <c r="D12" s="37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2"/>
      <c r="P12" s="413"/>
      <c r="Q12" s="414"/>
      <c r="R12" s="415"/>
      <c r="S12" s="367">
        <f t="shared" si="1"/>
        <v>0</v>
      </c>
      <c r="T12" s="367">
        <f t="shared" si="0"/>
        <v>0</v>
      </c>
      <c r="U12" s="372"/>
      <c r="V12" s="372"/>
    </row>
    <row r="13" spans="1:22" x14ac:dyDescent="0.25">
      <c r="A13" s="369"/>
      <c r="B13" s="370"/>
      <c r="C13" s="369"/>
      <c r="D13" s="371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2"/>
      <c r="P13" s="413"/>
      <c r="Q13" s="414"/>
      <c r="R13" s="415"/>
      <c r="S13" s="367">
        <f t="shared" si="1"/>
        <v>0</v>
      </c>
      <c r="T13" s="367">
        <f t="shared" si="0"/>
        <v>0</v>
      </c>
      <c r="U13" s="372"/>
      <c r="V13" s="372"/>
    </row>
    <row r="14" spans="1:22" x14ac:dyDescent="0.25">
      <c r="A14" s="359"/>
      <c r="B14" s="359"/>
      <c r="C14" s="359"/>
      <c r="D14" s="37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2"/>
      <c r="P14" s="413"/>
      <c r="Q14" s="414"/>
      <c r="R14" s="415"/>
      <c r="S14" s="367">
        <f t="shared" si="1"/>
        <v>0</v>
      </c>
      <c r="T14" s="367">
        <f t="shared" si="0"/>
        <v>0</v>
      </c>
      <c r="U14" s="372"/>
      <c r="V14" s="372"/>
    </row>
    <row r="15" spans="1:22" x14ac:dyDescent="0.25">
      <c r="A15" s="359"/>
      <c r="B15" s="359"/>
      <c r="C15" s="359"/>
      <c r="D15" s="371"/>
      <c r="E15" s="412"/>
      <c r="F15" s="413"/>
      <c r="G15" s="412"/>
      <c r="H15" s="413"/>
      <c r="I15" s="412"/>
      <c r="J15" s="413"/>
      <c r="K15" s="412"/>
      <c r="L15" s="413"/>
      <c r="M15" s="412"/>
      <c r="N15" s="413"/>
      <c r="O15" s="412"/>
      <c r="P15" s="413"/>
      <c r="Q15" s="414"/>
      <c r="R15" s="415"/>
      <c r="S15" s="367">
        <f t="shared" si="1"/>
        <v>0</v>
      </c>
      <c r="T15" s="367">
        <f t="shared" si="0"/>
        <v>0</v>
      </c>
      <c r="U15" s="372"/>
      <c r="V15" s="372"/>
    </row>
    <row r="16" spans="1:22" x14ac:dyDescent="0.25">
      <c r="A16" s="369"/>
      <c r="B16" s="370"/>
      <c r="C16" s="369"/>
      <c r="D16" s="371"/>
      <c r="E16" s="412"/>
      <c r="F16" s="413"/>
      <c r="G16" s="412"/>
      <c r="H16" s="413"/>
      <c r="I16" s="412"/>
      <c r="J16" s="413"/>
      <c r="K16" s="412"/>
      <c r="L16" s="413"/>
      <c r="M16" s="412"/>
      <c r="N16" s="413"/>
      <c r="O16" s="412"/>
      <c r="P16" s="413"/>
      <c r="Q16" s="414"/>
      <c r="R16" s="415"/>
      <c r="S16" s="367">
        <f t="shared" si="1"/>
        <v>0</v>
      </c>
      <c r="T16" s="367">
        <f t="shared" si="0"/>
        <v>0</v>
      </c>
      <c r="U16" s="372"/>
      <c r="V16" s="372"/>
    </row>
    <row r="17" spans="1:22" x14ac:dyDescent="0.25">
      <c r="A17" s="369"/>
      <c r="B17" s="370"/>
      <c r="C17" s="369"/>
      <c r="D17" s="371"/>
      <c r="E17" s="412"/>
      <c r="F17" s="413"/>
      <c r="G17" s="412"/>
      <c r="H17" s="413"/>
      <c r="I17" s="412"/>
      <c r="J17" s="413"/>
      <c r="K17" s="412"/>
      <c r="L17" s="413"/>
      <c r="M17" s="412"/>
      <c r="N17" s="413"/>
      <c r="O17" s="412"/>
      <c r="P17" s="413"/>
      <c r="Q17" s="414"/>
      <c r="R17" s="415"/>
      <c r="S17" s="367">
        <f>E17+G17+I17+K17+M17+O17+Q17</f>
        <v>0</v>
      </c>
      <c r="T17" s="367">
        <f>SUM(S17-U17-V17)</f>
        <v>0</v>
      </c>
      <c r="U17" s="372"/>
      <c r="V17" s="372"/>
    </row>
    <row r="18" spans="1:22" x14ac:dyDescent="0.25">
      <c r="A18" s="369"/>
      <c r="B18" s="369"/>
      <c r="C18" s="369"/>
      <c r="D18" s="373"/>
      <c r="E18" s="412"/>
      <c r="F18" s="413"/>
      <c r="G18" s="412"/>
      <c r="H18" s="413"/>
      <c r="I18" s="412"/>
      <c r="J18" s="413"/>
      <c r="K18" s="412"/>
      <c r="L18" s="413"/>
      <c r="M18" s="412"/>
      <c r="N18" s="413"/>
      <c r="O18" s="412"/>
      <c r="P18" s="413"/>
      <c r="Q18" s="414"/>
      <c r="R18" s="415"/>
      <c r="S18" s="367">
        <f t="shared" si="1"/>
        <v>0</v>
      </c>
      <c r="T18" s="367">
        <f t="shared" si="0"/>
        <v>0</v>
      </c>
      <c r="U18" s="372"/>
      <c r="V18" s="372"/>
    </row>
    <row r="19" spans="1:22" x14ac:dyDescent="0.25">
      <c r="A19" s="359"/>
      <c r="B19" s="359"/>
      <c r="C19" s="359"/>
      <c r="D19" s="373"/>
      <c r="E19" s="412"/>
      <c r="F19" s="413"/>
      <c r="G19" s="412"/>
      <c r="H19" s="413"/>
      <c r="I19" s="412"/>
      <c r="J19" s="413"/>
      <c r="K19" s="412"/>
      <c r="L19" s="413"/>
      <c r="M19" s="412"/>
      <c r="N19" s="413"/>
      <c r="O19" s="412"/>
      <c r="P19" s="413"/>
      <c r="Q19" s="414"/>
      <c r="R19" s="415"/>
      <c r="S19" s="367">
        <f t="shared" si="1"/>
        <v>0</v>
      </c>
      <c r="T19" s="367">
        <f t="shared" si="0"/>
        <v>0</v>
      </c>
      <c r="U19" s="372"/>
      <c r="V19" s="372"/>
    </row>
    <row r="20" spans="1:22" x14ac:dyDescent="0.25">
      <c r="A20" s="359"/>
      <c r="B20" s="359"/>
      <c r="C20" s="359"/>
      <c r="D20" s="373"/>
      <c r="E20" s="412"/>
      <c r="F20" s="413"/>
      <c r="G20" s="412"/>
      <c r="H20" s="413"/>
      <c r="I20" s="412"/>
      <c r="J20" s="413"/>
      <c r="K20" s="412"/>
      <c r="L20" s="413"/>
      <c r="M20" s="412"/>
      <c r="N20" s="413"/>
      <c r="O20" s="412"/>
      <c r="P20" s="413"/>
      <c r="Q20" s="414"/>
      <c r="R20" s="415"/>
      <c r="S20" s="367">
        <f t="shared" si="1"/>
        <v>0</v>
      </c>
      <c r="T20" s="367">
        <f t="shared" si="0"/>
        <v>0</v>
      </c>
      <c r="U20" s="372"/>
      <c r="V20" s="372"/>
    </row>
    <row r="21" spans="1:22" x14ac:dyDescent="0.25">
      <c r="A21" s="359">
        <v>3600</v>
      </c>
      <c r="B21" s="352" t="s">
        <v>114</v>
      </c>
      <c r="C21" s="359"/>
      <c r="D21" s="371" t="s">
        <v>78</v>
      </c>
      <c r="E21" s="412"/>
      <c r="F21" s="413"/>
      <c r="G21" s="412">
        <v>0.5</v>
      </c>
      <c r="H21" s="413"/>
      <c r="I21" s="412"/>
      <c r="J21" s="413"/>
      <c r="K21" s="412"/>
      <c r="L21" s="413"/>
      <c r="M21" s="412"/>
      <c r="N21" s="413"/>
      <c r="O21" s="412"/>
      <c r="P21" s="413"/>
      <c r="Q21" s="414"/>
      <c r="R21" s="415"/>
      <c r="S21" s="367">
        <f t="shared" si="1"/>
        <v>0.5</v>
      </c>
      <c r="T21" s="367">
        <f t="shared" si="0"/>
        <v>0.5</v>
      </c>
      <c r="U21" s="372"/>
      <c r="V21" s="372"/>
    </row>
    <row r="22" spans="1:22" x14ac:dyDescent="0.25">
      <c r="A22" s="363" t="s">
        <v>37</v>
      </c>
      <c r="B22" s="363"/>
      <c r="C22" s="363"/>
      <c r="D22" s="363"/>
      <c r="E22" s="412"/>
      <c r="F22" s="413"/>
      <c r="G22" s="412"/>
      <c r="H22" s="413"/>
      <c r="I22" s="412"/>
      <c r="J22" s="413"/>
      <c r="K22" s="412"/>
      <c r="L22" s="413"/>
      <c r="M22" s="412"/>
      <c r="N22" s="413"/>
      <c r="O22" s="414"/>
      <c r="P22" s="415"/>
      <c r="Q22" s="414"/>
      <c r="R22" s="415"/>
      <c r="S22" s="367">
        <f t="shared" si="1"/>
        <v>0</v>
      </c>
      <c r="T22" s="367"/>
      <c r="U22" s="374"/>
      <c r="V22" s="372"/>
    </row>
    <row r="23" spans="1:22" x14ac:dyDescent="0.25">
      <c r="A23" s="363" t="s">
        <v>38</v>
      </c>
      <c r="B23" s="363">
        <f>SUM(B6:B22)</f>
        <v>0</v>
      </c>
      <c r="C23" s="363"/>
      <c r="D23" s="363"/>
      <c r="E23" s="412"/>
      <c r="F23" s="413"/>
      <c r="G23" s="412"/>
      <c r="H23" s="413"/>
      <c r="I23" s="412"/>
      <c r="J23" s="413"/>
      <c r="K23" s="412">
        <f>SUM(K6:K22)</f>
        <v>0</v>
      </c>
      <c r="L23" s="413"/>
      <c r="M23" s="412"/>
      <c r="N23" s="413"/>
      <c r="O23" s="414"/>
      <c r="P23" s="415"/>
      <c r="Q23" s="414"/>
      <c r="R23" s="415"/>
      <c r="S23" s="367">
        <f t="shared" si="1"/>
        <v>0</v>
      </c>
      <c r="T23" s="367"/>
      <c r="U23" s="374"/>
      <c r="V23" s="372"/>
    </row>
    <row r="24" spans="1:22" x14ac:dyDescent="0.25">
      <c r="A24" s="374" t="s">
        <v>6</v>
      </c>
      <c r="B24" s="374"/>
      <c r="C24" s="374"/>
      <c r="D24" s="374"/>
      <c r="E24" s="416">
        <f>SUM(E4:E23)</f>
        <v>8</v>
      </c>
      <c r="F24" s="417"/>
      <c r="G24" s="416">
        <f>SUM(G4:G23)</f>
        <v>8</v>
      </c>
      <c r="H24" s="417"/>
      <c r="I24" s="416">
        <f>SUM(I4:I23)</f>
        <v>7.5</v>
      </c>
      <c r="J24" s="417"/>
      <c r="K24" s="416">
        <f>SUM(K4:K23)</f>
        <v>5.25</v>
      </c>
      <c r="L24" s="417"/>
      <c r="M24" s="416">
        <f>SUM(M4:M23)</f>
        <v>7.5</v>
      </c>
      <c r="N24" s="417"/>
      <c r="O24" s="416">
        <f>SUM(O4:O23)</f>
        <v>0</v>
      </c>
      <c r="P24" s="417"/>
      <c r="Q24" s="416">
        <f>SUM(Q4:Q23)</f>
        <v>0</v>
      </c>
      <c r="R24" s="417"/>
      <c r="S24" s="367">
        <f t="shared" si="1"/>
        <v>36.25</v>
      </c>
      <c r="T24" s="367"/>
      <c r="U24" s="374"/>
      <c r="V24" s="372"/>
    </row>
    <row r="25" spans="1:22" x14ac:dyDescent="0.25">
      <c r="A25" s="374" t="s">
        <v>2</v>
      </c>
      <c r="B25" s="374"/>
      <c r="C25" s="374"/>
      <c r="D25" s="374"/>
      <c r="E25" s="375"/>
      <c r="F25" s="376">
        <v>8</v>
      </c>
      <c r="G25" s="375"/>
      <c r="H25" s="376">
        <v>8</v>
      </c>
      <c r="I25" s="375"/>
      <c r="J25" s="376">
        <v>8</v>
      </c>
      <c r="K25" s="375"/>
      <c r="L25" s="376">
        <v>8</v>
      </c>
      <c r="M25" s="375"/>
      <c r="N25" s="376">
        <v>8</v>
      </c>
      <c r="O25" s="375"/>
      <c r="P25" s="376"/>
      <c r="Q25" s="375"/>
      <c r="R25" s="376"/>
      <c r="S25" s="367">
        <f>SUM(E25:R25)</f>
        <v>40</v>
      </c>
      <c r="T25" s="367">
        <f>SUM(T4:T24)</f>
        <v>36.25</v>
      </c>
      <c r="U25" s="372"/>
      <c r="V25" s="372"/>
    </row>
    <row r="26" spans="1:22" x14ac:dyDescent="0.25">
      <c r="A26" s="374" t="s">
        <v>41</v>
      </c>
      <c r="B26" s="374"/>
      <c r="C26" s="374"/>
      <c r="D26" s="374"/>
      <c r="E26" s="377"/>
      <c r="F26" s="377">
        <f>SUM(E24)-F25</f>
        <v>0</v>
      </c>
      <c r="G26" s="377"/>
      <c r="H26" s="377">
        <f>SUM(G24)-H25</f>
        <v>0</v>
      </c>
      <c r="I26" s="377"/>
      <c r="J26" s="377">
        <f>SUM(I24)-J25</f>
        <v>-0.5</v>
      </c>
      <c r="K26" s="377"/>
      <c r="L26" s="377">
        <f>SUM(K24)-L25</f>
        <v>-2.75</v>
      </c>
      <c r="M26" s="377"/>
      <c r="N26" s="377">
        <f>SUM(M24)-N25</f>
        <v>-0.5</v>
      </c>
      <c r="O26" s="377"/>
      <c r="P26" s="377">
        <f>SUM(O24)</f>
        <v>0</v>
      </c>
      <c r="Q26" s="377"/>
      <c r="R26" s="377">
        <f>SUM(Q24)</f>
        <v>0</v>
      </c>
      <c r="S26" s="372">
        <f>SUM(E26:R26)</f>
        <v>-3.75</v>
      </c>
      <c r="T26" s="372"/>
      <c r="U26" s="372">
        <f>SUM(U4:U25)</f>
        <v>0</v>
      </c>
      <c r="V26" s="372">
        <f>SUM(V4:V25)</f>
        <v>0</v>
      </c>
    </row>
    <row r="27" spans="1:22" x14ac:dyDescent="0.25">
      <c r="K27" s="378"/>
      <c r="L27" s="378"/>
      <c r="M27" s="378"/>
      <c r="N27" s="378"/>
    </row>
    <row r="28" spans="1:22" x14ac:dyDescent="0.25">
      <c r="A28" s="354" t="s">
        <v>25</v>
      </c>
      <c r="B28" s="355"/>
    </row>
    <row r="29" spans="1:22" x14ac:dyDescent="0.25">
      <c r="A29" s="356" t="s">
        <v>2</v>
      </c>
      <c r="C29" s="379">
        <f>SUM(T25)</f>
        <v>36.25</v>
      </c>
      <c r="I29" s="354">
        <v>3600</v>
      </c>
    </row>
    <row r="30" spans="1:22" x14ac:dyDescent="0.25">
      <c r="A30" s="356" t="s">
        <v>26</v>
      </c>
      <c r="C30" s="379">
        <f>U26</f>
        <v>0</v>
      </c>
      <c r="D30" s="380"/>
      <c r="I30" s="381">
        <v>0.5</v>
      </c>
    </row>
    <row r="31" spans="1:22" x14ac:dyDescent="0.25">
      <c r="A31" s="356" t="s">
        <v>27</v>
      </c>
      <c r="C31" s="380">
        <f>V26</f>
        <v>0</v>
      </c>
      <c r="I31" s="378"/>
    </row>
    <row r="32" spans="1:22" x14ac:dyDescent="0.25">
      <c r="A32" s="356" t="s">
        <v>28</v>
      </c>
      <c r="C32" s="380">
        <f>S22</f>
        <v>0</v>
      </c>
      <c r="I32" s="379"/>
    </row>
    <row r="33" spans="1:7" x14ac:dyDescent="0.25">
      <c r="A33" s="356" t="s">
        <v>4</v>
      </c>
      <c r="C33" s="380">
        <f>S23</f>
        <v>0</v>
      </c>
    </row>
    <row r="34" spans="1:7" ht="16.5" thickBot="1" x14ac:dyDescent="0.3">
      <c r="A34" s="357" t="s">
        <v>6</v>
      </c>
      <c r="C34" s="382">
        <f>SUM(C29:C33)</f>
        <v>36.25</v>
      </c>
      <c r="E34" s="357" t="s">
        <v>42</v>
      </c>
      <c r="F34" s="357"/>
      <c r="G34" s="383">
        <f>S24-C34</f>
        <v>0</v>
      </c>
    </row>
    <row r="35" spans="1:7" ht="16.5" thickTop="1" x14ac:dyDescent="0.25">
      <c r="A35" s="356" t="s">
        <v>29</v>
      </c>
      <c r="C35" s="384">
        <v>0</v>
      </c>
      <c r="D35" s="384"/>
    </row>
    <row r="36" spans="1:7" x14ac:dyDescent="0.25">
      <c r="A36" s="356" t="s">
        <v>36</v>
      </c>
      <c r="C36" s="384">
        <v>0</v>
      </c>
      <c r="D36" s="384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2017-10-24T10:23:57Z</cp:lastPrinted>
  <dcterms:created xsi:type="dcterms:W3CDTF">2010-01-14T13:00:57Z</dcterms:created>
  <dcterms:modified xsi:type="dcterms:W3CDTF">2018-09-26T14:35:27Z</dcterms:modified>
</cp:coreProperties>
</file>