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FD509F4E-3679-4F0B-9028-654344D40131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." sheetId="50" r:id="rId9"/>
    <sheet name="McSharry" sheetId="42" r:id="rId10"/>
    <sheet name="Parker" sheetId="43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8">'.'!$A$1:$V$40</definedName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9">McSharry!$A$1:$V$40</definedName>
    <definedName name="_xlnm.Print_Area" localSheetId="13">N.Winterburn!$A$1:$V$42</definedName>
    <definedName name="_xlnm.Print_Area" localSheetId="10">Parker!$A$1:$V$42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N24" i="44" l="1"/>
  <c r="K13" i="1" l="1"/>
  <c r="I13" i="1"/>
  <c r="H13" i="1"/>
  <c r="V24" i="50"/>
  <c r="C29" i="50" s="1"/>
  <c r="D13" i="1" s="1"/>
  <c r="U24" i="50"/>
  <c r="C28" i="50" s="1"/>
  <c r="C13" i="1" s="1"/>
  <c r="S23" i="50"/>
  <c r="Q22" i="50"/>
  <c r="R24" i="50" s="1"/>
  <c r="O22" i="50"/>
  <c r="P24" i="50" s="1"/>
  <c r="M22" i="50"/>
  <c r="K22" i="50"/>
  <c r="L24" i="50" s="1"/>
  <c r="I22" i="50"/>
  <c r="J24" i="50" s="1"/>
  <c r="G22" i="50"/>
  <c r="H24" i="50" s="1"/>
  <c r="E22" i="50"/>
  <c r="F24" i="50" s="1"/>
  <c r="S21" i="50"/>
  <c r="C31" i="50" s="1"/>
  <c r="F13" i="1" s="1"/>
  <c r="S20" i="50"/>
  <c r="C30" i="50" s="1"/>
  <c r="E13" i="1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K7" i="1"/>
  <c r="T23" i="50" l="1"/>
  <c r="C27" i="50" s="1"/>
  <c r="C32" i="50" s="1"/>
  <c r="S24" i="50"/>
  <c r="S22" i="50"/>
  <c r="I7" i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B13" i="1" l="1"/>
  <c r="G13" i="1" s="1"/>
  <c r="G32" i="50"/>
  <c r="T25" i="49"/>
  <c r="C29" i="49" s="1"/>
  <c r="C34" i="49" s="1"/>
  <c r="S26" i="49"/>
  <c r="S24" i="49"/>
  <c r="S16" i="14"/>
  <c r="T16" i="14" s="1"/>
  <c r="S15" i="14"/>
  <c r="T15" i="14" s="1"/>
  <c r="S14" i="14"/>
  <c r="T14" i="14" s="1"/>
  <c r="G34" i="49" l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K8" i="1"/>
  <c r="S28" i="48"/>
  <c r="C33" i="48"/>
  <c r="D8" i="1"/>
  <c r="C32" i="48"/>
  <c r="T27" i="48"/>
  <c r="S26" i="48"/>
  <c r="S16" i="45"/>
  <c r="T16" i="45" s="1"/>
  <c r="S15" i="45"/>
  <c r="T15" i="45" s="1"/>
  <c r="C31" i="48" l="1"/>
  <c r="C36" i="48" s="1"/>
  <c r="B8" i="1"/>
  <c r="G8" i="1" s="1"/>
  <c r="S15" i="16"/>
  <c r="T15" i="16" s="1"/>
  <c r="S14" i="16"/>
  <c r="T14" i="16" s="1"/>
  <c r="G36" i="48" l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5" i="1" l="1"/>
  <c r="I14" i="1"/>
  <c r="H15" i="1"/>
  <c r="H14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5" i="1" s="1"/>
  <c r="U26" i="43"/>
  <c r="C30" i="43" s="1"/>
  <c r="C15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5" i="1" s="1"/>
  <c r="S22" i="43"/>
  <c r="C32" i="43" s="1"/>
  <c r="E15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I29" i="47"/>
  <c r="K6" i="1" s="1"/>
  <c r="T19" i="45"/>
  <c r="I32" i="45"/>
  <c r="F6" i="1"/>
  <c r="C6" i="1"/>
  <c r="D6" i="1"/>
  <c r="C7" i="1"/>
  <c r="E6" i="1"/>
  <c r="T21" i="45"/>
  <c r="K11" i="1"/>
  <c r="T18" i="46"/>
  <c r="T23" i="46" s="1"/>
  <c r="C27" i="46" s="1"/>
  <c r="C32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T27" i="45" l="1"/>
  <c r="C31" i="45" s="1"/>
  <c r="C36" i="45" s="1"/>
  <c r="G36" i="45" s="1"/>
  <c r="G32" i="46"/>
  <c r="B9" i="1"/>
  <c r="C33" i="47"/>
  <c r="C32" i="44"/>
  <c r="G32" i="44" s="1"/>
  <c r="G22" i="24"/>
  <c r="H24" i="24" s="1"/>
  <c r="E24" i="14"/>
  <c r="F26" i="14" s="1"/>
  <c r="B11" i="1" l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s="1"/>
  <c r="G32" i="42" s="1"/>
  <c r="B14" i="1" l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9" i="1" s="1"/>
  <c r="C32" i="5"/>
  <c r="E20" i="1" s="1"/>
  <c r="C33" i="5"/>
  <c r="Q24" i="5"/>
  <c r="R26" i="5" s="1"/>
  <c r="T18" i="18" l="1"/>
  <c r="T20" i="30"/>
  <c r="D17" i="1"/>
  <c r="D21" i="1" s="1"/>
  <c r="G11" i="1"/>
  <c r="G6" i="1"/>
  <c r="T13" i="30"/>
  <c r="T19" i="18"/>
  <c r="K18" i="1"/>
  <c r="T23" i="24"/>
  <c r="C27" i="24" s="1"/>
  <c r="B17" i="1" s="1"/>
  <c r="T25" i="14"/>
  <c r="C29" i="14" s="1"/>
  <c r="B10" i="1" s="1"/>
  <c r="C19" i="1"/>
  <c r="C21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I21" i="1"/>
  <c r="E21" i="1"/>
  <c r="T25" i="30" l="1"/>
  <c r="C29" i="30" s="1"/>
  <c r="B18" i="1" s="1"/>
  <c r="G18" i="1" s="1"/>
  <c r="C32" i="24"/>
  <c r="G32" i="24" s="1"/>
  <c r="G12" i="1"/>
  <c r="G9" i="1"/>
  <c r="G17" i="1"/>
  <c r="G10" i="1"/>
  <c r="C34" i="14"/>
  <c r="H21" i="1" s="1"/>
  <c r="C34" i="30" l="1"/>
  <c r="G34" i="30" s="1"/>
  <c r="G34" i="14"/>
  <c r="F21" i="1" l="1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C33" i="18" l="1"/>
  <c r="G33" i="18" s="1"/>
  <c r="B19" i="1"/>
  <c r="G19" i="1" l="1"/>
  <c r="M24" i="43" l="1"/>
  <c r="N26" i="43" s="1"/>
  <c r="S26" i="43" s="1"/>
  <c r="S13" i="43"/>
  <c r="T13" i="43" l="1"/>
  <c r="T25" i="43" s="1"/>
  <c r="C29" i="43" s="1"/>
  <c r="C34" i="43" s="1"/>
  <c r="K15" i="1"/>
  <c r="K21" i="1" s="1"/>
  <c r="S24" i="43"/>
  <c r="B15" i="1" l="1"/>
  <c r="G15" i="1" s="1"/>
  <c r="G34" i="43"/>
  <c r="M23" i="16"/>
  <c r="N25" i="16" s="1"/>
  <c r="S25" i="16" s="1"/>
  <c r="S18" i="16"/>
  <c r="T18" i="16" l="1"/>
  <c r="T24" i="16" s="1"/>
  <c r="C28" i="16" s="1"/>
  <c r="C33" i="16" s="1"/>
  <c r="K16" i="1"/>
  <c r="S23" i="16"/>
  <c r="B16" i="1" l="1"/>
  <c r="G16" i="1" s="1"/>
  <c r="M24" i="5"/>
  <c r="N26" i="5" s="1"/>
  <c r="S18" i="5"/>
  <c r="S24" i="5" l="1"/>
  <c r="K20" i="1"/>
  <c r="C25" i="1" s="1"/>
  <c r="T18" i="5"/>
  <c r="T25" i="5" s="1"/>
  <c r="C29" i="5" s="1"/>
  <c r="B20" i="1" s="1"/>
  <c r="C34" i="5" l="1"/>
  <c r="G34" i="5" s="1"/>
  <c r="C24" i="1"/>
  <c r="C26" i="1" s="1"/>
  <c r="G20" i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<sst xmlns="http://schemas.openxmlformats.org/spreadsheetml/2006/main" count="675" uniqueCount="105">
  <si>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</si>
  <si>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</si>
  <si>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</si>
  <si>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</si>
  <si>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</si>
  <si>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</si>
  <si>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</si>
  <si>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</si>
  <si>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</si>
  <si>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</si>
  <si>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</si>
  <si>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</si>
  <si>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</si>
  <si>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</si>
  <si>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</si>
  <si>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</si>
  <si>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</si>
  <si>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</si>
  <si>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</si>
  <si>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</si>
  <si>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</si>
  <si>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</si>
  <si>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</si>
  <si>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</si>
  <si>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</si>
  <si>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</si>
  <si>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</si>
  <si>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</si>
  <si>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</si>
  <si>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</si>
  <si>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</si>
  <si>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</si>
  <si>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</si>
  <si>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</si>
  <si>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</si>
  <si>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</si>
  <si>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</si>
  <si>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</si>
  <si>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</si>
  <si>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</si>
  <si>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</si>
  <si>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</si>
  <si>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</si>
  <si>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</si>
  <si>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</si>
  <si>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</si>
  <si>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</si>
  <si>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</si>
  <si>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</si>
  <si>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</si>
  <si>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</si>
  <si>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</si>
  <si>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</si>
  <si>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</si>
  <si>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</si>
  <si>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</si>
  <si>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</si>
  <si>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</si>
  <si>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</si>
  <si>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</si>
  <si>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</si>
  <si>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</si>
  <si>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</si>
  <si>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forklift</t>
  </si>
  <si>
    <t>frames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</si>
  <si>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</si>
  <si>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</si>
  <si>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</si>
  <si>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</si>
  <si>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</si>
  <si>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</si>
  <si>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fork lift</t>
  </si>
  <si>
    <t>D.Brightwell</t>
  </si>
  <si>
    <t>2 to 6</t>
  </si>
  <si>
    <t>tidy workshop</t>
  </si>
  <si>
    <t>week ending 28.10.2018</t>
  </si>
  <si>
    <t>shredder</t>
  </si>
  <si>
    <t>clean / light fire</t>
  </si>
  <si>
    <t>skirting board</t>
  </si>
  <si>
    <t>tidy area</t>
  </si>
  <si>
    <t>college</t>
  </si>
  <si>
    <t>labouring</t>
  </si>
  <si>
    <t>banbury - load frames 6687</t>
  </si>
  <si>
    <t>routering frames</t>
  </si>
  <si>
    <t>booking up 6781</t>
  </si>
  <si>
    <t>cut arcs</t>
  </si>
  <si>
    <t>move materials</t>
  </si>
  <si>
    <t>frame jigs 6781</t>
  </si>
  <si>
    <t>mirrors</t>
  </si>
  <si>
    <t>W/E 25.11.2018</t>
  </si>
  <si>
    <t>week ending 25.11.2018</t>
  </si>
  <si>
    <t>desk</t>
  </si>
  <si>
    <t xml:space="preserve">drive to fraikin </t>
  </si>
  <si>
    <t>22 to 27</t>
  </si>
  <si>
    <t>banbury - arcs store 6687</t>
  </si>
  <si>
    <t>load van</t>
  </si>
  <si>
    <t>toilet panels</t>
  </si>
  <si>
    <t>vanity unit</t>
  </si>
  <si>
    <t>moving materials</t>
  </si>
  <si>
    <t>28 to 30</t>
  </si>
  <si>
    <t>banbury - ars to store 6687</t>
  </si>
  <si>
    <t>WEMB03</t>
  </si>
  <si>
    <t>MLGH01</t>
  </si>
  <si>
    <t>OFFI01</t>
  </si>
  <si>
    <t>OXFO05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</si>
</sst>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K6" sqref="K6:K20"/>
    </sheetView>
  </sheetViews>
  <sheetFormatPr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89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SUM(Buckingham!C28)</f>
        <v>38.5</v>
      </c>
      <c r="C6" s="126">
        <f>SUM(Buckingham!C29)</f>
        <v>0</v>
      </c>
      <c r="D6" s="126">
        <f>SUM(Buckingham!C30)</f>
        <v>0</v>
      </c>
      <c r="E6" s="126">
        <f>SUM(Buckingham!C31)</f>
        <v>0</v>
      </c>
      <c r="F6" s="126">
        <f>SUM(Buckingham!C32)</f>
        <v>0</v>
      </c>
      <c r="G6" s="127">
        <f>B6+C6+D6+E6+F6</f>
        <v>38.5</v>
      </c>
      <c r="H6" s="128">
        <f>SUM(Buckingham!C34)</f>
        <v>0</v>
      </c>
      <c r="I6" s="128">
        <f>SUM(Buckingham!C35)</f>
        <v>0</v>
      </c>
      <c r="K6" s="129">
        <f>SUM(Buckingham!I29)</f>
        <v>20</v>
      </c>
    </row>
    <row r="7" spans="1:11" ht="17.25" customHeight="1" x14ac:dyDescent="0.25">
      <c r="A7" s="125" t="s">
        <v>72</v>
      </c>
      <c r="B7" s="126">
        <v>29</v>
      </c>
      <c r="C7" s="126">
        <f>SUM(Buckingham!C30)</f>
        <v>0</v>
      </c>
      <c r="D7" s="126">
        <v>0</v>
      </c>
      <c r="E7" s="126">
        <v>8</v>
      </c>
      <c r="F7" s="126">
        <v>0</v>
      </c>
      <c r="G7" s="127">
        <f>B7+C7+D7+E7+F7</f>
        <v>37</v>
      </c>
      <c r="H7" s="128">
        <f>SUM(Buckingham!C35)</f>
        <v>0</v>
      </c>
      <c r="I7" s="128">
        <f>SUM(Buckingham!C36)</f>
        <v>0</v>
      </c>
      <c r="K7" s="129">
        <f>SUM(Brightwell!I30)</f>
        <v>0</v>
      </c>
    </row>
    <row r="8" spans="1:11" ht="17.25" customHeight="1" x14ac:dyDescent="0.25">
      <c r="A8" s="125" t="s">
        <v>70</v>
      </c>
      <c r="B8" s="126">
        <f>SUM(Chimes!T27)</f>
        <v>40</v>
      </c>
      <c r="C8" s="126">
        <f>SUM(Chimes!U28)</f>
        <v>0</v>
      </c>
      <c r="D8" s="126">
        <f>SUM(Chimes!V28)</f>
        <v>0</v>
      </c>
      <c r="E8" s="126">
        <f>SUM(Chimes!C34)</f>
        <v>0</v>
      </c>
      <c r="F8" s="126">
        <f>SUM(Chimes!C35)</f>
        <v>0</v>
      </c>
      <c r="G8" s="127">
        <f>B8+C8+D8+E8+F8</f>
        <v>40</v>
      </c>
      <c r="H8" s="128">
        <f>SUM(Chimes!C37)</f>
        <v>0</v>
      </c>
      <c r="I8" s="128">
        <f>SUM(Chimes!C38)</f>
        <v>0</v>
      </c>
      <c r="K8" s="129">
        <f>SUM(Chimes!I32)</f>
        <v>8</v>
      </c>
    </row>
    <row r="9" spans="1:11" x14ac:dyDescent="0.25">
      <c r="A9" s="125" t="s">
        <v>43</v>
      </c>
      <c r="B9" s="126">
        <f>SUM(Czege!C27)</f>
        <v>32</v>
      </c>
      <c r="C9" s="126">
        <f>SUM(Czege!C28)</f>
        <v>0</v>
      </c>
      <c r="D9" s="126">
        <f>SUM(Czege!C29)</f>
        <v>0</v>
      </c>
      <c r="E9" s="126">
        <f>SUM(Czege!C30)</f>
        <v>8</v>
      </c>
      <c r="F9" s="126">
        <f>SUM(Czege!C31)</f>
        <v>0</v>
      </c>
      <c r="G9" s="127">
        <f>B9+C9+D9+E9+F9</f>
        <v>40</v>
      </c>
      <c r="H9" s="130">
        <f>SUM(Czege!C33)</f>
        <v>0</v>
      </c>
      <c r="I9" s="130">
        <f>SUM(Czege!C34)</f>
        <v>0</v>
      </c>
      <c r="K9" s="129">
        <f>SUM(Czege!I28)</f>
        <v>1</v>
      </c>
    </row>
    <row r="10" spans="1:11" ht="17.25" customHeight="1" x14ac:dyDescent="0.25">
      <c r="A10" s="125" t="s">
        <v>7</v>
      </c>
      <c r="B10" s="126">
        <f>SUM(Doran!C29)</f>
        <v>39.5</v>
      </c>
      <c r="C10" s="126">
        <f>SUM(Doran!C30)</f>
        <v>0</v>
      </c>
      <c r="D10" s="126">
        <f>SUM(Doran!C31)</f>
        <v>0</v>
      </c>
      <c r="E10" s="126">
        <f>SUM(Doran!C32)</f>
        <v>0</v>
      </c>
      <c r="F10" s="126">
        <f>SUM(Doran!C33)</f>
        <v>0</v>
      </c>
      <c r="G10" s="127">
        <f t="shared" ref="G10:G20" si="0">B10+C10+D10+E10+F10</f>
        <v>39.5</v>
      </c>
      <c r="H10" s="130">
        <f>SUM(Doran!C35)</f>
        <v>0</v>
      </c>
      <c r="I10" s="130">
        <f>SUM(Doran!C36)</f>
        <v>0</v>
      </c>
      <c r="K10" s="129">
        <f>SUM(Doran!I30)</f>
        <v>0</v>
      </c>
    </row>
    <row r="11" spans="1:11" x14ac:dyDescent="0.25">
      <c r="A11" s="125" t="s">
        <v>50</v>
      </c>
      <c r="B11" s="126">
        <f>SUM(Hammond!C31)</f>
        <v>40</v>
      </c>
      <c r="C11" s="126">
        <f>SUM(Hammond!C32)</f>
        <v>0</v>
      </c>
      <c r="D11" s="126">
        <f>SUM(Hammond!C33)</f>
        <v>0</v>
      </c>
      <c r="E11" s="126">
        <f>SUM(Hammond!C34)</f>
        <v>0</v>
      </c>
      <c r="F11" s="126">
        <f>SUM(Hammond!C35)</f>
        <v>0</v>
      </c>
      <c r="G11" s="127">
        <f t="shared" si="0"/>
        <v>40</v>
      </c>
      <c r="H11" s="130">
        <f>SUM(Hammond!C37)</f>
        <v>0</v>
      </c>
      <c r="I11" s="130">
        <f>SUM(Hammond!C38)</f>
        <v>0</v>
      </c>
      <c r="K11" s="129">
        <f>SUM(Hammond!I32)</f>
        <v>4</v>
      </c>
    </row>
    <row r="12" spans="1:11" x14ac:dyDescent="0.25">
      <c r="A12" s="125" t="s">
        <v>8</v>
      </c>
      <c r="B12" s="126">
        <f>SUM(Harland!C27)</f>
        <v>37</v>
      </c>
      <c r="C12" s="126">
        <f>SUM(Harland!C28)</f>
        <v>0</v>
      </c>
      <c r="D12" s="126">
        <f>SUM(Harland!C29)</f>
        <v>0</v>
      </c>
      <c r="E12" s="126">
        <f>SUM(Harland!C30)</f>
        <v>0</v>
      </c>
      <c r="F12" s="126">
        <f>SUM(Harland!C31)</f>
        <v>0</v>
      </c>
      <c r="G12" s="127">
        <f>B12+C12+D12+E12+F12</f>
        <v>37</v>
      </c>
      <c r="H12" s="130">
        <f>SUM(Harland!C33)</f>
        <v>0</v>
      </c>
      <c r="I12" s="130">
        <f>SUM(Harland!C34)</f>
        <v>0</v>
      </c>
      <c r="K12" s="129">
        <f>SUM(Harland!I28)</f>
        <v>3</v>
      </c>
    </row>
    <row r="13" spans="1:11" x14ac:dyDescent="0.25">
      <c r="A13" s="125"/>
      <c r="B13" s="126">
        <f>SUM('.'!C27)</f>
        <v>0</v>
      </c>
      <c r="C13" s="126">
        <f>SUM('.'!C28)</f>
        <v>0</v>
      </c>
      <c r="D13" s="126">
        <f>SUM('.'!C29)</f>
        <v>0</v>
      </c>
      <c r="E13" s="126">
        <f>SUM('.'!C30)</f>
        <v>0</v>
      </c>
      <c r="F13" s="126">
        <f>SUM('.'!C31)</f>
        <v>0</v>
      </c>
      <c r="G13" s="127">
        <f>B13+C13+D13+E13+F13</f>
        <v>0</v>
      </c>
      <c r="H13" s="130">
        <f>SUM('.'!C33)</f>
        <v>0</v>
      </c>
      <c r="I13" s="130">
        <f>SUM('.'!C34)</f>
        <v>0</v>
      </c>
      <c r="K13" s="129">
        <f>SUM('.'!I28)</f>
        <v>0</v>
      </c>
    </row>
    <row r="14" spans="1:11" ht="17.25" customHeight="1" x14ac:dyDescent="0.25">
      <c r="A14" s="125" t="s">
        <v>9</v>
      </c>
      <c r="B14" s="126">
        <f>SUM(McSharry!C27)</f>
        <v>39.5</v>
      </c>
      <c r="C14" s="126">
        <f>SUM(McSharry!C28)</f>
        <v>0</v>
      </c>
      <c r="D14" s="126">
        <f>SUM(McSharry!A29)</f>
        <v>0</v>
      </c>
      <c r="E14" s="126">
        <f>SUM(McSharry!C30)</f>
        <v>0</v>
      </c>
      <c r="F14" s="126">
        <f>SUM(McSharry!C31)</f>
        <v>0</v>
      </c>
      <c r="G14" s="127">
        <f>B14+C14+D14+E14+F14</f>
        <v>39.5</v>
      </c>
      <c r="H14" s="130">
        <f>SUM(McSharry!C33)</f>
        <v>0</v>
      </c>
      <c r="I14" s="130">
        <f>SUM(McSharry!C34)</f>
        <v>0</v>
      </c>
      <c r="K14" s="129">
        <f>SUM(McSharry!I28)</f>
        <v>3.5</v>
      </c>
    </row>
    <row r="15" spans="1:11" ht="18" customHeight="1" x14ac:dyDescent="0.25">
      <c r="A15" s="125" t="s">
        <v>52</v>
      </c>
      <c r="B15" s="126">
        <f>SUM(Parker!C29)</f>
        <v>40</v>
      </c>
      <c r="C15" s="126">
        <f>SUM(Parker!C30)</f>
        <v>0</v>
      </c>
      <c r="D15" s="126">
        <f>SUM(Parker!C31)</f>
        <v>0</v>
      </c>
      <c r="E15" s="126">
        <f>SUM(Parker!C32)</f>
        <v>0</v>
      </c>
      <c r="F15" s="126">
        <f>SUM(Parker!C33)</f>
        <v>0</v>
      </c>
      <c r="G15" s="127">
        <f t="shared" si="0"/>
        <v>40</v>
      </c>
      <c r="H15" s="130">
        <f>SUM(Parker!C35)</f>
        <v>0</v>
      </c>
      <c r="I15" s="130">
        <f>SUM(Parker!C36)</f>
        <v>0</v>
      </c>
      <c r="K15" s="129">
        <f>SUM(Parker!I30)</f>
        <v>11</v>
      </c>
    </row>
    <row r="16" spans="1:11" x14ac:dyDescent="0.25">
      <c r="A16" s="125" t="s">
        <v>10</v>
      </c>
      <c r="B16" s="126">
        <f>SUM(Taylor!C28)</f>
        <v>40</v>
      </c>
      <c r="C16" s="126">
        <f>SUM(Taylor!C29)</f>
        <v>0</v>
      </c>
      <c r="D16" s="126">
        <f>SUM(Taylor!C30)</f>
        <v>0</v>
      </c>
      <c r="E16" s="126">
        <f>SUM(Taylor!C31)</f>
        <v>0</v>
      </c>
      <c r="F16" s="126">
        <f>SUM(Taylor!C32)</f>
        <v>0</v>
      </c>
      <c r="G16" s="127">
        <f t="shared" si="0"/>
        <v>40</v>
      </c>
      <c r="H16" s="130">
        <f>SUM(Taylor!C34)</f>
        <v>0</v>
      </c>
      <c r="I16" s="130">
        <f>SUM(Taylor!C35)</f>
        <v>0</v>
      </c>
      <c r="K16" s="129">
        <f>SUM(Taylor!I29)</f>
        <v>11.25</v>
      </c>
    </row>
    <row r="17" spans="1:11" x14ac:dyDescent="0.25">
      <c r="A17" s="125" t="s">
        <v>45</v>
      </c>
      <c r="B17" s="126">
        <f>SUM(G.Ward!C27)</f>
        <v>40</v>
      </c>
      <c r="C17" s="126">
        <f>SUM(G.Ward!C28)</f>
        <v>0</v>
      </c>
      <c r="D17" s="126">
        <f>SUM(G.Ward!C29)</f>
        <v>0</v>
      </c>
      <c r="E17" s="126">
        <f>SUM(G.Ward!C30)</f>
        <v>0</v>
      </c>
      <c r="F17" s="126">
        <f>SUM(T.Winterburn!C32)</f>
        <v>0</v>
      </c>
      <c r="G17" s="127">
        <f t="shared" si="0"/>
        <v>40</v>
      </c>
      <c r="H17" s="130">
        <f>SUM(G.Ward!C33)</f>
        <v>0</v>
      </c>
      <c r="I17" s="130">
        <f>SUM(G.Ward!C34)</f>
        <v>0</v>
      </c>
      <c r="K17" s="129">
        <f>SUM(G.Ward!I28)</f>
        <v>4</v>
      </c>
    </row>
    <row r="18" spans="1:11" x14ac:dyDescent="0.25">
      <c r="A18" s="125" t="s">
        <v>47</v>
      </c>
      <c r="B18" s="126">
        <f>SUM(N.Winterburn!C29)</f>
        <v>40</v>
      </c>
      <c r="C18" s="126">
        <f>SUM(N.Winterburn!C30)</f>
        <v>0</v>
      </c>
      <c r="D18" s="126">
        <f>SUM(N.Winterburn!C31)</f>
        <v>0</v>
      </c>
      <c r="E18" s="126">
        <f>SUM(N.Winterburn!C32)</f>
        <v>0</v>
      </c>
      <c r="F18" s="126">
        <f>SUM(N.Winterburn!C33)</f>
        <v>0</v>
      </c>
      <c r="G18" s="127">
        <f t="shared" si="0"/>
        <v>40</v>
      </c>
      <c r="H18" s="130">
        <f>SUM(N.Winterburn!C35)</f>
        <v>0</v>
      </c>
      <c r="I18" s="130">
        <f>SUM(N.Winterburn!C36)</f>
        <v>0</v>
      </c>
      <c r="K18" s="129">
        <f>SUM(N.Winterburn!I30)</f>
        <v>5</v>
      </c>
    </row>
    <row r="19" spans="1:11" x14ac:dyDescent="0.25">
      <c r="A19" s="125" t="s">
        <v>11</v>
      </c>
      <c r="B19" s="126">
        <f>SUM(T.Winterburn!C28)</f>
        <v>40</v>
      </c>
      <c r="C19" s="126">
        <f>SUM(T.Winterburn!C29)</f>
        <v>0</v>
      </c>
      <c r="D19" s="126">
        <f>SUM(T.Winterburn!C30)</f>
        <v>0</v>
      </c>
      <c r="E19" s="126">
        <f>SUM(T.Winterburn!C31)</f>
        <v>0</v>
      </c>
      <c r="F19" s="126">
        <f>SUM(T.Winterburn!C32)</f>
        <v>0</v>
      </c>
      <c r="G19" s="127">
        <f t="shared" si="0"/>
        <v>40</v>
      </c>
      <c r="H19" s="130">
        <f>SUM(T.Winterburn!C34)</f>
        <v>0</v>
      </c>
      <c r="I19" s="130">
        <f>SUM(T.Winterburn!C35)</f>
        <v>0</v>
      </c>
      <c r="K19" s="129">
        <f>SUM(T.Winterburn!I29)</f>
        <v>5</v>
      </c>
    </row>
    <row r="20" spans="1:11" x14ac:dyDescent="0.25">
      <c r="A20" s="125" t="s">
        <v>12</v>
      </c>
      <c r="B20" s="126">
        <f>SUM(Wright!C29)</f>
        <v>40</v>
      </c>
      <c r="C20" s="126">
        <f>SUM(Wright!C30)</f>
        <v>3.5</v>
      </c>
      <c r="D20" s="126">
        <f>SUM(Wright!C31)</f>
        <v>0</v>
      </c>
      <c r="E20" s="126">
        <f>SUM(Wright!C32)</f>
        <v>0</v>
      </c>
      <c r="F20" s="126">
        <f>SUM(Wright!C33)</f>
        <v>0</v>
      </c>
      <c r="G20" s="127">
        <f t="shared" si="0"/>
        <v>43.5</v>
      </c>
      <c r="H20" s="130">
        <f>SUM(Wright!C35)</f>
        <v>0</v>
      </c>
      <c r="I20" s="130">
        <f>SUM(Wright!C36)</f>
        <v>0</v>
      </c>
      <c r="K20" s="129">
        <f>SUM(Wright!I30)</f>
        <v>43.5</v>
      </c>
    </row>
    <row r="21" spans="1:11" ht="17.25" customHeight="1" x14ac:dyDescent="0.25">
      <c r="A21" s="131" t="s">
        <v>22</v>
      </c>
      <c r="B21" s="132">
        <f>SUM(B6:B20)</f>
        <v>535.5</v>
      </c>
      <c r="C21" s="132">
        <f t="shared" ref="B21:I21" si="1">SUM(C9:C20)</f>
        <v>3.5</v>
      </c>
      <c r="D21" s="132">
        <f t="shared" si="1"/>
        <v>0</v>
      </c>
      <c r="E21" s="132">
        <f t="shared" si="1"/>
        <v>8</v>
      </c>
      <c r="F21" s="132">
        <f t="shared" si="1"/>
        <v>0</v>
      </c>
      <c r="G21" s="132">
        <f t="shared" si="1"/>
        <v>439.5</v>
      </c>
      <c r="H21" s="133">
        <f t="shared" si="1"/>
        <v>0</v>
      </c>
      <c r="I21" s="133">
        <f t="shared" si="1"/>
        <v>0</v>
      </c>
      <c r="J21" s="120"/>
      <c r="K21" s="132">
        <f>SUM(K6:K20)</f>
        <v>119.25</v>
      </c>
    </row>
    <row r="22" spans="1:11" s="120" customFormat="1" x14ac:dyDescent="0.25">
      <c r="A22" s="118"/>
      <c r="B22" s="118"/>
      <c r="C22" s="118"/>
      <c r="D22" s="118"/>
      <c r="E22" s="118"/>
      <c r="F22" s="118"/>
      <c r="J22" s="118"/>
      <c r="K22" s="118"/>
    </row>
    <row r="24" spans="1:11" x14ac:dyDescent="0.25">
      <c r="A24" s="118" t="s">
        <v>28</v>
      </c>
      <c r="C24" s="134">
        <f>B21+C21+D21</f>
        <v>539</v>
      </c>
    </row>
    <row r="25" spans="1:11" x14ac:dyDescent="0.25">
      <c r="A25" s="118" t="s">
        <v>29</v>
      </c>
      <c r="C25" s="134">
        <f>K21</f>
        <v>119.25</v>
      </c>
    </row>
    <row r="26" spans="1:11" x14ac:dyDescent="0.25">
      <c r="A26" s="118" t="s">
        <v>33</v>
      </c>
      <c r="C26" s="135">
        <f>C25/C24</f>
        <v>0.2212430426716141</v>
      </c>
    </row>
    <row r="27" spans="1:11" x14ac:dyDescent="0.25">
      <c r="C27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M16" sqref="E16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90</v>
      </c>
      <c r="B2" s="221"/>
      <c r="C2" s="221"/>
      <c r="D2" s="38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8.3000000000000007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8.3000000000000007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27" t="s">
        <v>102</v>
      </c>
      <c r="C4" s="223" t="s">
        <v>93</v>
      </c>
      <c r="D4" s="25" t="s">
        <v>64</v>
      </c>
      <c r="E4" s="233">
        <v>8</v>
      </c>
      <c r="F4" s="233"/>
      <c r="G4" s="233">
        <v>3</v>
      </c>
      <c r="H4" s="233"/>
      <c r="I4" s="233">
        <v>6</v>
      </c>
      <c r="J4" s="233"/>
      <c r="K4" s="233">
        <v>3</v>
      </c>
      <c r="L4" s="233"/>
      <c r="M4" s="233"/>
      <c r="N4" s="233"/>
      <c r="O4" s="243"/>
      <c r="P4" s="244"/>
      <c r="Q4" s="245"/>
      <c r="R4" s="246"/>
      <c r="S4" s="12">
        <f>E4+G4+I4+K4+M4+O4+Q4</f>
        <v>20</v>
      </c>
      <c r="T4" s="12">
        <f t="shared" ref="T4:T19" si="0">SUM(S4-U4-V4)</f>
        <v>20</v>
      </c>
      <c r="U4" s="15"/>
      <c r="V4" s="15"/>
    </row>
    <row r="5" spans="1:22" x14ac:dyDescent="0.25">
      <c r="A5" s="137">
        <v>6781</v>
      </c>
      <c r="B5" s="227" t="s">
        <v>102</v>
      </c>
      <c r="C5" s="209">
        <v>31</v>
      </c>
      <c r="D5" s="25" t="s">
        <v>88</v>
      </c>
      <c r="E5" s="233"/>
      <c r="F5" s="233"/>
      <c r="G5" s="233">
        <v>4</v>
      </c>
      <c r="H5" s="233"/>
      <c r="I5" s="233">
        <v>1.5</v>
      </c>
      <c r="J5" s="233"/>
      <c r="K5" s="233">
        <v>4.5</v>
      </c>
      <c r="L5" s="233"/>
      <c r="M5" s="233"/>
      <c r="N5" s="233"/>
      <c r="O5" s="243"/>
      <c r="P5" s="244"/>
      <c r="Q5" s="245"/>
      <c r="R5" s="246"/>
      <c r="S5" s="12">
        <f t="shared" ref="S5:S22" si="1">E5+G5+I5+K5+M5+O5+Q5</f>
        <v>10</v>
      </c>
      <c r="T5" s="12">
        <f t="shared" si="0"/>
        <v>10</v>
      </c>
      <c r="U5" s="15"/>
      <c r="V5" s="15"/>
    </row>
    <row r="6" spans="1:22" x14ac:dyDescent="0.25">
      <c r="A6" s="137">
        <v>6770</v>
      </c>
      <c r="B6" s="227" t="s">
        <v>104</v>
      </c>
      <c r="C6" s="209">
        <v>4</v>
      </c>
      <c r="D6" s="25" t="s">
        <v>96</v>
      </c>
      <c r="E6" s="233"/>
      <c r="F6" s="233"/>
      <c r="G6" s="233"/>
      <c r="H6" s="233"/>
      <c r="I6" s="233"/>
      <c r="J6" s="233"/>
      <c r="K6" s="233"/>
      <c r="L6" s="233"/>
      <c r="M6" s="233">
        <v>2</v>
      </c>
      <c r="N6" s="233"/>
      <c r="O6" s="243"/>
      <c r="P6" s="244"/>
      <c r="Q6" s="245"/>
      <c r="R6" s="246"/>
      <c r="S6" s="12">
        <f t="shared" si="1"/>
        <v>2</v>
      </c>
      <c r="T6" s="12">
        <f t="shared" si="0"/>
        <v>2</v>
      </c>
      <c r="U6" s="15"/>
      <c r="V6" s="15"/>
    </row>
    <row r="7" spans="1:22" x14ac:dyDescent="0.25">
      <c r="A7" s="137">
        <v>6781</v>
      </c>
      <c r="B7" s="227" t="s">
        <v>102</v>
      </c>
      <c r="C7" s="195">
        <v>39</v>
      </c>
      <c r="D7" s="25" t="s">
        <v>97</v>
      </c>
      <c r="E7" s="243"/>
      <c r="F7" s="244"/>
      <c r="G7" s="243"/>
      <c r="H7" s="244"/>
      <c r="I7" s="243"/>
      <c r="J7" s="244"/>
      <c r="K7" s="233"/>
      <c r="L7" s="233"/>
      <c r="M7" s="233">
        <v>2</v>
      </c>
      <c r="N7" s="233"/>
      <c r="O7" s="243"/>
      <c r="P7" s="244"/>
      <c r="Q7" s="245"/>
      <c r="R7" s="246"/>
      <c r="S7" s="12">
        <f t="shared" si="1"/>
        <v>2</v>
      </c>
      <c r="T7" s="12">
        <f t="shared" si="0"/>
        <v>2</v>
      </c>
      <c r="U7" s="15"/>
      <c r="V7" s="15"/>
    </row>
    <row r="8" spans="1:22" x14ac:dyDescent="0.25">
      <c r="A8" s="137">
        <v>6781</v>
      </c>
      <c r="B8" s="227" t="s">
        <v>102</v>
      </c>
      <c r="C8" s="195">
        <v>40</v>
      </c>
      <c r="D8" s="25" t="s">
        <v>97</v>
      </c>
      <c r="E8" s="233"/>
      <c r="F8" s="233"/>
      <c r="G8" s="233"/>
      <c r="H8" s="233"/>
      <c r="I8" s="233"/>
      <c r="J8" s="233"/>
      <c r="K8" s="233"/>
      <c r="L8" s="233"/>
      <c r="M8" s="233">
        <v>2</v>
      </c>
      <c r="N8" s="233"/>
      <c r="O8" s="243"/>
      <c r="P8" s="244"/>
      <c r="Q8" s="245"/>
      <c r="R8" s="246"/>
      <c r="S8" s="12">
        <f t="shared" si="1"/>
        <v>2</v>
      </c>
      <c r="T8" s="12">
        <f t="shared" si="0"/>
        <v>2</v>
      </c>
      <c r="U8" s="15"/>
      <c r="V8" s="15"/>
    </row>
    <row r="9" spans="1:22" x14ac:dyDescent="0.25">
      <c r="A9" s="137"/>
      <c r="B9" s="195"/>
      <c r="C9" s="195"/>
      <c r="D9" s="25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43"/>
      <c r="P9" s="244"/>
      <c r="Q9" s="245"/>
      <c r="R9" s="24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60"/>
      <c r="C10" s="160"/>
      <c r="D10" s="25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43"/>
      <c r="P10" s="244"/>
      <c r="Q10" s="245"/>
      <c r="R10" s="24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96"/>
      <c r="C11" s="196"/>
      <c r="D11" s="25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43"/>
      <c r="P11" s="244"/>
      <c r="Q11" s="245"/>
      <c r="R11" s="24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61"/>
      <c r="C12" s="161"/>
      <c r="D12" s="25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43"/>
      <c r="P12" s="244"/>
      <c r="Q12" s="245"/>
      <c r="R12" s="24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61"/>
      <c r="C13" s="161"/>
      <c r="D13" s="25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43"/>
      <c r="P13" s="244"/>
      <c r="Q13" s="245"/>
      <c r="R13" s="24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62"/>
      <c r="C14" s="162"/>
      <c r="D14" s="25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43"/>
      <c r="P14" s="244"/>
      <c r="Q14" s="245"/>
      <c r="R14" s="24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/>
      <c r="B15" s="142"/>
      <c r="C15" s="142"/>
      <c r="D15" s="25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5"/>
      <c r="R15" s="24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>
        <v>3600</v>
      </c>
      <c r="B16" s="227" t="s">
        <v>103</v>
      </c>
      <c r="C16" s="137"/>
      <c r="D16" s="25" t="s">
        <v>98</v>
      </c>
      <c r="E16" s="243"/>
      <c r="F16" s="244"/>
      <c r="G16" s="243"/>
      <c r="H16" s="244"/>
      <c r="I16" s="243"/>
      <c r="J16" s="244"/>
      <c r="K16" s="243"/>
      <c r="L16" s="244"/>
      <c r="M16" s="243">
        <v>0.5</v>
      </c>
      <c r="N16" s="244"/>
      <c r="O16" s="243"/>
      <c r="P16" s="244"/>
      <c r="Q16" s="245"/>
      <c r="R16" s="246"/>
      <c r="S16" s="12">
        <f t="shared" si="1"/>
        <v>0.5</v>
      </c>
      <c r="T16" s="12">
        <f t="shared" si="0"/>
        <v>0.5</v>
      </c>
      <c r="U16" s="15"/>
      <c r="V16" s="15"/>
    </row>
    <row r="17" spans="1:22" x14ac:dyDescent="0.25">
      <c r="A17" s="137">
        <v>3600</v>
      </c>
      <c r="B17" s="227" t="s">
        <v>103</v>
      </c>
      <c r="C17" s="137"/>
      <c r="D17" s="25" t="s">
        <v>79</v>
      </c>
      <c r="E17" s="243"/>
      <c r="F17" s="244"/>
      <c r="G17" s="243">
        <v>0.5</v>
      </c>
      <c r="H17" s="244"/>
      <c r="I17" s="243">
        <v>0.25</v>
      </c>
      <c r="J17" s="244"/>
      <c r="K17" s="243"/>
      <c r="L17" s="244"/>
      <c r="M17" s="243"/>
      <c r="N17" s="244"/>
      <c r="O17" s="243"/>
      <c r="P17" s="244"/>
      <c r="Q17" s="245"/>
      <c r="R17" s="246"/>
      <c r="S17" s="12">
        <f>E17+G17+I17+K17+M17+O17+Q17</f>
        <v>0.75</v>
      </c>
      <c r="T17" s="12">
        <f>SUM(S17-U17-V17)</f>
        <v>0.75</v>
      </c>
      <c r="U17" s="15"/>
      <c r="V17" s="15"/>
    </row>
    <row r="18" spans="1:22" x14ac:dyDescent="0.25">
      <c r="A18" s="137">
        <v>3600</v>
      </c>
      <c r="B18" s="227" t="s">
        <v>103</v>
      </c>
      <c r="C18" s="137"/>
      <c r="D18" s="14" t="s">
        <v>65</v>
      </c>
      <c r="E18" s="243"/>
      <c r="F18" s="244"/>
      <c r="G18" s="243">
        <v>0.5</v>
      </c>
      <c r="H18" s="244"/>
      <c r="I18" s="243">
        <v>0.25</v>
      </c>
      <c r="J18" s="244"/>
      <c r="K18" s="243">
        <v>0.5</v>
      </c>
      <c r="L18" s="244"/>
      <c r="M18" s="243">
        <v>1</v>
      </c>
      <c r="N18" s="244"/>
      <c r="O18" s="243"/>
      <c r="P18" s="244"/>
      <c r="Q18" s="245"/>
      <c r="R18" s="246"/>
      <c r="S18" s="12">
        <f t="shared" si="1"/>
        <v>2.25</v>
      </c>
      <c r="T18" s="12">
        <f t="shared" si="0"/>
        <v>2.25</v>
      </c>
      <c r="U18" s="15"/>
      <c r="V18" s="15"/>
    </row>
    <row r="19" spans="1:22" x14ac:dyDescent="0.25">
      <c r="A19" s="136"/>
      <c r="B19" s="136"/>
      <c r="C19" s="136"/>
      <c r="D19" s="14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3"/>
      <c r="P19" s="244"/>
      <c r="Q19" s="245"/>
      <c r="R19" s="24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5"/>
      <c r="P20" s="246"/>
      <c r="Q20" s="245"/>
      <c r="R20" s="246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5"/>
      <c r="P21" s="246"/>
      <c r="Q21" s="245"/>
      <c r="R21" s="24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7">
        <f>SUM(E4:E21)</f>
        <v>8</v>
      </c>
      <c r="F22" s="248"/>
      <c r="G22" s="247">
        <f>SUM(G4:G21)</f>
        <v>8</v>
      </c>
      <c r="H22" s="248"/>
      <c r="I22" s="247">
        <f>SUM(I4:I21)</f>
        <v>8</v>
      </c>
      <c r="J22" s="248"/>
      <c r="K22" s="247">
        <f>SUM(K4:K21)</f>
        <v>8</v>
      </c>
      <c r="L22" s="248"/>
      <c r="M22" s="247">
        <f>SUM(M4:M21)</f>
        <v>7.5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2">
        <f t="shared" si="1"/>
        <v>39.5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-0.5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3.5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90</v>
      </c>
      <c r="B2" s="221"/>
      <c r="C2" s="221"/>
      <c r="D2" s="138"/>
      <c r="E2" s="235" t="s">
        <v>13</v>
      </c>
      <c r="F2" s="235"/>
      <c r="G2" s="234" t="s">
        <v>14</v>
      </c>
      <c r="H2" s="234"/>
      <c r="I2" s="235" t="s">
        <v>15</v>
      </c>
      <c r="J2" s="235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102</v>
      </c>
      <c r="C4" s="211" t="s">
        <v>73</v>
      </c>
      <c r="D4" s="25" t="s">
        <v>64</v>
      </c>
      <c r="E4" s="232">
        <v>6</v>
      </c>
      <c r="F4" s="232"/>
      <c r="G4" s="232">
        <v>4.5</v>
      </c>
      <c r="H4" s="232"/>
      <c r="I4" s="232">
        <v>5.5</v>
      </c>
      <c r="J4" s="232"/>
      <c r="K4" s="232">
        <v>7.5</v>
      </c>
      <c r="L4" s="232"/>
      <c r="M4" s="232"/>
      <c r="N4" s="232"/>
      <c r="O4" s="228"/>
      <c r="P4" s="229"/>
      <c r="Q4" s="230"/>
      <c r="R4" s="231"/>
      <c r="S4" s="76">
        <f>E4+G4+I4+K4+M4+O4+Q4</f>
        <v>23.5</v>
      </c>
      <c r="T4" s="76">
        <f t="shared" ref="T4:T12" si="0">SUM(S4-U4-V4)</f>
        <v>23.5</v>
      </c>
      <c r="U4" s="79"/>
      <c r="V4" s="79"/>
    </row>
    <row r="5" spans="1:22" x14ac:dyDescent="0.25">
      <c r="A5" s="137">
        <v>6781</v>
      </c>
      <c r="B5" s="227" t="s">
        <v>102</v>
      </c>
      <c r="C5" s="211">
        <v>21</v>
      </c>
      <c r="D5" s="25" t="s">
        <v>78</v>
      </c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28"/>
      <c r="P5" s="229"/>
      <c r="Q5" s="230"/>
      <c r="R5" s="231"/>
      <c r="S5" s="76">
        <f t="shared" ref="S5:S24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>
        <v>6687</v>
      </c>
      <c r="B6" s="227" t="s">
        <v>101</v>
      </c>
      <c r="C6" s="219">
        <v>18</v>
      </c>
      <c r="D6" s="25" t="s">
        <v>85</v>
      </c>
      <c r="E6" s="232"/>
      <c r="F6" s="232"/>
      <c r="G6" s="232">
        <v>3</v>
      </c>
      <c r="H6" s="232"/>
      <c r="I6" s="232"/>
      <c r="J6" s="232"/>
      <c r="K6" s="232"/>
      <c r="L6" s="232"/>
      <c r="M6" s="232"/>
      <c r="N6" s="232"/>
      <c r="O6" s="228"/>
      <c r="P6" s="229"/>
      <c r="Q6" s="230"/>
      <c r="R6" s="231"/>
      <c r="S6" s="76">
        <f t="shared" si="1"/>
        <v>3</v>
      </c>
      <c r="T6" s="76">
        <f t="shared" si="0"/>
        <v>3</v>
      </c>
      <c r="U6" s="79"/>
      <c r="V6" s="79"/>
    </row>
    <row r="7" spans="1:22" x14ac:dyDescent="0.25">
      <c r="A7" s="137">
        <v>6687</v>
      </c>
      <c r="B7" s="227" t="s">
        <v>101</v>
      </c>
      <c r="C7" s="207">
        <v>20</v>
      </c>
      <c r="D7" s="25" t="s">
        <v>85</v>
      </c>
      <c r="E7" s="232"/>
      <c r="F7" s="232"/>
      <c r="G7" s="232"/>
      <c r="H7" s="232"/>
      <c r="I7" s="228">
        <v>1.5</v>
      </c>
      <c r="J7" s="229"/>
      <c r="K7" s="228"/>
      <c r="L7" s="229"/>
      <c r="M7" s="228"/>
      <c r="N7" s="229"/>
      <c r="O7" s="228"/>
      <c r="P7" s="229"/>
      <c r="Q7" s="230"/>
      <c r="R7" s="231"/>
      <c r="S7" s="76">
        <f t="shared" si="1"/>
        <v>1.5</v>
      </c>
      <c r="T7" s="76">
        <f t="shared" si="0"/>
        <v>1.5</v>
      </c>
      <c r="U7" s="79"/>
      <c r="V7" s="79"/>
    </row>
    <row r="8" spans="1:22" x14ac:dyDescent="0.25">
      <c r="A8" s="137">
        <v>6687</v>
      </c>
      <c r="B8" s="227" t="s">
        <v>101</v>
      </c>
      <c r="C8" s="199">
        <v>18</v>
      </c>
      <c r="D8" s="25" t="s">
        <v>95</v>
      </c>
      <c r="E8" s="228">
        <v>0.5</v>
      </c>
      <c r="F8" s="229"/>
      <c r="G8" s="243"/>
      <c r="H8" s="229"/>
      <c r="I8" s="228"/>
      <c r="J8" s="229"/>
      <c r="K8" s="228"/>
      <c r="L8" s="229"/>
      <c r="M8" s="228"/>
      <c r="N8" s="229"/>
      <c r="O8" s="228"/>
      <c r="P8" s="229"/>
      <c r="Q8" s="230"/>
      <c r="R8" s="231"/>
      <c r="S8" s="76">
        <f t="shared" si="1"/>
        <v>0.5</v>
      </c>
      <c r="T8" s="76">
        <f t="shared" si="0"/>
        <v>0.5</v>
      </c>
      <c r="U8" s="79"/>
      <c r="V8" s="79"/>
    </row>
    <row r="9" spans="1:22" x14ac:dyDescent="0.25">
      <c r="A9" s="137">
        <v>6687</v>
      </c>
      <c r="B9" s="227" t="s">
        <v>101</v>
      </c>
      <c r="C9" s="199">
        <v>20</v>
      </c>
      <c r="D9" s="25" t="s">
        <v>95</v>
      </c>
      <c r="E9" s="228"/>
      <c r="F9" s="229"/>
      <c r="G9" s="228"/>
      <c r="H9" s="229"/>
      <c r="I9" s="228">
        <v>0.5</v>
      </c>
      <c r="J9" s="229"/>
      <c r="K9" s="228"/>
      <c r="L9" s="229"/>
      <c r="M9" s="228"/>
      <c r="N9" s="229"/>
      <c r="O9" s="228"/>
      <c r="P9" s="229"/>
      <c r="Q9" s="230"/>
      <c r="R9" s="231"/>
      <c r="S9" s="76">
        <f t="shared" si="1"/>
        <v>0.5</v>
      </c>
      <c r="T9" s="76">
        <f t="shared" si="0"/>
        <v>0.5</v>
      </c>
      <c r="U9" s="79"/>
      <c r="V9" s="79"/>
    </row>
    <row r="10" spans="1:22" x14ac:dyDescent="0.25">
      <c r="A10" s="137"/>
      <c r="B10" s="199"/>
      <c r="C10" s="199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0"/>
      <c r="R10" s="23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27" t="s">
        <v>103</v>
      </c>
      <c r="C11" s="195"/>
      <c r="D11" s="25" t="s">
        <v>80</v>
      </c>
      <c r="E11" s="228"/>
      <c r="F11" s="229"/>
      <c r="G11" s="228"/>
      <c r="H11" s="229"/>
      <c r="I11" s="228"/>
      <c r="J11" s="229"/>
      <c r="K11" s="228"/>
      <c r="L11" s="229"/>
      <c r="M11" s="228">
        <v>8</v>
      </c>
      <c r="N11" s="229"/>
      <c r="O11" s="228"/>
      <c r="P11" s="229"/>
      <c r="Q11" s="230"/>
      <c r="R11" s="231"/>
      <c r="S11" s="76">
        <f>E11+G11+I11+K11+M11+O11+Q11</f>
        <v>8</v>
      </c>
      <c r="T11" s="76">
        <f t="shared" si="0"/>
        <v>8</v>
      </c>
      <c r="U11" s="79"/>
      <c r="V11" s="79"/>
    </row>
    <row r="12" spans="1:22" x14ac:dyDescent="0.25">
      <c r="A12" s="137"/>
      <c r="B12" s="195"/>
      <c r="C12" s="195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0"/>
      <c r="R12" s="23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73"/>
      <c r="D13" s="14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0"/>
      <c r="R13" s="231"/>
      <c r="S13" s="76">
        <f>E13+G13+I13+K13+M13+O13+Q13</f>
        <v>0</v>
      </c>
      <c r="T13" s="76">
        <f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0"/>
      <c r="R14" s="231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76">
        <f t="shared" ref="S15:S17" si="4">E15+G15+I15+K15+M15+O15+Q15</f>
        <v>0</v>
      </c>
      <c r="T15" s="76">
        <f t="shared" ref="T15:T17" si="5">SUM(S15-U15-V15)</f>
        <v>0</v>
      </c>
      <c r="U15" s="79"/>
      <c r="V15" s="79"/>
    </row>
    <row r="16" spans="1:22" ht="15.75" customHeight="1" x14ac:dyDescent="0.25">
      <c r="A16" s="137"/>
      <c r="B16" s="30"/>
      <c r="C16" s="137"/>
      <c r="D16" s="14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76">
        <f t="shared" si="4"/>
        <v>0</v>
      </c>
      <c r="T16" s="76">
        <f t="shared" si="5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0"/>
      <c r="R17" s="231"/>
      <c r="S17" s="76">
        <f t="shared" si="4"/>
        <v>0</v>
      </c>
      <c r="T17" s="76">
        <f t="shared" si="5"/>
        <v>0</v>
      </c>
      <c r="U17" s="79"/>
      <c r="V17" s="79"/>
    </row>
    <row r="18" spans="1:22" ht="15.75" customHeight="1" x14ac:dyDescent="0.25">
      <c r="A18" s="137"/>
      <c r="B18" s="30"/>
      <c r="C18" s="137"/>
      <c r="D18" s="14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0"/>
      <c r="R18" s="231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/>
      <c r="B19" s="30"/>
      <c r="C19" s="137"/>
      <c r="D19" s="25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0"/>
      <c r="R19" s="231"/>
      <c r="S19" s="76">
        <f t="shared" ref="S19" si="6">E19+G19+I19+K19+M19+O19+Q19</f>
        <v>0</v>
      </c>
      <c r="T19" s="76">
        <f t="shared" ref="T19" si="7">SUM(S19-U19-V19)</f>
        <v>0</v>
      </c>
      <c r="U19" s="79"/>
      <c r="V19" s="79"/>
    </row>
    <row r="20" spans="1:22" x14ac:dyDescent="0.25">
      <c r="A20" s="137">
        <v>3600</v>
      </c>
      <c r="B20" s="227" t="s">
        <v>103</v>
      </c>
      <c r="C20" s="137"/>
      <c r="D20" s="25" t="s">
        <v>81</v>
      </c>
      <c r="E20" s="228">
        <v>1.5</v>
      </c>
      <c r="F20" s="229"/>
      <c r="G20" s="233">
        <v>0.5</v>
      </c>
      <c r="H20" s="233"/>
      <c r="I20" s="228">
        <v>0.5</v>
      </c>
      <c r="J20" s="229"/>
      <c r="K20" s="228">
        <v>0.5</v>
      </c>
      <c r="L20" s="229"/>
      <c r="M20" s="228"/>
      <c r="N20" s="229"/>
      <c r="O20" s="228"/>
      <c r="P20" s="229"/>
      <c r="Q20" s="230"/>
      <c r="R20" s="231"/>
      <c r="S20" s="76">
        <f>E20+G20+I20+K20+M20+O20+Q20</f>
        <v>3</v>
      </c>
      <c r="T20" s="76">
        <f>SUM(S20-U20-V20)</f>
        <v>3</v>
      </c>
      <c r="U20" s="79"/>
      <c r="V20" s="79"/>
    </row>
    <row r="21" spans="1:22" x14ac:dyDescent="0.25">
      <c r="A21" s="137"/>
      <c r="B21" s="30"/>
      <c r="C21" s="137"/>
      <c r="D21" s="25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0"/>
      <c r="R21" s="231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0"/>
      <c r="R22" s="231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30"/>
      <c r="P23" s="231"/>
      <c r="Q23" s="230"/>
      <c r="R23" s="231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36">
        <f>SUM(E4:E23)</f>
        <v>8</v>
      </c>
      <c r="F24" s="237"/>
      <c r="G24" s="236">
        <f>SUM(G4:G23)</f>
        <v>8</v>
      </c>
      <c r="H24" s="237"/>
      <c r="I24" s="236">
        <f>SUM(I4:I23)</f>
        <v>8</v>
      </c>
      <c r="J24" s="237"/>
      <c r="K24" s="236">
        <f>SUM(K4:K23)</f>
        <v>8</v>
      </c>
      <c r="L24" s="237"/>
      <c r="M24" s="236">
        <f>SUM(M4:M23)</f>
        <v>8</v>
      </c>
      <c r="N24" s="237"/>
      <c r="O24" s="236">
        <f>SUM(O4:O23)</f>
        <v>0</v>
      </c>
      <c r="P24" s="237"/>
      <c r="Q24" s="236">
        <f>SUM(Q4:Q23)</f>
        <v>0</v>
      </c>
      <c r="R24" s="237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40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40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11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5" sqref="E15:N19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90</v>
      </c>
      <c r="B2" s="221"/>
      <c r="C2" s="221"/>
      <c r="D2" s="46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90">
        <v>16.3</v>
      </c>
      <c r="G3" s="33">
        <v>8</v>
      </c>
      <c r="H3" s="90">
        <v>16.3</v>
      </c>
      <c r="I3" s="33">
        <v>8</v>
      </c>
      <c r="J3" s="90">
        <v>16.3</v>
      </c>
      <c r="K3" s="33">
        <v>8</v>
      </c>
      <c r="L3" s="90">
        <v>16.3</v>
      </c>
      <c r="M3" s="33">
        <v>8</v>
      </c>
      <c r="N3" s="90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6781</v>
      </c>
      <c r="B4" s="227" t="s">
        <v>102</v>
      </c>
      <c r="C4" s="198" t="s">
        <v>73</v>
      </c>
      <c r="D4" s="25" t="s">
        <v>64</v>
      </c>
      <c r="E4" s="254">
        <v>2.25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0"/>
      <c r="R4" s="251"/>
      <c r="S4" s="52">
        <f>E4+G4+I4+K4+M4+O4+Q4</f>
        <v>2.25</v>
      </c>
      <c r="T4" s="52">
        <f>SUM(S4-U4-V4)</f>
        <v>2.25</v>
      </c>
      <c r="U4" s="54"/>
      <c r="V4" s="54"/>
    </row>
    <row r="5" spans="1:22" x14ac:dyDescent="0.25">
      <c r="A5" s="137">
        <v>6687</v>
      </c>
      <c r="B5" s="227" t="s">
        <v>101</v>
      </c>
      <c r="C5" s="219">
        <v>38</v>
      </c>
      <c r="D5" s="25" t="s">
        <v>85</v>
      </c>
      <c r="E5" s="232">
        <v>0.5</v>
      </c>
      <c r="F5" s="232"/>
      <c r="G5" s="232"/>
      <c r="H5" s="232"/>
      <c r="I5" s="232"/>
      <c r="J5" s="232"/>
      <c r="K5" s="232"/>
      <c r="L5" s="232"/>
      <c r="M5" s="232"/>
      <c r="N5" s="232"/>
      <c r="O5" s="254"/>
      <c r="P5" s="254"/>
      <c r="Q5" s="250"/>
      <c r="R5" s="251"/>
      <c r="S5" s="52">
        <f t="shared" ref="S5:S22" si="0">E5+G5+I5+K5+M5+O5+Q5</f>
        <v>0.5</v>
      </c>
      <c r="T5" s="52">
        <f t="shared" ref="T5:T20" si="1">SUM(S5-U5-V5)</f>
        <v>0.5</v>
      </c>
      <c r="U5" s="54"/>
      <c r="V5" s="54"/>
    </row>
    <row r="6" spans="1:22" x14ac:dyDescent="0.25">
      <c r="A6" s="137">
        <v>6687</v>
      </c>
      <c r="B6" s="227" t="s">
        <v>101</v>
      </c>
      <c r="C6" s="219">
        <v>39</v>
      </c>
      <c r="D6" s="25" t="s">
        <v>85</v>
      </c>
      <c r="E6" s="232">
        <v>1</v>
      </c>
      <c r="F6" s="232"/>
      <c r="G6" s="232"/>
      <c r="H6" s="232"/>
      <c r="I6" s="232"/>
      <c r="J6" s="232"/>
      <c r="K6" s="232"/>
      <c r="L6" s="232"/>
      <c r="M6" s="232"/>
      <c r="N6" s="232"/>
      <c r="O6" s="254"/>
      <c r="P6" s="254"/>
      <c r="Q6" s="250"/>
      <c r="R6" s="251"/>
      <c r="S6" s="52">
        <f t="shared" si="0"/>
        <v>1</v>
      </c>
      <c r="T6" s="52">
        <f t="shared" si="1"/>
        <v>1</v>
      </c>
      <c r="U6" s="54"/>
      <c r="V6" s="54"/>
    </row>
    <row r="7" spans="1:22" x14ac:dyDescent="0.25">
      <c r="A7" s="137">
        <v>6687</v>
      </c>
      <c r="B7" s="227" t="s">
        <v>101</v>
      </c>
      <c r="C7" s="220">
        <v>40</v>
      </c>
      <c r="D7" s="25" t="s">
        <v>85</v>
      </c>
      <c r="E7" s="254">
        <v>1</v>
      </c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0"/>
      <c r="R7" s="251"/>
      <c r="S7" s="52">
        <f t="shared" si="0"/>
        <v>1</v>
      </c>
      <c r="T7" s="52">
        <f t="shared" si="1"/>
        <v>1</v>
      </c>
      <c r="U7" s="54"/>
      <c r="V7" s="54"/>
    </row>
    <row r="8" spans="1:22" x14ac:dyDescent="0.25">
      <c r="A8" s="137">
        <v>6781</v>
      </c>
      <c r="B8" s="227" t="s">
        <v>102</v>
      </c>
      <c r="C8" s="222" t="s">
        <v>93</v>
      </c>
      <c r="D8" s="25" t="s">
        <v>64</v>
      </c>
      <c r="E8" s="254"/>
      <c r="F8" s="254"/>
      <c r="G8" s="254">
        <v>7.5</v>
      </c>
      <c r="H8" s="254"/>
      <c r="I8" s="254">
        <v>7.5</v>
      </c>
      <c r="J8" s="254"/>
      <c r="K8" s="254">
        <v>7</v>
      </c>
      <c r="L8" s="254"/>
      <c r="M8" s="254"/>
      <c r="N8" s="254"/>
      <c r="O8" s="254"/>
      <c r="P8" s="254"/>
      <c r="Q8" s="250"/>
      <c r="R8" s="251"/>
      <c r="S8" s="52">
        <f t="shared" si="0"/>
        <v>22</v>
      </c>
      <c r="T8" s="52">
        <f t="shared" si="1"/>
        <v>22</v>
      </c>
      <c r="U8" s="54"/>
      <c r="V8" s="54"/>
    </row>
    <row r="9" spans="1:22" x14ac:dyDescent="0.25">
      <c r="A9" s="137">
        <v>6781</v>
      </c>
      <c r="B9" s="227" t="s">
        <v>102</v>
      </c>
      <c r="C9" s="199">
        <v>31</v>
      </c>
      <c r="D9" s="25" t="s">
        <v>88</v>
      </c>
      <c r="E9" s="254"/>
      <c r="F9" s="254"/>
      <c r="G9" s="254"/>
      <c r="H9" s="254"/>
      <c r="I9" s="254"/>
      <c r="J9" s="254"/>
      <c r="K9" s="254">
        <v>0.75</v>
      </c>
      <c r="L9" s="254"/>
      <c r="M9" s="254"/>
      <c r="N9" s="254"/>
      <c r="O9" s="254"/>
      <c r="P9" s="254"/>
      <c r="Q9" s="250"/>
      <c r="R9" s="251"/>
      <c r="S9" s="52">
        <f t="shared" si="0"/>
        <v>0.75</v>
      </c>
      <c r="T9" s="52">
        <f t="shared" si="1"/>
        <v>0.75</v>
      </c>
      <c r="U9" s="54"/>
      <c r="V9" s="54"/>
    </row>
    <row r="10" spans="1:22" x14ac:dyDescent="0.25">
      <c r="A10" s="137">
        <v>6781</v>
      </c>
      <c r="B10" s="227" t="s">
        <v>102</v>
      </c>
      <c r="C10" s="226" t="s">
        <v>99</v>
      </c>
      <c r="D10" s="25" t="s">
        <v>64</v>
      </c>
      <c r="E10" s="252"/>
      <c r="F10" s="253"/>
      <c r="G10" s="252"/>
      <c r="H10" s="253"/>
      <c r="I10" s="252"/>
      <c r="J10" s="253"/>
      <c r="K10" s="252"/>
      <c r="L10" s="253"/>
      <c r="M10" s="252">
        <v>1.25</v>
      </c>
      <c r="N10" s="253"/>
      <c r="O10" s="252"/>
      <c r="P10" s="253"/>
      <c r="Q10" s="250"/>
      <c r="R10" s="251"/>
      <c r="S10" s="52">
        <f t="shared" ref="S10" si="2">E10+G10+I10+K10+M10+O10+Q10</f>
        <v>1.25</v>
      </c>
      <c r="T10" s="52">
        <f t="shared" ref="T10" si="3">SUM(S10-U10-V10)</f>
        <v>1.25</v>
      </c>
      <c r="U10" s="54"/>
      <c r="V10" s="54"/>
    </row>
    <row r="11" spans="1:22" x14ac:dyDescent="0.25">
      <c r="A11" s="137"/>
      <c r="B11" s="199"/>
      <c r="C11" s="199"/>
      <c r="D11" s="25"/>
      <c r="E11" s="252"/>
      <c r="F11" s="253"/>
      <c r="G11" s="252"/>
      <c r="H11" s="253"/>
      <c r="I11" s="252"/>
      <c r="J11" s="253"/>
      <c r="K11" s="252"/>
      <c r="L11" s="253"/>
      <c r="M11" s="252"/>
      <c r="N11" s="253"/>
      <c r="O11" s="252"/>
      <c r="P11" s="253"/>
      <c r="Q11" s="250"/>
      <c r="R11" s="251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7"/>
      <c r="B12" s="160"/>
      <c r="C12" s="160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52"/>
      <c r="P12" s="253"/>
      <c r="Q12" s="250"/>
      <c r="R12" s="251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7"/>
      <c r="B13" s="160"/>
      <c r="C13" s="160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52"/>
      <c r="P13" s="253"/>
      <c r="Q13" s="250"/>
      <c r="R13" s="251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7"/>
      <c r="B14" s="30"/>
      <c r="C14" s="156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52"/>
      <c r="P14" s="253"/>
      <c r="Q14" s="250"/>
      <c r="R14" s="251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7">
        <v>3600</v>
      </c>
      <c r="B15" s="227" t="s">
        <v>103</v>
      </c>
      <c r="C15" s="137"/>
      <c r="D15" s="14" t="s">
        <v>100</v>
      </c>
      <c r="E15" s="228"/>
      <c r="F15" s="229"/>
      <c r="G15" s="228"/>
      <c r="H15" s="229"/>
      <c r="I15" s="228"/>
      <c r="J15" s="229"/>
      <c r="K15" s="228"/>
      <c r="L15" s="229"/>
      <c r="M15" s="228">
        <v>2.5</v>
      </c>
      <c r="N15" s="229"/>
      <c r="O15" s="252"/>
      <c r="P15" s="253"/>
      <c r="Q15" s="250"/>
      <c r="R15" s="251"/>
      <c r="S15" s="52">
        <f t="shared" si="8"/>
        <v>2.5</v>
      </c>
      <c r="T15" s="52">
        <f t="shared" si="9"/>
        <v>2.5</v>
      </c>
      <c r="U15" s="54"/>
      <c r="V15" s="54"/>
    </row>
    <row r="16" spans="1:22" x14ac:dyDescent="0.25">
      <c r="A16" s="137">
        <v>3600</v>
      </c>
      <c r="B16" s="227" t="s">
        <v>103</v>
      </c>
      <c r="C16" s="137"/>
      <c r="D16" s="25" t="s">
        <v>76</v>
      </c>
      <c r="E16" s="228"/>
      <c r="F16" s="229"/>
      <c r="G16" s="228"/>
      <c r="H16" s="229"/>
      <c r="I16" s="228"/>
      <c r="J16" s="229"/>
      <c r="K16" s="228"/>
      <c r="L16" s="229"/>
      <c r="M16" s="228">
        <v>3.25</v>
      </c>
      <c r="N16" s="229"/>
      <c r="O16" s="252"/>
      <c r="P16" s="253"/>
      <c r="Q16" s="250"/>
      <c r="R16" s="251"/>
      <c r="S16" s="52">
        <f t="shared" si="6"/>
        <v>3.25</v>
      </c>
      <c r="T16" s="52">
        <f t="shared" si="7"/>
        <v>3.25</v>
      </c>
      <c r="U16" s="54"/>
      <c r="V16" s="54"/>
    </row>
    <row r="17" spans="1:22" x14ac:dyDescent="0.25">
      <c r="A17" s="137">
        <v>3600</v>
      </c>
      <c r="B17" s="227" t="s">
        <v>103</v>
      </c>
      <c r="C17" s="137"/>
      <c r="D17" s="14" t="s">
        <v>82</v>
      </c>
      <c r="E17" s="228">
        <v>2</v>
      </c>
      <c r="F17" s="229"/>
      <c r="G17" s="228"/>
      <c r="H17" s="229"/>
      <c r="I17" s="228"/>
      <c r="J17" s="229"/>
      <c r="K17" s="228"/>
      <c r="L17" s="229"/>
      <c r="M17" s="228"/>
      <c r="N17" s="229"/>
      <c r="O17" s="252"/>
      <c r="P17" s="253"/>
      <c r="Q17" s="250"/>
      <c r="R17" s="251"/>
      <c r="S17" s="52">
        <f t="shared" ref="S17" si="10">E17+G17+I17+K17+M17+O17+Q17</f>
        <v>2</v>
      </c>
      <c r="T17" s="52">
        <f t="shared" ref="T17" si="11">SUM(S17-U17-V17)</f>
        <v>2</v>
      </c>
      <c r="U17" s="54"/>
      <c r="V17" s="54"/>
    </row>
    <row r="18" spans="1:22" x14ac:dyDescent="0.25">
      <c r="A18" s="137">
        <v>3600</v>
      </c>
      <c r="B18" s="227" t="s">
        <v>103</v>
      </c>
      <c r="C18" s="185"/>
      <c r="D18" s="25" t="s">
        <v>74</v>
      </c>
      <c r="E18" s="254">
        <v>0.25</v>
      </c>
      <c r="F18" s="254"/>
      <c r="G18" s="254">
        <v>0.5</v>
      </c>
      <c r="H18" s="254"/>
      <c r="I18" s="254">
        <v>0.5</v>
      </c>
      <c r="J18" s="254"/>
      <c r="K18" s="254">
        <v>0.25</v>
      </c>
      <c r="L18" s="254"/>
      <c r="M18" s="254">
        <v>0.75</v>
      </c>
      <c r="N18" s="254"/>
      <c r="O18" s="254"/>
      <c r="P18" s="254"/>
      <c r="Q18" s="250"/>
      <c r="R18" s="251"/>
      <c r="S18" s="52">
        <f t="shared" si="0"/>
        <v>2.25</v>
      </c>
      <c r="T18" s="52">
        <f t="shared" si="1"/>
        <v>2.25</v>
      </c>
      <c r="U18" s="54"/>
      <c r="V18" s="54"/>
    </row>
    <row r="19" spans="1:22" x14ac:dyDescent="0.25">
      <c r="A19" s="137">
        <v>3600</v>
      </c>
      <c r="B19" s="227" t="s">
        <v>103</v>
      </c>
      <c r="C19" s="137"/>
      <c r="D19" s="14" t="s">
        <v>63</v>
      </c>
      <c r="E19" s="252">
        <v>1</v>
      </c>
      <c r="F19" s="253"/>
      <c r="G19" s="252"/>
      <c r="H19" s="253"/>
      <c r="I19" s="252"/>
      <c r="J19" s="253"/>
      <c r="K19" s="252"/>
      <c r="L19" s="253"/>
      <c r="M19" s="252">
        <v>0.25</v>
      </c>
      <c r="N19" s="253"/>
      <c r="O19" s="254"/>
      <c r="P19" s="254"/>
      <c r="Q19" s="250"/>
      <c r="R19" s="251"/>
      <c r="S19" s="52">
        <f t="shared" si="0"/>
        <v>1.25</v>
      </c>
      <c r="T19" s="52">
        <f t="shared" si="1"/>
        <v>1.25</v>
      </c>
      <c r="U19" s="54"/>
      <c r="V19" s="54"/>
    </row>
    <row r="20" spans="1:22" x14ac:dyDescent="0.25">
      <c r="A20" s="137"/>
      <c r="B20" s="137"/>
      <c r="C20" s="137"/>
      <c r="D20" s="14"/>
      <c r="E20" s="252"/>
      <c r="F20" s="253"/>
      <c r="G20" s="252"/>
      <c r="H20" s="253"/>
      <c r="I20" s="252"/>
      <c r="J20" s="253"/>
      <c r="K20" s="254"/>
      <c r="L20" s="254"/>
      <c r="M20" s="254"/>
      <c r="N20" s="254"/>
      <c r="O20" s="254"/>
      <c r="P20" s="254"/>
      <c r="Q20" s="250"/>
      <c r="R20" s="251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0"/>
      <c r="R21" s="251"/>
      <c r="S21" s="52">
        <f t="shared" si="0"/>
        <v>0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0"/>
      <c r="R22" s="251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55">
        <f>SUM(E4:E22)</f>
        <v>8</v>
      </c>
      <c r="F23" s="256"/>
      <c r="G23" s="255">
        <f>SUM(G4:G22)</f>
        <v>8</v>
      </c>
      <c r="H23" s="256"/>
      <c r="I23" s="255">
        <f>SUM(I4:I22)</f>
        <v>8</v>
      </c>
      <c r="J23" s="256"/>
      <c r="K23" s="255">
        <f>SUM(K4:K22)</f>
        <v>8</v>
      </c>
      <c r="L23" s="256"/>
      <c r="M23" s="255">
        <f>SUM(M4:M22)</f>
        <v>8</v>
      </c>
      <c r="N23" s="256"/>
      <c r="O23" s="255">
        <f>SUM(O4:O22)</f>
        <v>0</v>
      </c>
      <c r="P23" s="256"/>
      <c r="Q23" s="255">
        <f>SUM(Q4:Q22)</f>
        <v>0</v>
      </c>
      <c r="R23" s="256"/>
      <c r="S23" s="52">
        <f>E23+G23+I23+K23+M23+O23+Q23</f>
        <v>40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56"/>
      <c r="N24" s="57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11.25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40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G16" sqref="G16:H1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90</v>
      </c>
      <c r="B2" s="221"/>
      <c r="C2" s="221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7" t="s">
        <v>102</v>
      </c>
      <c r="C4" s="201" t="s">
        <v>73</v>
      </c>
      <c r="D4" s="25" t="s">
        <v>64</v>
      </c>
      <c r="E4" s="233">
        <v>4</v>
      </c>
      <c r="F4" s="233"/>
      <c r="G4" s="233">
        <v>8</v>
      </c>
      <c r="H4" s="233"/>
      <c r="I4" s="233">
        <v>8</v>
      </c>
      <c r="J4" s="233"/>
      <c r="K4" s="233">
        <v>8</v>
      </c>
      <c r="L4" s="233"/>
      <c r="M4" s="233">
        <v>8</v>
      </c>
      <c r="N4" s="233"/>
      <c r="O4" s="243"/>
      <c r="P4" s="244"/>
      <c r="Q4" s="245"/>
      <c r="R4" s="246"/>
      <c r="S4" s="12">
        <f>E4+G4+I4+K4+M4+O4+Q4</f>
        <v>36</v>
      </c>
      <c r="T4" s="12">
        <f t="shared" ref="T4:T19" si="0">SUM(S4-U4-V4)</f>
        <v>36</v>
      </c>
      <c r="U4" s="15"/>
      <c r="V4" s="15"/>
    </row>
    <row r="5" spans="1:22" x14ac:dyDescent="0.25">
      <c r="A5" s="137"/>
      <c r="B5" s="212"/>
      <c r="C5" s="212"/>
      <c r="D5" s="25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43"/>
      <c r="P5" s="244"/>
      <c r="Q5" s="245"/>
      <c r="R5" s="246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7"/>
      <c r="B6" s="199"/>
      <c r="C6" s="199"/>
      <c r="D6" s="25"/>
      <c r="E6" s="233"/>
      <c r="F6" s="233"/>
      <c r="G6" s="233"/>
      <c r="H6" s="233"/>
      <c r="I6" s="258"/>
      <c r="J6" s="244"/>
      <c r="K6" s="258"/>
      <c r="L6" s="244"/>
      <c r="M6" s="258"/>
      <c r="N6" s="244"/>
      <c r="O6" s="243"/>
      <c r="P6" s="244"/>
      <c r="Q6" s="245"/>
      <c r="R6" s="24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95"/>
      <c r="C7" s="195"/>
      <c r="D7" s="25"/>
      <c r="E7" s="233"/>
      <c r="F7" s="233"/>
      <c r="G7" s="233"/>
      <c r="H7" s="233"/>
      <c r="I7" s="258"/>
      <c r="J7" s="244"/>
      <c r="K7" s="258"/>
      <c r="L7" s="244"/>
      <c r="M7" s="258"/>
      <c r="N7" s="244"/>
      <c r="O7" s="243"/>
      <c r="P7" s="244"/>
      <c r="Q7" s="245"/>
      <c r="R7" s="24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5"/>
      <c r="C8" s="195"/>
      <c r="D8" s="25"/>
      <c r="E8" s="233"/>
      <c r="F8" s="233"/>
      <c r="G8" s="233"/>
      <c r="H8" s="233"/>
      <c r="I8" s="258"/>
      <c r="J8" s="244"/>
      <c r="K8" s="258"/>
      <c r="L8" s="244"/>
      <c r="M8" s="258"/>
      <c r="N8" s="244"/>
      <c r="O8" s="243"/>
      <c r="P8" s="244"/>
      <c r="Q8" s="245"/>
      <c r="R8" s="24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58"/>
      <c r="C9" s="158"/>
      <c r="D9" s="25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5"/>
      <c r="R9" s="24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58"/>
      <c r="C10" s="158"/>
      <c r="D10" s="25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5"/>
      <c r="R10" s="246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159"/>
      <c r="C11" s="159"/>
      <c r="D11" s="25"/>
      <c r="E11" s="233"/>
      <c r="F11" s="233"/>
      <c r="G11" s="233"/>
      <c r="H11" s="233"/>
      <c r="I11" s="258"/>
      <c r="J11" s="244"/>
      <c r="K11" s="258"/>
      <c r="L11" s="244"/>
      <c r="M11" s="258"/>
      <c r="N11" s="244"/>
      <c r="O11" s="243"/>
      <c r="P11" s="244"/>
      <c r="Q11" s="245"/>
      <c r="R11" s="24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46"/>
      <c r="C12" s="146"/>
      <c r="D12" s="25"/>
      <c r="E12" s="233"/>
      <c r="F12" s="233"/>
      <c r="G12" s="233"/>
      <c r="H12" s="233"/>
      <c r="I12" s="258"/>
      <c r="J12" s="244"/>
      <c r="K12" s="258"/>
      <c r="L12" s="244"/>
      <c r="M12" s="258"/>
      <c r="N12" s="244"/>
      <c r="O12" s="243"/>
      <c r="P12" s="244"/>
      <c r="Q12" s="245"/>
      <c r="R12" s="24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43"/>
      <c r="F13" s="244"/>
      <c r="G13" s="243"/>
      <c r="H13" s="244"/>
      <c r="I13" s="258"/>
      <c r="J13" s="244"/>
      <c r="K13" s="258"/>
      <c r="L13" s="244"/>
      <c r="M13" s="258"/>
      <c r="N13" s="244"/>
      <c r="O13" s="243"/>
      <c r="P13" s="244"/>
      <c r="Q13" s="245"/>
      <c r="R13" s="24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33"/>
      <c r="F14" s="233"/>
      <c r="G14" s="233"/>
      <c r="H14" s="233"/>
      <c r="I14" s="258"/>
      <c r="J14" s="244"/>
      <c r="K14" s="258"/>
      <c r="L14" s="244"/>
      <c r="M14" s="258"/>
      <c r="N14" s="244"/>
      <c r="O14" s="243"/>
      <c r="P14" s="244"/>
      <c r="Q14" s="245"/>
      <c r="R14" s="24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33"/>
      <c r="F15" s="233"/>
      <c r="G15" s="233"/>
      <c r="H15" s="233"/>
      <c r="I15" s="258"/>
      <c r="J15" s="244"/>
      <c r="K15" s="258"/>
      <c r="L15" s="244"/>
      <c r="M15" s="258"/>
      <c r="N15" s="244"/>
      <c r="O15" s="243"/>
      <c r="P15" s="244"/>
      <c r="Q15" s="245"/>
      <c r="R15" s="24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>
        <v>3600</v>
      </c>
      <c r="B16" s="227" t="s">
        <v>103</v>
      </c>
      <c r="C16" s="137"/>
      <c r="D16" s="14" t="s">
        <v>94</v>
      </c>
      <c r="E16" s="243">
        <v>2.5</v>
      </c>
      <c r="F16" s="244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5"/>
      <c r="R16" s="246"/>
      <c r="S16" s="12">
        <f t="shared" si="1"/>
        <v>2.5</v>
      </c>
      <c r="T16" s="12">
        <f t="shared" si="0"/>
        <v>2.5</v>
      </c>
      <c r="U16" s="15"/>
      <c r="V16" s="15"/>
    </row>
    <row r="17" spans="1:22" x14ac:dyDescent="0.25">
      <c r="A17" s="137">
        <v>3600</v>
      </c>
      <c r="B17" s="227" t="s">
        <v>103</v>
      </c>
      <c r="C17" s="222"/>
      <c r="D17" s="25" t="s">
        <v>92</v>
      </c>
      <c r="E17" s="228">
        <v>1.5</v>
      </c>
      <c r="F17" s="229"/>
      <c r="G17" s="228"/>
      <c r="H17" s="229"/>
      <c r="I17" s="228"/>
      <c r="J17" s="229"/>
      <c r="K17" s="228"/>
      <c r="L17" s="229"/>
      <c r="M17" s="228"/>
      <c r="N17" s="229"/>
      <c r="O17" s="243"/>
      <c r="P17" s="244"/>
      <c r="Q17" s="245"/>
      <c r="R17" s="246"/>
      <c r="S17" s="12">
        <f t="shared" si="1"/>
        <v>1.5</v>
      </c>
      <c r="T17" s="12">
        <f t="shared" si="0"/>
        <v>1.5</v>
      </c>
      <c r="U17" s="15"/>
      <c r="V17" s="15"/>
    </row>
    <row r="18" spans="1:22" x14ac:dyDescent="0.25">
      <c r="A18" s="137"/>
      <c r="B18" s="30"/>
      <c r="C18" s="137"/>
      <c r="D18" s="25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5"/>
      <c r="R18" s="24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5"/>
      <c r="B19" s="80"/>
      <c r="C19" s="145"/>
      <c r="D19" s="14"/>
      <c r="E19" s="243"/>
      <c r="F19" s="244"/>
      <c r="G19" s="243"/>
      <c r="H19" s="244"/>
      <c r="I19" s="258"/>
      <c r="J19" s="244"/>
      <c r="K19" s="258"/>
      <c r="L19" s="244"/>
      <c r="M19" s="258"/>
      <c r="N19" s="244"/>
      <c r="O19" s="243"/>
      <c r="P19" s="244"/>
      <c r="Q19" s="245"/>
      <c r="R19" s="24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5"/>
      <c r="P20" s="246"/>
      <c r="Q20" s="245"/>
      <c r="R20" s="246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5"/>
      <c r="P21" s="246"/>
      <c r="Q21" s="245"/>
      <c r="R21" s="24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7">
        <f>SUM(E4:E21)</f>
        <v>8</v>
      </c>
      <c r="F22" s="248"/>
      <c r="G22" s="247">
        <f>SUM(G4:G21)</f>
        <v>8</v>
      </c>
      <c r="H22" s="248"/>
      <c r="I22" s="247">
        <f>SUM(I4:I21)</f>
        <v>8</v>
      </c>
      <c r="J22" s="248"/>
      <c r="K22" s="247">
        <f>SUM(K4:K21)</f>
        <v>8</v>
      </c>
      <c r="L22" s="248"/>
      <c r="M22" s="247">
        <f>SUM(M4:M21)</f>
        <v>8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4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15" sqref="E15:F15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90</v>
      </c>
      <c r="B2" s="221"/>
      <c r="C2" s="221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27" t="s">
        <v>102</v>
      </c>
      <c r="C4" s="207" t="s">
        <v>73</v>
      </c>
      <c r="D4" s="25" t="s">
        <v>64</v>
      </c>
      <c r="E4" s="243">
        <v>7</v>
      </c>
      <c r="F4" s="244"/>
      <c r="G4" s="243">
        <v>7</v>
      </c>
      <c r="H4" s="244"/>
      <c r="I4" s="243"/>
      <c r="J4" s="244"/>
      <c r="K4" s="243">
        <v>5</v>
      </c>
      <c r="L4" s="244"/>
      <c r="M4" s="243">
        <v>3</v>
      </c>
      <c r="N4" s="244"/>
      <c r="O4" s="243"/>
      <c r="P4" s="244"/>
      <c r="Q4" s="245"/>
      <c r="R4" s="246"/>
      <c r="S4" s="12">
        <f>E4+G4+I4+K4+M4+O4+Q4</f>
        <v>22</v>
      </c>
      <c r="T4" s="12">
        <f>SUM(S4-U4-V4)</f>
        <v>22</v>
      </c>
      <c r="U4" s="15"/>
      <c r="V4" s="15"/>
    </row>
    <row r="5" spans="1:22" ht="15.75" customHeight="1" x14ac:dyDescent="0.25">
      <c r="A5" s="137">
        <v>6781</v>
      </c>
      <c r="B5" s="227" t="s">
        <v>102</v>
      </c>
      <c r="C5" s="216">
        <v>21</v>
      </c>
      <c r="D5" s="25" t="s">
        <v>78</v>
      </c>
      <c r="E5" s="243"/>
      <c r="F5" s="244"/>
      <c r="G5" s="243"/>
      <c r="H5" s="244"/>
      <c r="I5" s="243">
        <v>7</v>
      </c>
      <c r="J5" s="244"/>
      <c r="K5" s="243">
        <v>2</v>
      </c>
      <c r="L5" s="244"/>
      <c r="M5" s="243">
        <v>4</v>
      </c>
      <c r="N5" s="244"/>
      <c r="O5" s="243"/>
      <c r="P5" s="244"/>
      <c r="Q5" s="245"/>
      <c r="R5" s="246"/>
      <c r="S5" s="12">
        <f>E5+G5+I5+K5+M5+O5+Q5</f>
        <v>13</v>
      </c>
      <c r="T5" s="12">
        <f>SUM(S5-U5-V5)</f>
        <v>13</v>
      </c>
      <c r="U5" s="15"/>
      <c r="V5" s="15"/>
    </row>
    <row r="6" spans="1:22" x14ac:dyDescent="0.25">
      <c r="A6" s="137"/>
      <c r="B6" s="193"/>
      <c r="C6" s="193"/>
      <c r="D6" s="25"/>
      <c r="E6" s="243"/>
      <c r="F6" s="244"/>
      <c r="G6" s="243"/>
      <c r="H6" s="244"/>
      <c r="I6" s="243"/>
      <c r="J6" s="244"/>
      <c r="K6" s="243"/>
      <c r="L6" s="244"/>
      <c r="M6" s="243"/>
      <c r="N6" s="244"/>
      <c r="O6" s="243"/>
      <c r="P6" s="244"/>
      <c r="Q6" s="245"/>
      <c r="R6" s="246"/>
      <c r="S6" s="12">
        <f t="shared" ref="S6:S24" si="0">E6+G6+I6+K6+M6+O6+Q6</f>
        <v>0</v>
      </c>
      <c r="T6" s="12">
        <f t="shared" ref="T6:T21" si="1">SUM(S6-U6-V6)</f>
        <v>0</v>
      </c>
      <c r="U6" s="15"/>
      <c r="V6" s="15"/>
    </row>
    <row r="7" spans="1:22" x14ac:dyDescent="0.25">
      <c r="A7" s="137"/>
      <c r="B7" s="185"/>
      <c r="C7" s="185"/>
      <c r="D7" s="25"/>
      <c r="E7" s="243"/>
      <c r="F7" s="244"/>
      <c r="G7" s="243"/>
      <c r="H7" s="244"/>
      <c r="I7" s="243"/>
      <c r="J7" s="244"/>
      <c r="K7" s="243"/>
      <c r="L7" s="244"/>
      <c r="M7" s="243"/>
      <c r="N7" s="244"/>
      <c r="O7" s="243"/>
      <c r="P7" s="244"/>
      <c r="Q7" s="245"/>
      <c r="R7" s="246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7"/>
      <c r="B8" s="193"/>
      <c r="C8" s="193"/>
      <c r="D8" s="25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43"/>
      <c r="P8" s="244"/>
      <c r="Q8" s="245"/>
      <c r="R8" s="246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7"/>
      <c r="B9" s="176"/>
      <c r="C9" s="176"/>
      <c r="D9" s="25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5"/>
      <c r="R9" s="246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7"/>
      <c r="B10" s="188"/>
      <c r="C10" s="188"/>
      <c r="D10" s="25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5"/>
      <c r="R10" s="24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88"/>
      <c r="C11" s="188"/>
      <c r="D11" s="25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5"/>
      <c r="R11" s="24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88"/>
      <c r="C12" s="188"/>
      <c r="D12" s="25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3"/>
      <c r="P12" s="244"/>
      <c r="Q12" s="245"/>
      <c r="R12" s="24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7"/>
      <c r="B13" s="190"/>
      <c r="C13" s="190"/>
      <c r="D13" s="25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5"/>
      <c r="R13" s="24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0"/>
      <c r="C14" s="190"/>
      <c r="D14" s="25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5"/>
      <c r="R14" s="246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0"/>
      <c r="C15" s="190"/>
      <c r="D15" s="25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5"/>
      <c r="R15" s="246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7"/>
      <c r="B16" s="30"/>
      <c r="C16" s="137"/>
      <c r="D16" s="25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5"/>
      <c r="R16" s="24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5"/>
      <c r="R17" s="246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/>
      <c r="B18" s="30"/>
      <c r="C18" s="137"/>
      <c r="D18" s="25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5"/>
      <c r="R18" s="246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7"/>
      <c r="B19" s="30"/>
      <c r="C19" s="137"/>
      <c r="D19" s="25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3"/>
      <c r="P19" s="244"/>
      <c r="Q19" s="245"/>
      <c r="R19" s="246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7">
        <v>3600</v>
      </c>
      <c r="B20" s="227" t="s">
        <v>103</v>
      </c>
      <c r="C20" s="137"/>
      <c r="D20" s="14" t="s">
        <v>62</v>
      </c>
      <c r="E20" s="243">
        <v>1</v>
      </c>
      <c r="F20" s="244"/>
      <c r="G20" s="243">
        <v>1</v>
      </c>
      <c r="H20" s="244"/>
      <c r="I20" s="243">
        <v>1</v>
      </c>
      <c r="J20" s="244"/>
      <c r="K20" s="243">
        <v>1</v>
      </c>
      <c r="L20" s="244"/>
      <c r="M20" s="243">
        <v>1</v>
      </c>
      <c r="N20" s="244"/>
      <c r="O20" s="243"/>
      <c r="P20" s="244"/>
      <c r="Q20" s="245"/>
      <c r="R20" s="246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6"/>
      <c r="B21" s="136"/>
      <c r="C21" s="136"/>
      <c r="D21" s="14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3"/>
      <c r="P21" s="244"/>
      <c r="Q21" s="245"/>
      <c r="R21" s="246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5"/>
      <c r="R22" s="246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45"/>
      <c r="P23" s="246"/>
      <c r="Q23" s="245"/>
      <c r="R23" s="246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7">
        <f>SUM(E4:E23)</f>
        <v>8</v>
      </c>
      <c r="F24" s="248"/>
      <c r="G24" s="247">
        <f>SUM(G4:G23)</f>
        <v>8</v>
      </c>
      <c r="H24" s="248"/>
      <c r="I24" s="247">
        <f>SUM(I4:I23)</f>
        <v>8</v>
      </c>
      <c r="J24" s="248"/>
      <c r="K24" s="247">
        <f>SUM(K4:K23)</f>
        <v>8</v>
      </c>
      <c r="L24" s="248"/>
      <c r="M24" s="247">
        <f>SUM(M4:M23)</f>
        <v>8</v>
      </c>
      <c r="N24" s="248"/>
      <c r="O24" s="247">
        <f>SUM(O4:O23)</f>
        <v>0</v>
      </c>
      <c r="P24" s="248"/>
      <c r="Q24" s="247">
        <f>SUM(Q4:Q23)</f>
        <v>0</v>
      </c>
      <c r="R24" s="248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7" zoomScale="90" zoomScaleNormal="90" workbookViewId="0">
      <selection activeCell="E15" sqref="E15:F15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90</v>
      </c>
      <c r="B2" s="221"/>
      <c r="C2" s="221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7" t="s">
        <v>102</v>
      </c>
      <c r="C4" s="220" t="s">
        <v>73</v>
      </c>
      <c r="D4" s="25" t="s">
        <v>64</v>
      </c>
      <c r="E4" s="243">
        <v>7</v>
      </c>
      <c r="F4" s="244"/>
      <c r="G4" s="243">
        <v>7</v>
      </c>
      <c r="H4" s="244"/>
      <c r="I4" s="243"/>
      <c r="J4" s="244"/>
      <c r="K4" s="243"/>
      <c r="L4" s="244"/>
      <c r="M4" s="243"/>
      <c r="N4" s="244"/>
      <c r="O4" s="233"/>
      <c r="P4" s="233"/>
      <c r="Q4" s="259"/>
      <c r="R4" s="259"/>
      <c r="S4" s="12">
        <f t="shared" ref="S4:S11" si="0">E4+G4+I4+K4+M4+O4+Q4</f>
        <v>14</v>
      </c>
      <c r="T4" s="12">
        <f t="shared" ref="T4:T11" si="1">SUM(S4-U4-V4)</f>
        <v>14</v>
      </c>
      <c r="U4" s="15"/>
      <c r="V4" s="15"/>
    </row>
    <row r="5" spans="1:22" x14ac:dyDescent="0.25">
      <c r="A5" s="137">
        <v>6781</v>
      </c>
      <c r="B5" s="227" t="s">
        <v>102</v>
      </c>
      <c r="C5" s="220">
        <v>21</v>
      </c>
      <c r="D5" s="25" t="s">
        <v>78</v>
      </c>
      <c r="E5" s="243"/>
      <c r="F5" s="244"/>
      <c r="G5" s="243"/>
      <c r="H5" s="244"/>
      <c r="I5" s="243">
        <v>7</v>
      </c>
      <c r="J5" s="244"/>
      <c r="K5" s="243">
        <v>7</v>
      </c>
      <c r="L5" s="244"/>
      <c r="M5" s="243">
        <v>7</v>
      </c>
      <c r="N5" s="244"/>
      <c r="O5" s="233"/>
      <c r="P5" s="233"/>
      <c r="Q5" s="259"/>
      <c r="R5" s="259"/>
      <c r="S5" s="12">
        <f t="shared" si="0"/>
        <v>21</v>
      </c>
      <c r="T5" s="12">
        <f t="shared" si="1"/>
        <v>21</v>
      </c>
      <c r="U5" s="15"/>
      <c r="V5" s="15"/>
    </row>
    <row r="6" spans="1:22" x14ac:dyDescent="0.25">
      <c r="A6" s="137"/>
      <c r="B6" s="193"/>
      <c r="C6" s="193"/>
      <c r="D6" s="25"/>
      <c r="E6" s="243"/>
      <c r="F6" s="244"/>
      <c r="G6" s="243"/>
      <c r="H6" s="244"/>
      <c r="I6" s="243"/>
      <c r="J6" s="244"/>
      <c r="K6" s="243"/>
      <c r="L6" s="244"/>
      <c r="M6" s="243"/>
      <c r="N6" s="244"/>
      <c r="O6" s="233"/>
      <c r="P6" s="233"/>
      <c r="Q6" s="259"/>
      <c r="R6" s="259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7"/>
      <c r="B7" s="193"/>
      <c r="C7" s="193"/>
      <c r="D7" s="25"/>
      <c r="E7" s="243"/>
      <c r="F7" s="244"/>
      <c r="G7" s="243"/>
      <c r="H7" s="244"/>
      <c r="I7" s="243"/>
      <c r="J7" s="244"/>
      <c r="K7" s="243"/>
      <c r="L7" s="244"/>
      <c r="M7" s="243"/>
      <c r="N7" s="244"/>
      <c r="O7" s="233"/>
      <c r="P7" s="233"/>
      <c r="Q7" s="259"/>
      <c r="R7" s="259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7"/>
      <c r="B8" s="193"/>
      <c r="C8" s="193"/>
      <c r="D8" s="25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33"/>
      <c r="P8" s="233"/>
      <c r="Q8" s="259"/>
      <c r="R8" s="259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7"/>
      <c r="B9" s="185"/>
      <c r="C9" s="185"/>
      <c r="D9" s="25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5"/>
      <c r="R9" s="246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7"/>
      <c r="B10" s="188"/>
      <c r="C10" s="188"/>
      <c r="D10" s="25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5"/>
      <c r="R10" s="24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88"/>
      <c r="C11" s="188"/>
      <c r="D11" s="25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5"/>
      <c r="R11" s="24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88"/>
      <c r="C12" s="188"/>
      <c r="D12" s="25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3"/>
      <c r="P12" s="244"/>
      <c r="Q12" s="245"/>
      <c r="R12" s="246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7"/>
      <c r="B13" s="190"/>
      <c r="C13" s="190"/>
      <c r="D13" s="25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5"/>
      <c r="R13" s="246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0"/>
      <c r="C14" s="190"/>
      <c r="D14" s="25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5"/>
      <c r="R14" s="246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0"/>
      <c r="C15" s="190"/>
      <c r="D15" s="25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5"/>
      <c r="R15" s="246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5"/>
      <c r="R16" s="246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5"/>
      <c r="R17" s="246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7"/>
      <c r="B18" s="30"/>
      <c r="C18" s="137"/>
      <c r="D18" s="25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5"/>
      <c r="R18" s="246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7">
        <v>3600</v>
      </c>
      <c r="B19" s="227" t="s">
        <v>103</v>
      </c>
      <c r="C19" s="137"/>
      <c r="D19" s="14" t="s">
        <v>62</v>
      </c>
      <c r="E19" s="243">
        <v>1</v>
      </c>
      <c r="F19" s="244"/>
      <c r="G19" s="243">
        <v>1</v>
      </c>
      <c r="H19" s="244"/>
      <c r="I19" s="243">
        <v>1</v>
      </c>
      <c r="J19" s="244"/>
      <c r="K19" s="243">
        <v>1</v>
      </c>
      <c r="L19" s="244"/>
      <c r="M19" s="243">
        <v>1</v>
      </c>
      <c r="N19" s="244"/>
      <c r="O19" s="243"/>
      <c r="P19" s="244"/>
      <c r="Q19" s="245"/>
      <c r="R19" s="246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7"/>
      <c r="B20" s="137"/>
      <c r="C20" s="137"/>
      <c r="D20" s="14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3"/>
      <c r="P20" s="244"/>
      <c r="Q20" s="245"/>
      <c r="R20" s="246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3"/>
      <c r="P21" s="244"/>
      <c r="Q21" s="245"/>
      <c r="R21" s="246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5"/>
      <c r="R22" s="246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47">
        <f>SUM(E4:E22)</f>
        <v>8</v>
      </c>
      <c r="F23" s="248"/>
      <c r="G23" s="247">
        <f>SUM(G4:G22)</f>
        <v>8</v>
      </c>
      <c r="H23" s="248"/>
      <c r="I23" s="247">
        <f>SUM(I4:I22)</f>
        <v>8</v>
      </c>
      <c r="J23" s="248"/>
      <c r="K23" s="247">
        <f>SUM(K4:K22)</f>
        <v>8</v>
      </c>
      <c r="L23" s="248"/>
      <c r="M23" s="247">
        <f>SUM(M4:M22)</f>
        <v>8</v>
      </c>
      <c r="N23" s="248"/>
      <c r="O23" s="247">
        <f>SUM(O4:O22)</f>
        <v>0</v>
      </c>
      <c r="P23" s="248"/>
      <c r="Q23" s="247">
        <f>SUM(Q4:Q22)</f>
        <v>0</v>
      </c>
      <c r="R23" s="248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E14" sqref="E14:N22"/>
    </sheetView>
  </sheetViews>
  <sheetFormatPr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90</v>
      </c>
      <c r="B2" s="221"/>
      <c r="C2" s="221"/>
      <c r="D2" s="163"/>
      <c r="E2" s="264" t="s">
        <v>13</v>
      </c>
      <c r="F2" s="264"/>
      <c r="G2" s="264" t="s">
        <v>14</v>
      </c>
      <c r="H2" s="264"/>
      <c r="I2" s="264" t="s">
        <v>15</v>
      </c>
      <c r="J2" s="264"/>
      <c r="K2" s="264" t="s">
        <v>16</v>
      </c>
      <c r="L2" s="264"/>
      <c r="M2" s="264" t="s">
        <v>17</v>
      </c>
      <c r="N2" s="264"/>
      <c r="O2" s="264" t="s">
        <v>18</v>
      </c>
      <c r="P2" s="264"/>
      <c r="Q2" s="264" t="s">
        <v>19</v>
      </c>
      <c r="R2" s="264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7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/>
      <c r="B4" s="219"/>
      <c r="C4" s="219"/>
      <c r="D4" s="25"/>
      <c r="E4" s="217"/>
      <c r="F4" s="218"/>
      <c r="G4" s="243"/>
      <c r="H4" s="244"/>
      <c r="I4" s="243"/>
      <c r="J4" s="244"/>
      <c r="K4" s="243"/>
      <c r="L4" s="244"/>
      <c r="M4" s="243"/>
      <c r="N4" s="244"/>
      <c r="O4" s="260"/>
      <c r="P4" s="261"/>
      <c r="Q4" s="262"/>
      <c r="R4" s="263"/>
      <c r="S4" s="101">
        <f t="shared" ref="S4:S21" si="0">E4+G4+I4+K4+M4+O4+Q4</f>
        <v>0</v>
      </c>
      <c r="T4" s="101">
        <f t="shared" ref="T4:T23" si="1">SUM(S4-U4-V4)</f>
        <v>0</v>
      </c>
      <c r="U4" s="105"/>
      <c r="V4" s="105"/>
    </row>
    <row r="5" spans="1:22" x14ac:dyDescent="0.25">
      <c r="A5" s="137"/>
      <c r="B5" s="219"/>
      <c r="C5" s="219"/>
      <c r="D5" s="25"/>
      <c r="E5" s="243"/>
      <c r="F5" s="244"/>
      <c r="G5" s="243"/>
      <c r="H5" s="244"/>
      <c r="I5" s="243"/>
      <c r="J5" s="244"/>
      <c r="K5" s="243"/>
      <c r="L5" s="244"/>
      <c r="M5" s="243"/>
      <c r="N5" s="244"/>
      <c r="O5" s="260"/>
      <c r="P5" s="261"/>
      <c r="Q5" s="262"/>
      <c r="R5" s="263"/>
      <c r="S5" s="101">
        <f t="shared" si="0"/>
        <v>0</v>
      </c>
      <c r="T5" s="101">
        <f t="shared" si="1"/>
        <v>0</v>
      </c>
      <c r="U5" s="105"/>
      <c r="V5" s="105"/>
    </row>
    <row r="6" spans="1:22" x14ac:dyDescent="0.25">
      <c r="A6" s="137"/>
      <c r="B6" s="219"/>
      <c r="C6" s="219"/>
      <c r="D6" s="25"/>
      <c r="E6" s="243"/>
      <c r="F6" s="244"/>
      <c r="G6" s="243"/>
      <c r="H6" s="244"/>
      <c r="I6" s="243"/>
      <c r="J6" s="244"/>
      <c r="K6" s="243"/>
      <c r="L6" s="244"/>
      <c r="M6" s="243"/>
      <c r="N6" s="244"/>
      <c r="O6" s="260"/>
      <c r="P6" s="261"/>
      <c r="Q6" s="262"/>
      <c r="R6" s="263"/>
      <c r="S6" s="101">
        <f t="shared" si="0"/>
        <v>0</v>
      </c>
      <c r="T6" s="101">
        <f t="shared" si="1"/>
        <v>0</v>
      </c>
      <c r="U6" s="105"/>
      <c r="V6" s="105"/>
    </row>
    <row r="7" spans="1:22" x14ac:dyDescent="0.25">
      <c r="A7" s="137"/>
      <c r="B7" s="199"/>
      <c r="C7" s="199"/>
      <c r="D7" s="25"/>
      <c r="E7" s="243"/>
      <c r="F7" s="244"/>
      <c r="G7" s="243"/>
      <c r="H7" s="244"/>
      <c r="I7" s="243"/>
      <c r="J7" s="244"/>
      <c r="K7" s="243"/>
      <c r="L7" s="244"/>
      <c r="M7" s="243"/>
      <c r="N7" s="244"/>
      <c r="O7" s="260"/>
      <c r="P7" s="261"/>
      <c r="Q7" s="262"/>
      <c r="R7" s="263"/>
      <c r="S7" s="101">
        <f t="shared" si="0"/>
        <v>0</v>
      </c>
      <c r="T7" s="101">
        <f t="shared" si="1"/>
        <v>0</v>
      </c>
      <c r="U7" s="105"/>
      <c r="V7" s="105"/>
    </row>
    <row r="8" spans="1:22" x14ac:dyDescent="0.25">
      <c r="A8" s="137"/>
      <c r="B8" s="199"/>
      <c r="C8" s="199"/>
      <c r="D8" s="25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60"/>
      <c r="P8" s="261"/>
      <c r="Q8" s="262"/>
      <c r="R8" s="263"/>
      <c r="S8" s="101">
        <f t="shared" si="0"/>
        <v>0</v>
      </c>
      <c r="T8" s="101">
        <f t="shared" si="1"/>
        <v>0</v>
      </c>
      <c r="U8" s="105"/>
      <c r="V8" s="105"/>
    </row>
    <row r="9" spans="1:22" x14ac:dyDescent="0.25">
      <c r="A9" s="137"/>
      <c r="B9" s="199"/>
      <c r="C9" s="199"/>
      <c r="D9" s="25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60"/>
      <c r="P9" s="261"/>
      <c r="Q9" s="262"/>
      <c r="R9" s="263"/>
      <c r="S9" s="101">
        <f t="shared" si="0"/>
        <v>0</v>
      </c>
      <c r="T9" s="101">
        <f t="shared" si="1"/>
        <v>0</v>
      </c>
      <c r="U9" s="105"/>
      <c r="V9" s="105"/>
    </row>
    <row r="10" spans="1:22" x14ac:dyDescent="0.25">
      <c r="A10" s="137"/>
      <c r="B10" s="199"/>
      <c r="C10" s="199"/>
      <c r="D10" s="25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60"/>
      <c r="P10" s="261"/>
      <c r="Q10" s="262"/>
      <c r="R10" s="263"/>
      <c r="S10" s="101">
        <f t="shared" ref="S10:S12" si="2">E10+G10+I10+K10+M10+O10+Q10</f>
        <v>0</v>
      </c>
      <c r="T10" s="101">
        <f t="shared" ref="T10:T12" si="3">SUM(S10-U10-V10)</f>
        <v>0</v>
      </c>
      <c r="U10" s="105"/>
      <c r="V10" s="105"/>
    </row>
    <row r="11" spans="1:22" x14ac:dyDescent="0.25">
      <c r="A11" s="174"/>
      <c r="B11" s="80"/>
      <c r="C11" s="174"/>
      <c r="D11" s="25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60"/>
      <c r="P11" s="261"/>
      <c r="Q11" s="262"/>
      <c r="R11" s="263"/>
      <c r="S11" s="101">
        <f t="shared" si="2"/>
        <v>0</v>
      </c>
      <c r="T11" s="101">
        <f t="shared" si="3"/>
        <v>0</v>
      </c>
      <c r="U11" s="105"/>
      <c r="V11" s="105"/>
    </row>
    <row r="12" spans="1:22" x14ac:dyDescent="0.25">
      <c r="A12" s="137"/>
      <c r="B12" s="30"/>
      <c r="C12" s="137"/>
      <c r="D12" s="25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60"/>
      <c r="P12" s="261"/>
      <c r="Q12" s="262"/>
      <c r="R12" s="263"/>
      <c r="S12" s="101">
        <f t="shared" si="2"/>
        <v>0</v>
      </c>
      <c r="T12" s="101">
        <f t="shared" si="3"/>
        <v>0</v>
      </c>
      <c r="U12" s="105"/>
      <c r="V12" s="105"/>
    </row>
    <row r="13" spans="1:22" x14ac:dyDescent="0.25">
      <c r="A13" s="137"/>
      <c r="B13" s="177"/>
      <c r="C13" s="177"/>
      <c r="D13" s="25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60"/>
      <c r="P13" s="261"/>
      <c r="Q13" s="262"/>
      <c r="R13" s="263"/>
      <c r="S13" s="101">
        <f t="shared" si="0"/>
        <v>0</v>
      </c>
      <c r="T13" s="101">
        <f t="shared" si="1"/>
        <v>0</v>
      </c>
      <c r="U13" s="105"/>
      <c r="V13" s="105"/>
    </row>
    <row r="14" spans="1:22" x14ac:dyDescent="0.25">
      <c r="A14" s="137">
        <v>3600</v>
      </c>
      <c r="B14" s="227" t="s">
        <v>103</v>
      </c>
      <c r="C14" s="219"/>
      <c r="D14" s="25" t="s">
        <v>84</v>
      </c>
      <c r="E14" s="243">
        <v>4</v>
      </c>
      <c r="F14" s="244"/>
      <c r="G14" s="243">
        <v>7</v>
      </c>
      <c r="H14" s="244"/>
      <c r="I14" s="243">
        <v>7</v>
      </c>
      <c r="J14" s="244"/>
      <c r="K14" s="243">
        <v>5</v>
      </c>
      <c r="L14" s="244"/>
      <c r="M14" s="243">
        <v>4</v>
      </c>
      <c r="N14" s="244"/>
      <c r="O14" s="260"/>
      <c r="P14" s="261"/>
      <c r="Q14" s="262"/>
      <c r="R14" s="263"/>
      <c r="S14" s="101">
        <f t="shared" si="0"/>
        <v>27</v>
      </c>
      <c r="T14" s="101">
        <f t="shared" si="1"/>
        <v>27</v>
      </c>
      <c r="U14" s="105"/>
      <c r="V14" s="105"/>
    </row>
    <row r="15" spans="1:22" x14ac:dyDescent="0.25">
      <c r="A15" s="137">
        <v>3600</v>
      </c>
      <c r="B15" s="227" t="s">
        <v>103</v>
      </c>
      <c r="C15" s="219"/>
      <c r="D15" s="25" t="s">
        <v>76</v>
      </c>
      <c r="E15" s="243">
        <v>0.5</v>
      </c>
      <c r="F15" s="244"/>
      <c r="G15" s="243"/>
      <c r="H15" s="244"/>
      <c r="I15" s="243"/>
      <c r="J15" s="244"/>
      <c r="K15" s="243"/>
      <c r="L15" s="244"/>
      <c r="M15" s="243"/>
      <c r="N15" s="244"/>
      <c r="O15" s="260"/>
      <c r="P15" s="261"/>
      <c r="Q15" s="262"/>
      <c r="R15" s="263"/>
      <c r="S15" s="101">
        <f t="shared" si="0"/>
        <v>0.5</v>
      </c>
      <c r="T15" s="101">
        <f t="shared" si="1"/>
        <v>0.5</v>
      </c>
      <c r="U15" s="105"/>
      <c r="V15" s="105"/>
    </row>
    <row r="16" spans="1:22" x14ac:dyDescent="0.25">
      <c r="A16" s="137">
        <v>3600</v>
      </c>
      <c r="B16" s="227" t="s">
        <v>103</v>
      </c>
      <c r="C16" s="137"/>
      <c r="D16" s="25" t="s">
        <v>77</v>
      </c>
      <c r="E16" s="243">
        <v>1</v>
      </c>
      <c r="F16" s="244"/>
      <c r="G16" s="243"/>
      <c r="H16" s="244"/>
      <c r="I16" s="243"/>
      <c r="J16" s="244"/>
      <c r="K16" s="243"/>
      <c r="L16" s="244"/>
      <c r="M16" s="243"/>
      <c r="N16" s="244"/>
      <c r="O16" s="260"/>
      <c r="P16" s="261"/>
      <c r="Q16" s="262"/>
      <c r="R16" s="263"/>
      <c r="S16" s="101">
        <f t="shared" ref="S16:S17" si="4">E16+G16+I16+K16+M16+O16+Q16</f>
        <v>1</v>
      </c>
      <c r="T16" s="101">
        <f t="shared" si="1"/>
        <v>0</v>
      </c>
      <c r="U16" s="105">
        <v>1</v>
      </c>
      <c r="V16" s="105"/>
    </row>
    <row r="17" spans="1:22" x14ac:dyDescent="0.25">
      <c r="A17" s="137">
        <v>3600</v>
      </c>
      <c r="B17" s="227" t="s">
        <v>103</v>
      </c>
      <c r="C17" s="198"/>
      <c r="D17" s="25" t="s">
        <v>71</v>
      </c>
      <c r="E17" s="243">
        <v>0.75</v>
      </c>
      <c r="F17" s="244"/>
      <c r="G17" s="243">
        <v>1</v>
      </c>
      <c r="H17" s="244"/>
      <c r="I17" s="243">
        <v>1</v>
      </c>
      <c r="J17" s="244"/>
      <c r="K17" s="243">
        <v>0.25</v>
      </c>
      <c r="L17" s="244"/>
      <c r="M17" s="243"/>
      <c r="N17" s="244"/>
      <c r="O17" s="260"/>
      <c r="P17" s="261"/>
      <c r="Q17" s="262"/>
      <c r="R17" s="263"/>
      <c r="S17" s="101">
        <f t="shared" si="4"/>
        <v>3</v>
      </c>
      <c r="T17" s="101">
        <f t="shared" si="1"/>
        <v>3</v>
      </c>
      <c r="U17" s="105"/>
      <c r="V17" s="105"/>
    </row>
    <row r="18" spans="1:22" x14ac:dyDescent="0.25">
      <c r="A18" s="166">
        <v>3600</v>
      </c>
      <c r="B18" s="227" t="s">
        <v>103</v>
      </c>
      <c r="C18" s="166"/>
      <c r="D18" s="25" t="s">
        <v>66</v>
      </c>
      <c r="E18" s="243">
        <v>0.25</v>
      </c>
      <c r="F18" s="244"/>
      <c r="G18" s="243"/>
      <c r="H18" s="244"/>
      <c r="I18" s="243">
        <v>0.25</v>
      </c>
      <c r="J18" s="244"/>
      <c r="K18" s="243">
        <v>0.25</v>
      </c>
      <c r="L18" s="244"/>
      <c r="M18" s="243"/>
      <c r="N18" s="244"/>
      <c r="O18" s="260"/>
      <c r="P18" s="261"/>
      <c r="Q18" s="262"/>
      <c r="R18" s="263"/>
      <c r="S18" s="101">
        <f t="shared" si="0"/>
        <v>0.75</v>
      </c>
      <c r="T18" s="101">
        <f t="shared" si="1"/>
        <v>0.75</v>
      </c>
      <c r="U18" s="105"/>
      <c r="V18" s="105"/>
    </row>
    <row r="19" spans="1:22" ht="15.75" customHeight="1" x14ac:dyDescent="0.25">
      <c r="A19" s="103">
        <v>3600</v>
      </c>
      <c r="B19" s="227" t="s">
        <v>103</v>
      </c>
      <c r="C19" s="103"/>
      <c r="D19" s="93" t="s">
        <v>67</v>
      </c>
      <c r="E19" s="243">
        <v>2.25</v>
      </c>
      <c r="F19" s="244"/>
      <c r="G19" s="243">
        <v>0.25</v>
      </c>
      <c r="H19" s="244"/>
      <c r="I19" s="243"/>
      <c r="J19" s="244"/>
      <c r="K19" s="243">
        <v>2.75</v>
      </c>
      <c r="L19" s="244"/>
      <c r="M19" s="243">
        <v>4.25</v>
      </c>
      <c r="N19" s="244"/>
      <c r="O19" s="260"/>
      <c r="P19" s="261"/>
      <c r="Q19" s="262"/>
      <c r="R19" s="263"/>
      <c r="S19" s="101">
        <f t="shared" si="0"/>
        <v>9.5</v>
      </c>
      <c r="T19" s="101">
        <f t="shared" si="1"/>
        <v>7</v>
      </c>
      <c r="U19" s="105">
        <v>2.5</v>
      </c>
      <c r="V19" s="105"/>
    </row>
    <row r="20" spans="1:22" x14ac:dyDescent="0.25">
      <c r="A20" s="166">
        <v>3600</v>
      </c>
      <c r="B20" s="227" t="s">
        <v>103</v>
      </c>
      <c r="C20" s="166"/>
      <c r="D20" s="104" t="s">
        <v>68</v>
      </c>
      <c r="E20" s="243">
        <v>0.5</v>
      </c>
      <c r="F20" s="244"/>
      <c r="G20" s="243"/>
      <c r="H20" s="244"/>
      <c r="I20" s="243"/>
      <c r="J20" s="244"/>
      <c r="K20" s="243"/>
      <c r="L20" s="244"/>
      <c r="M20" s="243"/>
      <c r="N20" s="244"/>
      <c r="O20" s="260"/>
      <c r="P20" s="261"/>
      <c r="Q20" s="262"/>
      <c r="R20" s="263"/>
      <c r="S20" s="101">
        <f t="shared" si="0"/>
        <v>0.5</v>
      </c>
      <c r="T20" s="101">
        <f t="shared" si="1"/>
        <v>0.5</v>
      </c>
      <c r="U20" s="105"/>
      <c r="V20" s="105"/>
    </row>
    <row r="21" spans="1:22" x14ac:dyDescent="0.25">
      <c r="A21" s="137">
        <v>3600</v>
      </c>
      <c r="B21" s="227" t="s">
        <v>103</v>
      </c>
      <c r="C21" s="137"/>
      <c r="D21" s="14" t="s">
        <v>69</v>
      </c>
      <c r="E21" s="243">
        <v>0.25</v>
      </c>
      <c r="F21" s="244"/>
      <c r="G21" s="243">
        <v>0.25</v>
      </c>
      <c r="H21" s="244"/>
      <c r="I21" s="243">
        <v>0.25</v>
      </c>
      <c r="J21" s="244"/>
      <c r="K21" s="243">
        <v>0.25</v>
      </c>
      <c r="L21" s="244"/>
      <c r="M21" s="243">
        <v>0.25</v>
      </c>
      <c r="N21" s="244"/>
      <c r="O21" s="260"/>
      <c r="P21" s="261"/>
      <c r="Q21" s="262"/>
      <c r="R21" s="263"/>
      <c r="S21" s="101">
        <f t="shared" si="0"/>
        <v>1.25</v>
      </c>
      <c r="T21" s="101">
        <f t="shared" si="1"/>
        <v>1.25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62"/>
      <c r="P22" s="263"/>
      <c r="Q22" s="262"/>
      <c r="R22" s="263"/>
      <c r="S22" s="101">
        <f>E22+G22+I22+K22+M22+O22+Q22</f>
        <v>0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62"/>
      <c r="P23" s="263"/>
      <c r="Q23" s="262"/>
      <c r="R23" s="263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65">
        <f>SUM(E4:E23)</f>
        <v>9.5</v>
      </c>
      <c r="F24" s="266"/>
      <c r="G24" s="265">
        <f>SUM(G4:G23)</f>
        <v>8.5</v>
      </c>
      <c r="H24" s="266"/>
      <c r="I24" s="265">
        <f>SUM(I4:I23)</f>
        <v>8.5</v>
      </c>
      <c r="J24" s="266"/>
      <c r="K24" s="265">
        <f>SUM(K4:K23)</f>
        <v>8.5</v>
      </c>
      <c r="L24" s="266"/>
      <c r="M24" s="265">
        <f t="shared" ref="M24" si="5">SUM(M4:M23)</f>
        <v>8.5</v>
      </c>
      <c r="N24" s="266"/>
      <c r="O24" s="265">
        <f>SUM(O4:O23)</f>
        <v>0</v>
      </c>
      <c r="P24" s="266"/>
      <c r="Q24" s="265">
        <f>SUM(Q4:Q23)</f>
        <v>0</v>
      </c>
      <c r="R24" s="266"/>
      <c r="S24" s="101">
        <f>SUM(S4:S23)</f>
        <v>43.5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40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1.5</v>
      </c>
      <c r="G26" s="109"/>
      <c r="H26" s="109">
        <f>SUM(G24)-H25</f>
        <v>0.5</v>
      </c>
      <c r="I26" s="109"/>
      <c r="J26" s="109">
        <f>SUM(I24)-J25</f>
        <v>0.5</v>
      </c>
      <c r="K26" s="109"/>
      <c r="L26" s="109">
        <f>SUM(K24)-L25</f>
        <v>0.5</v>
      </c>
      <c r="M26" s="109"/>
      <c r="N26" s="109">
        <f>SUM(M24)-N25</f>
        <v>0.5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3.5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40</v>
      </c>
      <c r="I29" s="91">
        <v>3600</v>
      </c>
    </row>
    <row r="30" spans="1:22" x14ac:dyDescent="0.25">
      <c r="A30" s="93" t="s">
        <v>24</v>
      </c>
      <c r="C30" s="110">
        <f>U26</f>
        <v>3.5</v>
      </c>
      <c r="D30" s="111"/>
      <c r="I30" s="112">
        <v>43.5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0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43.5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3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E15" sqref="F1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E16" sqref="E16:N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90</v>
      </c>
      <c r="B2" s="138"/>
      <c r="C2" s="138"/>
      <c r="D2" s="138"/>
      <c r="E2" s="235" t="s">
        <v>13</v>
      </c>
      <c r="F2" s="235"/>
      <c r="G2" s="234" t="s">
        <v>14</v>
      </c>
      <c r="H2" s="234"/>
      <c r="I2" s="235" t="s">
        <v>15</v>
      </c>
      <c r="J2" s="235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33">
        <v>10</v>
      </c>
      <c r="F3" s="33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6687</v>
      </c>
      <c r="B4" s="227" t="s">
        <v>101</v>
      </c>
      <c r="C4" s="222">
        <v>39</v>
      </c>
      <c r="D4" s="25" t="s">
        <v>85</v>
      </c>
      <c r="E4" s="232">
        <v>3.5</v>
      </c>
      <c r="F4" s="232"/>
      <c r="G4" s="232">
        <v>2</v>
      </c>
      <c r="H4" s="232"/>
      <c r="I4" s="232">
        <v>1.5</v>
      </c>
      <c r="J4" s="232"/>
      <c r="K4" s="232"/>
      <c r="L4" s="232"/>
      <c r="M4" s="232"/>
      <c r="N4" s="232"/>
      <c r="O4" s="228"/>
      <c r="P4" s="229"/>
      <c r="Q4" s="230"/>
      <c r="R4" s="231"/>
      <c r="S4" s="76">
        <f>E4+G4+I4+K4+M4+O4+Q4</f>
        <v>7</v>
      </c>
      <c r="T4" s="76">
        <f t="shared" ref="T4:T11" si="0">SUM(S4-U4-V4)</f>
        <v>7</v>
      </c>
      <c r="U4" s="79"/>
      <c r="V4" s="79"/>
    </row>
    <row r="5" spans="1:22" x14ac:dyDescent="0.25">
      <c r="A5" s="137">
        <v>6781</v>
      </c>
      <c r="B5" s="227" t="s">
        <v>102</v>
      </c>
      <c r="C5" s="224" t="s">
        <v>73</v>
      </c>
      <c r="D5" s="25" t="s">
        <v>64</v>
      </c>
      <c r="E5" s="232"/>
      <c r="F5" s="232"/>
      <c r="G5" s="232"/>
      <c r="H5" s="232"/>
      <c r="I5" s="233">
        <v>2.5</v>
      </c>
      <c r="J5" s="232"/>
      <c r="K5" s="233">
        <v>2</v>
      </c>
      <c r="L5" s="232"/>
      <c r="M5" s="232">
        <v>7</v>
      </c>
      <c r="N5" s="232"/>
      <c r="O5" s="228"/>
      <c r="P5" s="229"/>
      <c r="Q5" s="230"/>
      <c r="R5" s="231"/>
      <c r="S5" s="76">
        <f t="shared" ref="S5:S23" si="1">E5+G5+I5+K5+M5+O5+Q5</f>
        <v>11.5</v>
      </c>
      <c r="T5" s="76">
        <f t="shared" si="0"/>
        <v>11.5</v>
      </c>
      <c r="U5" s="79"/>
      <c r="V5" s="79"/>
    </row>
    <row r="6" spans="1:22" x14ac:dyDescent="0.25">
      <c r="A6" s="137"/>
      <c r="B6" s="220"/>
      <c r="C6" s="220"/>
      <c r="D6" s="25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28"/>
      <c r="P6" s="229"/>
      <c r="Q6" s="230"/>
      <c r="R6" s="231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20"/>
      <c r="C7" s="220"/>
      <c r="D7" s="25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28"/>
      <c r="P7" s="229"/>
      <c r="Q7" s="230"/>
      <c r="R7" s="23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71"/>
      <c r="C8" s="171"/>
      <c r="D8" s="25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30"/>
      <c r="R8" s="23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89"/>
      <c r="C9" s="189"/>
      <c r="D9" s="25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0"/>
      <c r="R9" s="23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7"/>
      <c r="C10" s="197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0"/>
      <c r="R10" s="231"/>
      <c r="S10" s="76">
        <f>E10+G10+I10+K10+M10+O10+Q10</f>
        <v>0</v>
      </c>
      <c r="T10" s="76">
        <f t="shared" si="0"/>
        <v>0</v>
      </c>
      <c r="U10" s="79"/>
      <c r="V10" s="79"/>
    </row>
    <row r="11" spans="1:22" x14ac:dyDescent="0.25">
      <c r="A11" s="137"/>
      <c r="B11" s="151"/>
      <c r="C11" s="151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0"/>
      <c r="R11" s="231"/>
      <c r="S11" s="76">
        <f t="shared" si="1"/>
        <v>0</v>
      </c>
      <c r="T11" s="76">
        <f t="shared" si="0"/>
        <v>0</v>
      </c>
      <c r="U11" s="79"/>
      <c r="V11" s="79"/>
    </row>
    <row r="12" spans="1:22" x14ac:dyDescent="0.25">
      <c r="A12" s="137"/>
      <c r="B12" s="189"/>
      <c r="C12" s="189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0"/>
      <c r="R12" s="231"/>
      <c r="S12" s="76">
        <f t="shared" ref="S12" si="2">E12+G12+I12+K12+M12+O12+Q12</f>
        <v>0</v>
      </c>
      <c r="T12" s="76">
        <f t="shared" ref="T12" si="3">SUM(S12-U12-V12)</f>
        <v>0</v>
      </c>
      <c r="U12" s="79"/>
      <c r="V12" s="79"/>
    </row>
    <row r="13" spans="1:22" ht="15.75" customHeight="1" x14ac:dyDescent="0.25">
      <c r="A13" s="137"/>
      <c r="B13" s="30"/>
      <c r="C13" s="137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0"/>
      <c r="R13" s="231"/>
      <c r="S13" s="76">
        <f t="shared" ref="S13:S17" si="4">E13+G13+I13+K13+M13+O13+Q13</f>
        <v>0</v>
      </c>
      <c r="T13" s="76">
        <f t="shared" ref="T13:T17" si="5"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17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0"/>
      <c r="R14" s="231"/>
      <c r="S14" s="76">
        <f t="shared" si="4"/>
        <v>0</v>
      </c>
      <c r="T14" s="76">
        <f t="shared" si="5"/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76">
        <f t="shared" si="4"/>
        <v>0</v>
      </c>
      <c r="T15" s="76">
        <f t="shared" si="5"/>
        <v>0</v>
      </c>
      <c r="U15" s="79"/>
      <c r="V15" s="79"/>
    </row>
    <row r="16" spans="1:22" ht="15.75" customHeight="1" x14ac:dyDescent="0.25">
      <c r="A16" s="137">
        <v>3600</v>
      </c>
      <c r="B16" s="227" t="s">
        <v>103</v>
      </c>
      <c r="C16" s="137"/>
      <c r="D16" s="14" t="s">
        <v>94</v>
      </c>
      <c r="E16" s="228">
        <v>2.5</v>
      </c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76">
        <f t="shared" ref="S16" si="6">E16+G16+I16+K16+M16+O16+Q16</f>
        <v>2.5</v>
      </c>
      <c r="T16" s="76">
        <f t="shared" ref="T16" si="7">SUM(S16-U16-V16)</f>
        <v>2.5</v>
      </c>
      <c r="U16" s="79"/>
      <c r="V16" s="79"/>
    </row>
    <row r="17" spans="1:22" ht="15.75" customHeight="1" x14ac:dyDescent="0.25">
      <c r="A17" s="137">
        <v>3600</v>
      </c>
      <c r="B17" s="227" t="s">
        <v>103</v>
      </c>
      <c r="C17" s="137"/>
      <c r="D17" s="14" t="s">
        <v>62</v>
      </c>
      <c r="E17" s="228"/>
      <c r="F17" s="229"/>
      <c r="G17" s="228"/>
      <c r="H17" s="229"/>
      <c r="I17" s="228"/>
      <c r="J17" s="229"/>
      <c r="K17" s="228"/>
      <c r="L17" s="229"/>
      <c r="M17" s="228">
        <v>1</v>
      </c>
      <c r="N17" s="229"/>
      <c r="O17" s="228"/>
      <c r="P17" s="229"/>
      <c r="Q17" s="230"/>
      <c r="R17" s="231"/>
      <c r="S17" s="76">
        <f t="shared" si="4"/>
        <v>1</v>
      </c>
      <c r="T17" s="76">
        <f t="shared" si="5"/>
        <v>1</v>
      </c>
      <c r="U17" s="79"/>
      <c r="V17" s="79"/>
    </row>
    <row r="18" spans="1:22" x14ac:dyDescent="0.25">
      <c r="A18" s="137">
        <v>3600</v>
      </c>
      <c r="B18" s="227" t="s">
        <v>103</v>
      </c>
      <c r="C18" s="137"/>
      <c r="D18" s="25" t="s">
        <v>86</v>
      </c>
      <c r="E18" s="228">
        <v>0.5</v>
      </c>
      <c r="F18" s="229"/>
      <c r="G18" s="228">
        <v>0.5</v>
      </c>
      <c r="H18" s="229"/>
      <c r="I18" s="228"/>
      <c r="J18" s="229"/>
      <c r="K18" s="228"/>
      <c r="L18" s="229"/>
      <c r="M18" s="228"/>
      <c r="N18" s="229"/>
      <c r="O18" s="228"/>
      <c r="P18" s="229"/>
      <c r="Q18" s="230"/>
      <c r="R18" s="231"/>
      <c r="S18" s="76">
        <f t="shared" ref="S18" si="8">E18+G18+I18+K18+M18+O18+Q18</f>
        <v>1</v>
      </c>
      <c r="T18" s="76">
        <f t="shared" ref="T18" si="9">SUM(S18-U18-V18)</f>
        <v>1</v>
      </c>
      <c r="U18" s="79"/>
      <c r="V18" s="79"/>
    </row>
    <row r="19" spans="1:22" x14ac:dyDescent="0.25">
      <c r="A19" s="137">
        <v>3600</v>
      </c>
      <c r="B19" s="227" t="s">
        <v>103</v>
      </c>
      <c r="C19" s="137"/>
      <c r="D19" s="25" t="s">
        <v>76</v>
      </c>
      <c r="E19" s="228"/>
      <c r="F19" s="229"/>
      <c r="G19" s="233">
        <v>5.5</v>
      </c>
      <c r="H19" s="233"/>
      <c r="I19" s="233">
        <v>4</v>
      </c>
      <c r="J19" s="233"/>
      <c r="K19" s="228">
        <v>6</v>
      </c>
      <c r="L19" s="229"/>
      <c r="M19" s="228"/>
      <c r="N19" s="229"/>
      <c r="O19" s="228"/>
      <c r="P19" s="229"/>
      <c r="Q19" s="230"/>
      <c r="R19" s="231"/>
      <c r="S19" s="76">
        <f>E19+G19+I19+K19+M19+O19+Q19</f>
        <v>15.5</v>
      </c>
      <c r="T19" s="76">
        <f>SUM(S19-U19-V19)</f>
        <v>15.5</v>
      </c>
      <c r="U19" s="79"/>
      <c r="V19" s="79"/>
    </row>
    <row r="20" spans="1:22" x14ac:dyDescent="0.25">
      <c r="A20" s="103"/>
      <c r="B20" s="142"/>
      <c r="C20" s="142"/>
      <c r="D20" s="25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0"/>
      <c r="R20" s="231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73" t="s">
        <v>35</v>
      </c>
      <c r="B21" s="73"/>
      <c r="C21" s="73"/>
      <c r="D21" s="73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0"/>
      <c r="R21" s="231"/>
      <c r="S21" s="76">
        <f t="shared" si="1"/>
        <v>0</v>
      </c>
      <c r="T21" s="76"/>
      <c r="U21" s="81"/>
      <c r="V21" s="79"/>
    </row>
    <row r="22" spans="1:22" x14ac:dyDescent="0.25">
      <c r="A22" s="73" t="s">
        <v>36</v>
      </c>
      <c r="B22" s="73"/>
      <c r="C22" s="73"/>
      <c r="D22" s="73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30"/>
      <c r="P22" s="231"/>
      <c r="Q22" s="230"/>
      <c r="R22" s="231"/>
      <c r="S22" s="76">
        <f t="shared" si="1"/>
        <v>0</v>
      </c>
      <c r="T22" s="76"/>
      <c r="U22" s="81"/>
      <c r="V22" s="79"/>
    </row>
    <row r="23" spans="1:22" x14ac:dyDescent="0.25">
      <c r="A23" s="81" t="s">
        <v>6</v>
      </c>
      <c r="B23" s="81"/>
      <c r="C23" s="81"/>
      <c r="D23" s="81"/>
      <c r="E23" s="236">
        <f>SUM(E4:E22)</f>
        <v>6.5</v>
      </c>
      <c r="F23" s="237"/>
      <c r="G23" s="236">
        <f>SUM(G4:G22)</f>
        <v>8</v>
      </c>
      <c r="H23" s="237"/>
      <c r="I23" s="236">
        <f>SUM(I4:I22)</f>
        <v>8</v>
      </c>
      <c r="J23" s="237"/>
      <c r="K23" s="236">
        <f>SUM(K4:K22)</f>
        <v>8</v>
      </c>
      <c r="L23" s="237"/>
      <c r="M23" s="236">
        <f>SUM(M4:M22)</f>
        <v>8</v>
      </c>
      <c r="N23" s="237"/>
      <c r="O23" s="236">
        <f>SUM(O4:O22)</f>
        <v>0</v>
      </c>
      <c r="P23" s="237"/>
      <c r="Q23" s="236">
        <f>SUM(Q4:Q22)</f>
        <v>0</v>
      </c>
      <c r="R23" s="237"/>
      <c r="S23" s="76">
        <f t="shared" si="1"/>
        <v>38.5</v>
      </c>
      <c r="T23" s="76"/>
      <c r="U23" s="81"/>
      <c r="V23" s="79"/>
    </row>
    <row r="24" spans="1:22" x14ac:dyDescent="0.25">
      <c r="A24" s="81" t="s">
        <v>2</v>
      </c>
      <c r="B24" s="81"/>
      <c r="C24" s="81"/>
      <c r="D24" s="81"/>
      <c r="E24" s="140"/>
      <c r="F24" s="141">
        <v>8</v>
      </c>
      <c r="G24" s="149"/>
      <c r="H24" s="150">
        <v>8</v>
      </c>
      <c r="I24" s="140"/>
      <c r="J24" s="141">
        <v>8</v>
      </c>
      <c r="K24" s="140"/>
      <c r="L24" s="141">
        <v>8</v>
      </c>
      <c r="M24" s="140"/>
      <c r="N24" s="141">
        <v>8</v>
      </c>
      <c r="O24" s="140"/>
      <c r="P24" s="141"/>
      <c r="Q24" s="140"/>
      <c r="R24" s="141"/>
      <c r="S24" s="76">
        <f>SUM(E24:R24)</f>
        <v>40</v>
      </c>
      <c r="T24" s="76">
        <f>SUM(T4:T23)</f>
        <v>38.5</v>
      </c>
      <c r="U24" s="79"/>
      <c r="V24" s="79"/>
    </row>
    <row r="25" spans="1:22" x14ac:dyDescent="0.25">
      <c r="A25" s="81" t="s">
        <v>39</v>
      </c>
      <c r="B25" s="81"/>
      <c r="C25" s="81"/>
      <c r="D25" s="81"/>
      <c r="E25" s="82"/>
      <c r="F25" s="82">
        <f>SUM(E23)-F24</f>
        <v>-1.5</v>
      </c>
      <c r="G25" s="82"/>
      <c r="H25" s="82">
        <f>SUM(G23)-H24</f>
        <v>0</v>
      </c>
      <c r="I25" s="82"/>
      <c r="J25" s="82">
        <f>SUM(I23)-J24</f>
        <v>0</v>
      </c>
      <c r="K25" s="82"/>
      <c r="L25" s="82">
        <f>SUM(K23)-L24</f>
        <v>0</v>
      </c>
      <c r="M25" s="82"/>
      <c r="N25" s="82">
        <f>SUM(M23)-N24</f>
        <v>0</v>
      </c>
      <c r="O25" s="82"/>
      <c r="P25" s="82">
        <f>SUM(O23)</f>
        <v>0</v>
      </c>
      <c r="Q25" s="82"/>
      <c r="R25" s="82">
        <f>SUM(Q23)</f>
        <v>0</v>
      </c>
      <c r="S25" s="79">
        <f>SUM(E25:R25)</f>
        <v>-1.5</v>
      </c>
      <c r="T25" s="79"/>
      <c r="U25" s="79">
        <f>SUM(U4:U24)</f>
        <v>0</v>
      </c>
      <c r="V25" s="79">
        <f>SUM(V4:V24)</f>
        <v>0</v>
      </c>
    </row>
    <row r="26" spans="1:22" x14ac:dyDescent="0.25">
      <c r="E26" s="83"/>
      <c r="F26" s="83"/>
      <c r="G26" s="83"/>
      <c r="H26" s="83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4">
        <f>SUM(T24)</f>
        <v>38.5</v>
      </c>
      <c r="I28" s="66">
        <v>3600</v>
      </c>
    </row>
    <row r="29" spans="1:22" x14ac:dyDescent="0.25">
      <c r="A29" s="68" t="s">
        <v>24</v>
      </c>
      <c r="C29" s="84">
        <f>U25</f>
        <v>0</v>
      </c>
      <c r="D29" s="85"/>
      <c r="I29" s="86">
        <f>SUM(S13:S20)</f>
        <v>20</v>
      </c>
    </row>
    <row r="30" spans="1:22" x14ac:dyDescent="0.25">
      <c r="A30" s="68" t="s">
        <v>25</v>
      </c>
      <c r="C30" s="85">
        <f>V25</f>
        <v>0</v>
      </c>
      <c r="I30" s="83"/>
    </row>
    <row r="31" spans="1:22" x14ac:dyDescent="0.25">
      <c r="A31" s="68" t="s">
        <v>26</v>
      </c>
      <c r="C31" s="85">
        <f>S21</f>
        <v>0</v>
      </c>
      <c r="I31" s="84"/>
    </row>
    <row r="32" spans="1:22" x14ac:dyDescent="0.25">
      <c r="A32" s="68" t="s">
        <v>4</v>
      </c>
      <c r="C32" s="85">
        <f>S22</f>
        <v>0</v>
      </c>
    </row>
    <row r="33" spans="1:7" ht="16.5" thickBot="1" x14ac:dyDescent="0.3">
      <c r="A33" s="69" t="s">
        <v>6</v>
      </c>
      <c r="C33" s="87">
        <f>SUM(C28:C32)</f>
        <v>38.5</v>
      </c>
      <c r="E33" s="69" t="s">
        <v>40</v>
      </c>
      <c r="F33" s="69"/>
      <c r="G33" s="88">
        <f>S23-C33</f>
        <v>0</v>
      </c>
    </row>
    <row r="34" spans="1:7" ht="16.5" thickTop="1" x14ac:dyDescent="0.25">
      <c r="A34" s="68" t="s">
        <v>27</v>
      </c>
      <c r="C34" s="89">
        <v>0</v>
      </c>
      <c r="D34" s="89"/>
    </row>
    <row r="35" spans="1:7" x14ac:dyDescent="0.25">
      <c r="A35" s="68" t="s">
        <v>34</v>
      </c>
      <c r="C35" s="89">
        <v>0</v>
      </c>
      <c r="D35" s="89"/>
    </row>
  </sheetData>
  <mergeCells count="147"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E15" sqref="E15:F15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72</v>
      </c>
      <c r="B1" s="67"/>
      <c r="C1" s="67"/>
    </row>
    <row r="2" spans="1:22" s="72" customFormat="1" x14ac:dyDescent="0.25">
      <c r="A2" s="5" t="s">
        <v>90</v>
      </c>
      <c r="B2" s="221"/>
      <c r="C2" s="221"/>
      <c r="D2" s="179"/>
      <c r="E2" s="235" t="s">
        <v>13</v>
      </c>
      <c r="F2" s="235"/>
      <c r="G2" s="234" t="s">
        <v>14</v>
      </c>
      <c r="H2" s="234"/>
      <c r="I2" s="235" t="s">
        <v>15</v>
      </c>
      <c r="J2" s="235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13.3</v>
      </c>
      <c r="M3" s="225"/>
      <c r="N3" s="225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102</v>
      </c>
      <c r="C4" s="198" t="s">
        <v>73</v>
      </c>
      <c r="D4" s="25" t="s">
        <v>64</v>
      </c>
      <c r="E4" s="232"/>
      <c r="F4" s="232"/>
      <c r="G4" s="232">
        <v>8</v>
      </c>
      <c r="H4" s="232"/>
      <c r="I4" s="232"/>
      <c r="J4" s="232"/>
      <c r="K4" s="232">
        <v>5</v>
      </c>
      <c r="L4" s="232"/>
      <c r="M4" s="242"/>
      <c r="N4" s="239"/>
      <c r="O4" s="228"/>
      <c r="P4" s="229"/>
      <c r="Q4" s="230"/>
      <c r="R4" s="231"/>
      <c r="S4" s="76">
        <f>E4+G4+I4+K4+M4+O4+Q4</f>
        <v>13</v>
      </c>
      <c r="T4" s="76">
        <f t="shared" ref="T4:T19" si="0">SUM(S4-U4-V4)</f>
        <v>13</v>
      </c>
      <c r="U4" s="79"/>
      <c r="V4" s="79"/>
    </row>
    <row r="5" spans="1:22" x14ac:dyDescent="0.25">
      <c r="A5" s="137">
        <v>6781</v>
      </c>
      <c r="B5" s="227" t="s">
        <v>102</v>
      </c>
      <c r="C5" s="220">
        <v>21</v>
      </c>
      <c r="D5" s="25" t="s">
        <v>78</v>
      </c>
      <c r="E5" s="232">
        <v>8</v>
      </c>
      <c r="F5" s="232"/>
      <c r="G5" s="232"/>
      <c r="H5" s="232"/>
      <c r="I5" s="232">
        <v>8</v>
      </c>
      <c r="J5" s="232"/>
      <c r="K5" s="232"/>
      <c r="L5" s="232"/>
      <c r="M5" s="241"/>
      <c r="N5" s="240"/>
      <c r="O5" s="228"/>
      <c r="P5" s="229"/>
      <c r="Q5" s="230"/>
      <c r="R5" s="231"/>
      <c r="S5" s="76">
        <f>E5+G5+I5+K5+M5+O5+Q5</f>
        <v>16</v>
      </c>
      <c r="T5" s="76">
        <f t="shared" si="0"/>
        <v>16</v>
      </c>
      <c r="U5" s="79"/>
      <c r="V5" s="79"/>
    </row>
    <row r="6" spans="1:22" x14ac:dyDescent="0.25">
      <c r="A6" s="137"/>
      <c r="B6" s="192"/>
      <c r="C6" s="192"/>
      <c r="D6" s="25"/>
      <c r="E6" s="232"/>
      <c r="F6" s="232"/>
      <c r="G6" s="232"/>
      <c r="H6" s="232"/>
      <c r="I6" s="232"/>
      <c r="J6" s="232"/>
      <c r="K6" s="232"/>
      <c r="L6" s="232"/>
      <c r="M6" s="240"/>
      <c r="N6" s="240"/>
      <c r="O6" s="228"/>
      <c r="P6" s="229"/>
      <c r="Q6" s="230"/>
      <c r="R6" s="231"/>
      <c r="S6" s="76">
        <f t="shared" ref="S6:S24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195"/>
      <c r="C7" s="195"/>
      <c r="D7" s="25"/>
      <c r="E7" s="232"/>
      <c r="F7" s="232"/>
      <c r="G7" s="232"/>
      <c r="H7" s="232"/>
      <c r="I7" s="232"/>
      <c r="J7" s="232"/>
      <c r="K7" s="232"/>
      <c r="L7" s="232"/>
      <c r="M7" s="240"/>
      <c r="N7" s="240"/>
      <c r="O7" s="228"/>
      <c r="P7" s="229"/>
      <c r="Q7" s="230"/>
      <c r="R7" s="23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96"/>
      <c r="C8" s="196"/>
      <c r="D8" s="25"/>
      <c r="E8" s="228"/>
      <c r="F8" s="229"/>
      <c r="G8" s="228"/>
      <c r="H8" s="229"/>
      <c r="I8" s="228"/>
      <c r="J8" s="229"/>
      <c r="K8" s="228"/>
      <c r="L8" s="229"/>
      <c r="M8" s="238"/>
      <c r="N8" s="239"/>
      <c r="O8" s="228"/>
      <c r="P8" s="229"/>
      <c r="Q8" s="230"/>
      <c r="R8" s="23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6"/>
      <c r="C9" s="196"/>
      <c r="D9" s="25"/>
      <c r="E9" s="228"/>
      <c r="F9" s="229"/>
      <c r="G9" s="228"/>
      <c r="H9" s="229"/>
      <c r="I9" s="228"/>
      <c r="J9" s="229"/>
      <c r="K9" s="228"/>
      <c r="L9" s="229"/>
      <c r="M9" s="238"/>
      <c r="N9" s="239"/>
      <c r="O9" s="228"/>
      <c r="P9" s="229"/>
      <c r="Q9" s="230"/>
      <c r="R9" s="23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6"/>
      <c r="C10" s="196"/>
      <c r="D10" s="25"/>
      <c r="E10" s="228"/>
      <c r="F10" s="229"/>
      <c r="G10" s="228"/>
      <c r="H10" s="229"/>
      <c r="I10" s="228"/>
      <c r="J10" s="229"/>
      <c r="K10" s="228"/>
      <c r="L10" s="229"/>
      <c r="M10" s="238"/>
      <c r="N10" s="239"/>
      <c r="O10" s="228"/>
      <c r="P10" s="229"/>
      <c r="Q10" s="230"/>
      <c r="R10" s="23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97"/>
      <c r="C11" s="197"/>
      <c r="D11" s="25"/>
      <c r="E11" s="228"/>
      <c r="F11" s="229"/>
      <c r="G11" s="228"/>
      <c r="H11" s="229"/>
      <c r="I11" s="228"/>
      <c r="J11" s="229"/>
      <c r="K11" s="228"/>
      <c r="L11" s="229"/>
      <c r="M11" s="238"/>
      <c r="N11" s="239"/>
      <c r="O11" s="228"/>
      <c r="P11" s="229"/>
      <c r="Q11" s="230"/>
      <c r="R11" s="23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83"/>
      <c r="C12" s="183"/>
      <c r="D12" s="25"/>
      <c r="E12" s="228"/>
      <c r="F12" s="229"/>
      <c r="G12" s="228"/>
      <c r="H12" s="229"/>
      <c r="I12" s="228"/>
      <c r="J12" s="229"/>
      <c r="K12" s="228"/>
      <c r="L12" s="229"/>
      <c r="M12" s="238"/>
      <c r="N12" s="239"/>
      <c r="O12" s="228"/>
      <c r="P12" s="229"/>
      <c r="Q12" s="230"/>
      <c r="R12" s="23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80"/>
      <c r="D13" s="25"/>
      <c r="E13" s="228"/>
      <c r="F13" s="229"/>
      <c r="G13" s="228"/>
      <c r="H13" s="229"/>
      <c r="I13" s="228"/>
      <c r="J13" s="229"/>
      <c r="K13" s="228"/>
      <c r="L13" s="229"/>
      <c r="M13" s="238"/>
      <c r="N13" s="239"/>
      <c r="O13" s="228"/>
      <c r="P13" s="229"/>
      <c r="Q13" s="230"/>
      <c r="R13" s="231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28"/>
      <c r="F14" s="229"/>
      <c r="G14" s="228"/>
      <c r="H14" s="229"/>
      <c r="I14" s="228"/>
      <c r="J14" s="229"/>
      <c r="K14" s="228"/>
      <c r="L14" s="229"/>
      <c r="M14" s="238"/>
      <c r="N14" s="239"/>
      <c r="O14" s="228"/>
      <c r="P14" s="229"/>
      <c r="Q14" s="230"/>
      <c r="R14" s="231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30"/>
      <c r="C15" s="137"/>
      <c r="D15" s="175"/>
      <c r="E15" s="228"/>
      <c r="F15" s="229"/>
      <c r="G15" s="228"/>
      <c r="H15" s="229"/>
      <c r="I15" s="228"/>
      <c r="J15" s="229"/>
      <c r="K15" s="228"/>
      <c r="L15" s="229"/>
      <c r="M15" s="238"/>
      <c r="N15" s="239"/>
      <c r="O15" s="228"/>
      <c r="P15" s="229"/>
      <c r="Q15" s="230"/>
      <c r="R15" s="231"/>
      <c r="S15" s="76">
        <f t="shared" si="1"/>
        <v>0</v>
      </c>
      <c r="T15" s="76">
        <f t="shared" si="0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28"/>
      <c r="F16" s="229"/>
      <c r="G16" s="228"/>
      <c r="H16" s="229"/>
      <c r="I16" s="228"/>
      <c r="J16" s="229"/>
      <c r="K16" s="228"/>
      <c r="L16" s="229"/>
      <c r="M16" s="238"/>
      <c r="N16" s="239"/>
      <c r="O16" s="228"/>
      <c r="P16" s="229"/>
      <c r="Q16" s="230"/>
      <c r="R16" s="231"/>
      <c r="S16" s="76">
        <f t="shared" si="1"/>
        <v>0</v>
      </c>
      <c r="T16" s="76">
        <f t="shared" si="0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8"/>
      <c r="F17" s="229"/>
      <c r="G17" s="228"/>
      <c r="H17" s="229"/>
      <c r="I17" s="228"/>
      <c r="J17" s="229"/>
      <c r="K17" s="228"/>
      <c r="L17" s="229"/>
      <c r="M17" s="238"/>
      <c r="N17" s="239"/>
      <c r="O17" s="228"/>
      <c r="P17" s="229"/>
      <c r="Q17" s="230"/>
      <c r="R17" s="231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28"/>
      <c r="F18" s="229"/>
      <c r="G18" s="228"/>
      <c r="H18" s="229"/>
      <c r="I18" s="228"/>
      <c r="J18" s="229"/>
      <c r="K18" s="228"/>
      <c r="L18" s="229"/>
      <c r="M18" s="238"/>
      <c r="N18" s="239"/>
      <c r="O18" s="228"/>
      <c r="P18" s="229"/>
      <c r="Q18" s="230"/>
      <c r="R18" s="231"/>
      <c r="S18" s="76">
        <f t="shared" si="1"/>
        <v>0</v>
      </c>
      <c r="T18" s="76">
        <f t="shared" si="0"/>
        <v>0</v>
      </c>
      <c r="U18" s="79"/>
      <c r="V18" s="79"/>
    </row>
    <row r="19" spans="1:22" x14ac:dyDescent="0.25">
      <c r="A19" s="137"/>
      <c r="B19" s="30"/>
      <c r="C19" s="137"/>
      <c r="D19" s="25"/>
      <c r="E19" s="228"/>
      <c r="F19" s="229"/>
      <c r="G19" s="228"/>
      <c r="H19" s="229"/>
      <c r="I19" s="228"/>
      <c r="J19" s="229"/>
      <c r="K19" s="228"/>
      <c r="L19" s="229"/>
      <c r="M19" s="238"/>
      <c r="N19" s="239"/>
      <c r="O19" s="228"/>
      <c r="P19" s="229"/>
      <c r="Q19" s="230"/>
      <c r="R19" s="231"/>
      <c r="S19" s="76">
        <f t="shared" si="1"/>
        <v>0</v>
      </c>
      <c r="T19" s="76">
        <f t="shared" si="0"/>
        <v>0</v>
      </c>
      <c r="U19" s="79"/>
      <c r="V19" s="79"/>
    </row>
    <row r="20" spans="1:22" x14ac:dyDescent="0.25">
      <c r="A20" s="137"/>
      <c r="B20" s="30"/>
      <c r="C20" s="137"/>
      <c r="D20" s="25"/>
      <c r="E20" s="228"/>
      <c r="F20" s="229"/>
      <c r="G20" s="233"/>
      <c r="H20" s="233"/>
      <c r="I20" s="233"/>
      <c r="J20" s="233"/>
      <c r="K20" s="228"/>
      <c r="L20" s="229"/>
      <c r="M20" s="238"/>
      <c r="N20" s="239"/>
      <c r="O20" s="228"/>
      <c r="P20" s="229"/>
      <c r="Q20" s="230"/>
      <c r="R20" s="231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84"/>
      <c r="C21" s="184"/>
      <c r="D21" s="25"/>
      <c r="E21" s="228"/>
      <c r="F21" s="229"/>
      <c r="G21" s="228"/>
      <c r="H21" s="229"/>
      <c r="I21" s="228"/>
      <c r="J21" s="229"/>
      <c r="K21" s="228"/>
      <c r="L21" s="229"/>
      <c r="M21" s="238"/>
      <c r="N21" s="239"/>
      <c r="O21" s="228"/>
      <c r="P21" s="229"/>
      <c r="Q21" s="230"/>
      <c r="R21" s="231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28"/>
      <c r="F22" s="229"/>
      <c r="G22" s="228"/>
      <c r="H22" s="229"/>
      <c r="I22" s="228"/>
      <c r="J22" s="229"/>
      <c r="K22" s="228"/>
      <c r="L22" s="229"/>
      <c r="M22" s="238">
        <v>8</v>
      </c>
      <c r="N22" s="239"/>
      <c r="O22" s="228"/>
      <c r="P22" s="229"/>
      <c r="Q22" s="230"/>
      <c r="R22" s="231"/>
      <c r="S22" s="76">
        <f t="shared" si="1"/>
        <v>8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30"/>
      <c r="P23" s="231"/>
      <c r="Q23" s="230"/>
      <c r="R23" s="231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36">
        <f>SUM(E4:E23)</f>
        <v>8</v>
      </c>
      <c r="F24" s="237"/>
      <c r="G24" s="236">
        <f>SUM(G4:G23)</f>
        <v>8</v>
      </c>
      <c r="H24" s="237"/>
      <c r="I24" s="236">
        <f>SUM(I4:I23)</f>
        <v>8</v>
      </c>
      <c r="J24" s="237"/>
      <c r="K24" s="236">
        <f>SUM(K4:K23)</f>
        <v>5</v>
      </c>
      <c r="L24" s="237"/>
      <c r="M24" s="236">
        <f>SUM(M4:M23)</f>
        <v>8</v>
      </c>
      <c r="N24" s="237"/>
      <c r="O24" s="236">
        <f>SUM(O4:O23)</f>
        <v>0</v>
      </c>
      <c r="P24" s="237"/>
      <c r="Q24" s="236">
        <f>SUM(Q4:Q23)</f>
        <v>0</v>
      </c>
      <c r="R24" s="237"/>
      <c r="S24" s="76">
        <f t="shared" si="1"/>
        <v>37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81"/>
      <c r="F25" s="182">
        <v>8</v>
      </c>
      <c r="G25" s="181"/>
      <c r="H25" s="182">
        <v>8</v>
      </c>
      <c r="I25" s="181"/>
      <c r="J25" s="182">
        <v>8</v>
      </c>
      <c r="K25" s="181"/>
      <c r="L25" s="182">
        <v>8</v>
      </c>
      <c r="M25" s="181"/>
      <c r="N25" s="182">
        <v>8</v>
      </c>
      <c r="O25" s="181"/>
      <c r="P25" s="182"/>
      <c r="Q25" s="181"/>
      <c r="R25" s="182"/>
      <c r="S25" s="76">
        <f>SUM(E25:R25)</f>
        <v>40</v>
      </c>
      <c r="T25" s="76">
        <f>SUM(T4:T24)</f>
        <v>29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-3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-3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29</v>
      </c>
      <c r="I29" s="66">
        <v>3600</v>
      </c>
      <c r="M29" s="29"/>
      <c r="N29" s="83"/>
      <c r="O29" s="83"/>
    </row>
    <row r="30" spans="1:22" x14ac:dyDescent="0.25">
      <c r="A30" s="68" t="s">
        <v>24</v>
      </c>
      <c r="C30" s="84">
        <f>U26</f>
        <v>0</v>
      </c>
      <c r="D30" s="85"/>
      <c r="I30" s="86"/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8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37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70</v>
      </c>
      <c r="B1" s="67"/>
      <c r="C1" s="67"/>
    </row>
    <row r="2" spans="1:22" s="72" customFormat="1" x14ac:dyDescent="0.25">
      <c r="A2" s="5" t="s">
        <v>90</v>
      </c>
      <c r="B2" s="221"/>
      <c r="C2" s="221"/>
      <c r="D2" s="169"/>
      <c r="E2" s="235" t="s">
        <v>13</v>
      </c>
      <c r="F2" s="235"/>
      <c r="G2" s="234" t="s">
        <v>14</v>
      </c>
      <c r="H2" s="234"/>
      <c r="I2" s="235" t="s">
        <v>15</v>
      </c>
      <c r="J2" s="235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102</v>
      </c>
      <c r="C4" s="222">
        <v>26</v>
      </c>
      <c r="D4" s="25" t="s">
        <v>64</v>
      </c>
      <c r="E4" s="232">
        <v>4</v>
      </c>
      <c r="F4" s="232"/>
      <c r="G4" s="232"/>
      <c r="H4" s="232"/>
      <c r="I4" s="232">
        <v>3</v>
      </c>
      <c r="J4" s="232"/>
      <c r="K4" s="232"/>
      <c r="L4" s="232"/>
      <c r="M4" s="232"/>
      <c r="N4" s="232"/>
      <c r="O4" s="228"/>
      <c r="P4" s="229"/>
      <c r="Q4" s="230"/>
      <c r="R4" s="231"/>
      <c r="S4" s="76">
        <f>E4+G4+I4+K4+M4+O4+Q4</f>
        <v>7</v>
      </c>
      <c r="T4" s="76">
        <f t="shared" ref="T4:T21" si="0">SUM(S4-U4-V4)</f>
        <v>7</v>
      </c>
      <c r="U4" s="79"/>
      <c r="V4" s="79"/>
    </row>
    <row r="5" spans="1:22" x14ac:dyDescent="0.25">
      <c r="A5" s="137">
        <v>6781</v>
      </c>
      <c r="B5" s="227" t="s">
        <v>102</v>
      </c>
      <c r="C5" s="222">
        <v>27</v>
      </c>
      <c r="D5" s="25" t="s">
        <v>64</v>
      </c>
      <c r="E5" s="232">
        <v>4</v>
      </c>
      <c r="F5" s="232"/>
      <c r="G5" s="232"/>
      <c r="H5" s="232"/>
      <c r="I5" s="232">
        <v>3</v>
      </c>
      <c r="J5" s="232"/>
      <c r="K5" s="232"/>
      <c r="L5" s="232"/>
      <c r="M5" s="232"/>
      <c r="N5" s="232"/>
      <c r="O5" s="228"/>
      <c r="P5" s="229"/>
      <c r="Q5" s="230"/>
      <c r="R5" s="231"/>
      <c r="S5" s="76">
        <f>E5+G5+I5+K5+M5+O5+Q5</f>
        <v>7</v>
      </c>
      <c r="T5" s="76">
        <f t="shared" si="0"/>
        <v>7</v>
      </c>
      <c r="U5" s="79"/>
      <c r="V5" s="79"/>
    </row>
    <row r="6" spans="1:22" x14ac:dyDescent="0.25">
      <c r="A6" s="137">
        <v>6781</v>
      </c>
      <c r="B6" s="227" t="s">
        <v>102</v>
      </c>
      <c r="C6" s="223">
        <v>28</v>
      </c>
      <c r="D6" s="25" t="s">
        <v>64</v>
      </c>
      <c r="E6" s="232"/>
      <c r="F6" s="232"/>
      <c r="G6" s="232"/>
      <c r="H6" s="232"/>
      <c r="I6" s="232">
        <v>0.5</v>
      </c>
      <c r="J6" s="232"/>
      <c r="K6" s="232">
        <v>2.5</v>
      </c>
      <c r="L6" s="232"/>
      <c r="M6" s="232">
        <v>2.5</v>
      </c>
      <c r="N6" s="232"/>
      <c r="O6" s="228"/>
      <c r="P6" s="229"/>
      <c r="Q6" s="230"/>
      <c r="R6" s="231"/>
      <c r="S6" s="76">
        <f t="shared" ref="S6:S26" si="1">E6+G6+I6+K6+M6+O6+Q6</f>
        <v>5.5</v>
      </c>
      <c r="T6" s="76">
        <f t="shared" si="0"/>
        <v>5.5</v>
      </c>
      <c r="U6" s="79"/>
      <c r="V6" s="79"/>
    </row>
    <row r="7" spans="1:22" x14ac:dyDescent="0.25">
      <c r="A7" s="137">
        <v>6781</v>
      </c>
      <c r="B7" s="227" t="s">
        <v>102</v>
      </c>
      <c r="C7" s="223">
        <v>29</v>
      </c>
      <c r="D7" s="25" t="s">
        <v>64</v>
      </c>
      <c r="E7" s="232"/>
      <c r="F7" s="232"/>
      <c r="G7" s="232"/>
      <c r="H7" s="232"/>
      <c r="I7" s="232">
        <v>0.5</v>
      </c>
      <c r="J7" s="232"/>
      <c r="K7" s="232">
        <v>2.5</v>
      </c>
      <c r="L7" s="232"/>
      <c r="M7" s="232">
        <v>2.5</v>
      </c>
      <c r="N7" s="232"/>
      <c r="O7" s="228"/>
      <c r="P7" s="229"/>
      <c r="Q7" s="230"/>
      <c r="R7" s="231"/>
      <c r="S7" s="76">
        <f t="shared" si="1"/>
        <v>5.5</v>
      </c>
      <c r="T7" s="76">
        <f t="shared" si="0"/>
        <v>5.5</v>
      </c>
      <c r="U7" s="79"/>
      <c r="V7" s="79"/>
    </row>
    <row r="8" spans="1:22" x14ac:dyDescent="0.25">
      <c r="A8" s="137">
        <v>6781</v>
      </c>
      <c r="B8" s="227" t="s">
        <v>102</v>
      </c>
      <c r="C8" s="223">
        <v>30</v>
      </c>
      <c r="D8" s="25" t="s">
        <v>64</v>
      </c>
      <c r="E8" s="228"/>
      <c r="F8" s="229"/>
      <c r="G8" s="228"/>
      <c r="H8" s="229"/>
      <c r="I8" s="228">
        <v>1</v>
      </c>
      <c r="J8" s="229"/>
      <c r="K8" s="228">
        <v>3</v>
      </c>
      <c r="L8" s="229"/>
      <c r="M8" s="228">
        <v>3</v>
      </c>
      <c r="N8" s="229"/>
      <c r="O8" s="228"/>
      <c r="P8" s="229"/>
      <c r="Q8" s="230"/>
      <c r="R8" s="231"/>
      <c r="S8" s="76">
        <f t="shared" si="1"/>
        <v>7</v>
      </c>
      <c r="T8" s="76">
        <f t="shared" si="0"/>
        <v>7</v>
      </c>
      <c r="U8" s="79"/>
      <c r="V8" s="79"/>
    </row>
    <row r="9" spans="1:22" x14ac:dyDescent="0.25">
      <c r="A9" s="137"/>
      <c r="B9" s="223"/>
      <c r="C9" s="223"/>
      <c r="D9" s="25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0"/>
      <c r="R9" s="23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77"/>
      <c r="C10" s="177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0"/>
      <c r="R10" s="23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77"/>
      <c r="C11" s="177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0"/>
      <c r="R11" s="23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77"/>
      <c r="C12" s="177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0"/>
      <c r="R12" s="23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77"/>
      <c r="C13" s="177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0"/>
      <c r="R13" s="231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177"/>
      <c r="C14" s="177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0"/>
      <c r="R14" s="231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177"/>
      <c r="C15" s="177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76">
        <f t="shared" ref="S15:S16" si="2">E15+G15+I15+K15+M15+O15+Q15</f>
        <v>0</v>
      </c>
      <c r="T15" s="76">
        <f t="shared" ref="T15:T16" si="3">SUM(S15-U15-V15)</f>
        <v>0</v>
      </c>
      <c r="U15" s="79"/>
      <c r="V15" s="79"/>
    </row>
    <row r="16" spans="1:22" ht="15.75" customHeight="1" x14ac:dyDescent="0.25">
      <c r="A16" s="137"/>
      <c r="B16" s="177"/>
      <c r="C16" s="177"/>
      <c r="D16" s="25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76">
        <f t="shared" si="2"/>
        <v>0</v>
      </c>
      <c r="T16" s="76">
        <f t="shared" si="3"/>
        <v>0</v>
      </c>
      <c r="U16" s="79"/>
      <c r="V16" s="79"/>
    </row>
    <row r="17" spans="1:22" ht="15" customHeight="1" x14ac:dyDescent="0.25">
      <c r="A17" s="137"/>
      <c r="B17" s="227" t="s">
        <v>103</v>
      </c>
      <c r="C17" s="178"/>
      <c r="D17" s="25" t="s">
        <v>80</v>
      </c>
      <c r="E17" s="228"/>
      <c r="F17" s="229"/>
      <c r="G17" s="228">
        <v>8</v>
      </c>
      <c r="H17" s="229"/>
      <c r="I17" s="228"/>
      <c r="J17" s="229"/>
      <c r="K17" s="228"/>
      <c r="L17" s="229"/>
      <c r="M17" s="228"/>
      <c r="N17" s="229"/>
      <c r="O17" s="228"/>
      <c r="P17" s="229"/>
      <c r="Q17" s="230"/>
      <c r="R17" s="231"/>
      <c r="S17" s="76">
        <f t="shared" si="1"/>
        <v>8</v>
      </c>
      <c r="T17" s="76">
        <f t="shared" si="0"/>
        <v>8</v>
      </c>
      <c r="U17" s="79"/>
      <c r="V17" s="79"/>
    </row>
    <row r="18" spans="1:22" ht="15.75" customHeight="1" x14ac:dyDescent="0.25">
      <c r="A18" s="137"/>
      <c r="B18" s="178"/>
      <c r="C18" s="178"/>
      <c r="D18" s="25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0"/>
      <c r="R18" s="231"/>
      <c r="S18" s="76">
        <f t="shared" si="1"/>
        <v>0</v>
      </c>
      <c r="T18" s="76">
        <f t="shared" si="0"/>
        <v>0</v>
      </c>
      <c r="U18" s="79"/>
      <c r="V18" s="79"/>
    </row>
    <row r="19" spans="1:22" ht="15.75" customHeight="1" x14ac:dyDescent="0.25">
      <c r="A19" s="137"/>
      <c r="B19" s="178"/>
      <c r="C19" s="178"/>
      <c r="D19" s="25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0"/>
      <c r="R19" s="231"/>
      <c r="S19" s="76">
        <f t="shared" si="1"/>
        <v>0</v>
      </c>
      <c r="T19" s="76">
        <f t="shared" si="0"/>
        <v>0</v>
      </c>
      <c r="U19" s="79"/>
      <c r="V19" s="79"/>
    </row>
    <row r="20" spans="1:22" ht="15.75" customHeight="1" x14ac:dyDescent="0.25">
      <c r="A20" s="137"/>
      <c r="B20" s="30"/>
      <c r="C20" s="137"/>
      <c r="D20" s="25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0"/>
      <c r="R20" s="231"/>
      <c r="S20" s="76">
        <f t="shared" si="1"/>
        <v>0</v>
      </c>
      <c r="T20" s="76">
        <f t="shared" si="0"/>
        <v>0</v>
      </c>
      <c r="U20" s="79"/>
      <c r="V20" s="79"/>
    </row>
    <row r="21" spans="1:22" x14ac:dyDescent="0.25">
      <c r="A21" s="137"/>
      <c r="B21" s="30"/>
      <c r="C21" s="208"/>
      <c r="D21" s="25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0"/>
      <c r="R21" s="231"/>
      <c r="S21" s="76">
        <f t="shared" si="1"/>
        <v>0</v>
      </c>
      <c r="T21" s="76">
        <f t="shared" si="0"/>
        <v>0</v>
      </c>
      <c r="U21" s="79"/>
      <c r="V21" s="79"/>
    </row>
    <row r="22" spans="1:22" x14ac:dyDescent="0.25">
      <c r="A22" s="103"/>
      <c r="B22" s="187"/>
      <c r="C22" s="187"/>
      <c r="D22" s="25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0"/>
      <c r="R22" s="231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03"/>
      <c r="B23" s="170"/>
      <c r="C23" s="170"/>
      <c r="D23" s="25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8"/>
      <c r="P23" s="229"/>
      <c r="Q23" s="230"/>
      <c r="R23" s="231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28"/>
      <c r="P24" s="229"/>
      <c r="Q24" s="230"/>
      <c r="R24" s="231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28"/>
      <c r="F25" s="229"/>
      <c r="G25" s="228"/>
      <c r="H25" s="229"/>
      <c r="I25" s="228"/>
      <c r="J25" s="229"/>
      <c r="K25" s="228"/>
      <c r="L25" s="229"/>
      <c r="M25" s="228"/>
      <c r="N25" s="229"/>
      <c r="O25" s="230"/>
      <c r="P25" s="231"/>
      <c r="Q25" s="230"/>
      <c r="R25" s="231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36">
        <f>SUM(E4:E25)</f>
        <v>8</v>
      </c>
      <c r="F26" s="237"/>
      <c r="G26" s="236">
        <f>SUM(G4:G25)</f>
        <v>8</v>
      </c>
      <c r="H26" s="237"/>
      <c r="I26" s="236">
        <f>SUM(I4:I25)</f>
        <v>8</v>
      </c>
      <c r="J26" s="237"/>
      <c r="K26" s="236">
        <f>SUM(K4:K25)</f>
        <v>8</v>
      </c>
      <c r="L26" s="237"/>
      <c r="M26" s="236">
        <f>SUM(M4:M25)</f>
        <v>8</v>
      </c>
      <c r="N26" s="237"/>
      <c r="O26" s="236">
        <f>SUM(O4:O25)</f>
        <v>0</v>
      </c>
      <c r="P26" s="237"/>
      <c r="Q26" s="236">
        <f>SUM(Q4:Q25)</f>
        <v>0</v>
      </c>
      <c r="R26" s="237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67"/>
      <c r="F27" s="168">
        <v>8</v>
      </c>
      <c r="G27" s="167"/>
      <c r="H27" s="168">
        <v>8</v>
      </c>
      <c r="I27" s="167"/>
      <c r="J27" s="168">
        <v>8</v>
      </c>
      <c r="K27" s="167"/>
      <c r="L27" s="168">
        <v>8</v>
      </c>
      <c r="M27" s="167"/>
      <c r="N27" s="168">
        <v>8</v>
      </c>
      <c r="O27" s="167"/>
      <c r="P27" s="168"/>
      <c r="Q27" s="167"/>
      <c r="R27" s="168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8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15" sqref="E15:F15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90</v>
      </c>
      <c r="B2" s="221"/>
      <c r="C2" s="221"/>
      <c r="D2" s="138"/>
      <c r="E2" s="235" t="s">
        <v>13</v>
      </c>
      <c r="F2" s="235"/>
      <c r="G2" s="234" t="s">
        <v>14</v>
      </c>
      <c r="H2" s="234"/>
      <c r="I2" s="235" t="s">
        <v>15</v>
      </c>
      <c r="J2" s="235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225"/>
      <c r="N3" s="225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102</v>
      </c>
      <c r="C4" s="220">
        <v>25</v>
      </c>
      <c r="D4" s="25" t="s">
        <v>83</v>
      </c>
      <c r="E4" s="228">
        <v>8</v>
      </c>
      <c r="F4" s="229"/>
      <c r="G4" s="228">
        <v>7.5</v>
      </c>
      <c r="H4" s="229"/>
      <c r="I4" s="228">
        <v>8</v>
      </c>
      <c r="J4" s="229"/>
      <c r="K4" s="228">
        <v>7.5</v>
      </c>
      <c r="L4" s="229"/>
      <c r="M4" s="238"/>
      <c r="N4" s="239"/>
      <c r="O4" s="228"/>
      <c r="P4" s="229"/>
      <c r="Q4" s="230"/>
      <c r="R4" s="231"/>
      <c r="S4" s="76">
        <f>E4+G4+I4+K4+M4+O4+Q4</f>
        <v>31</v>
      </c>
      <c r="T4" s="76">
        <f t="shared" ref="T4:T12" si="0">SUM(S4-U4-V4)</f>
        <v>31</v>
      </c>
      <c r="U4" s="79"/>
      <c r="V4" s="79"/>
    </row>
    <row r="5" spans="1:22" x14ac:dyDescent="0.25">
      <c r="A5" s="137"/>
      <c r="B5" s="210"/>
      <c r="C5" s="210"/>
      <c r="D5" s="25"/>
      <c r="E5" s="228"/>
      <c r="F5" s="229"/>
      <c r="G5" s="228"/>
      <c r="H5" s="229"/>
      <c r="I5" s="228"/>
      <c r="J5" s="229"/>
      <c r="K5" s="228"/>
      <c r="L5" s="229"/>
      <c r="M5" s="238"/>
      <c r="N5" s="239"/>
      <c r="O5" s="228"/>
      <c r="P5" s="229"/>
      <c r="Q5" s="230"/>
      <c r="R5" s="231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13"/>
      <c r="C6" s="213"/>
      <c r="D6" s="25"/>
      <c r="E6" s="228"/>
      <c r="F6" s="229"/>
      <c r="G6" s="228"/>
      <c r="H6" s="229"/>
      <c r="I6" s="228"/>
      <c r="J6" s="229"/>
      <c r="K6" s="228"/>
      <c r="L6" s="229"/>
      <c r="M6" s="238"/>
      <c r="N6" s="239"/>
      <c r="O6" s="228"/>
      <c r="P6" s="229"/>
      <c r="Q6" s="230"/>
      <c r="R6" s="231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72"/>
      <c r="C7" s="172"/>
      <c r="D7" s="25"/>
      <c r="E7" s="228"/>
      <c r="F7" s="229"/>
      <c r="G7" s="228"/>
      <c r="H7" s="229"/>
      <c r="I7" s="228"/>
      <c r="J7" s="229"/>
      <c r="K7" s="228"/>
      <c r="L7" s="229"/>
      <c r="M7" s="238"/>
      <c r="N7" s="239"/>
      <c r="O7" s="228"/>
      <c r="P7" s="229"/>
      <c r="Q7" s="230"/>
      <c r="R7" s="23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52"/>
      <c r="C8" s="152"/>
      <c r="D8" s="25"/>
      <c r="E8" s="228"/>
      <c r="F8" s="229"/>
      <c r="G8" s="228"/>
      <c r="H8" s="229"/>
      <c r="I8" s="228"/>
      <c r="J8" s="229"/>
      <c r="K8" s="228"/>
      <c r="L8" s="229"/>
      <c r="M8" s="238"/>
      <c r="N8" s="239"/>
      <c r="O8" s="228"/>
      <c r="P8" s="229"/>
      <c r="Q8" s="230"/>
      <c r="R8" s="23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53"/>
      <c r="C9" s="153"/>
      <c r="D9" s="25"/>
      <c r="E9" s="228"/>
      <c r="F9" s="229"/>
      <c r="G9" s="228"/>
      <c r="H9" s="229"/>
      <c r="I9" s="228"/>
      <c r="J9" s="229"/>
      <c r="K9" s="228"/>
      <c r="L9" s="229"/>
      <c r="M9" s="238"/>
      <c r="N9" s="239"/>
      <c r="O9" s="228"/>
      <c r="P9" s="229"/>
      <c r="Q9" s="230"/>
      <c r="R9" s="23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58"/>
      <c r="C10" s="158"/>
      <c r="D10" s="25"/>
      <c r="E10" s="228"/>
      <c r="F10" s="229"/>
      <c r="G10" s="228"/>
      <c r="H10" s="229"/>
      <c r="I10" s="228"/>
      <c r="J10" s="229"/>
      <c r="K10" s="228"/>
      <c r="L10" s="229"/>
      <c r="M10" s="238"/>
      <c r="N10" s="239"/>
      <c r="O10" s="228"/>
      <c r="P10" s="229"/>
      <c r="Q10" s="230"/>
      <c r="R10" s="23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58"/>
      <c r="C11" s="158"/>
      <c r="D11" s="25"/>
      <c r="E11" s="228"/>
      <c r="F11" s="229"/>
      <c r="G11" s="228"/>
      <c r="H11" s="229"/>
      <c r="I11" s="228"/>
      <c r="J11" s="229"/>
      <c r="K11" s="228"/>
      <c r="L11" s="229"/>
      <c r="M11" s="238"/>
      <c r="N11" s="239"/>
      <c r="O11" s="228"/>
      <c r="P11" s="229"/>
      <c r="Q11" s="230"/>
      <c r="R11" s="23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8"/>
      <c r="C12" s="158"/>
      <c r="D12" s="25"/>
      <c r="E12" s="228"/>
      <c r="F12" s="229"/>
      <c r="G12" s="228"/>
      <c r="H12" s="229"/>
      <c r="I12" s="228"/>
      <c r="J12" s="229"/>
      <c r="K12" s="228"/>
      <c r="L12" s="229"/>
      <c r="M12" s="238"/>
      <c r="N12" s="239"/>
      <c r="O12" s="228"/>
      <c r="P12" s="229"/>
      <c r="Q12" s="230"/>
      <c r="R12" s="23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28"/>
      <c r="F13" s="229"/>
      <c r="G13" s="228"/>
      <c r="H13" s="229"/>
      <c r="I13" s="228"/>
      <c r="J13" s="229"/>
      <c r="K13" s="228"/>
      <c r="L13" s="229"/>
      <c r="M13" s="238"/>
      <c r="N13" s="239"/>
      <c r="O13" s="228"/>
      <c r="P13" s="229"/>
      <c r="Q13" s="230"/>
      <c r="R13" s="231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28"/>
      <c r="F14" s="229"/>
      <c r="G14" s="228"/>
      <c r="H14" s="229"/>
      <c r="I14" s="228"/>
      <c r="J14" s="229"/>
      <c r="K14" s="228"/>
      <c r="L14" s="229"/>
      <c r="M14" s="238"/>
      <c r="N14" s="239"/>
      <c r="O14" s="228"/>
      <c r="P14" s="229"/>
      <c r="Q14" s="230"/>
      <c r="R14" s="231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/>
      <c r="B15" s="80"/>
      <c r="C15" s="139"/>
      <c r="D15" s="25"/>
      <c r="E15" s="228"/>
      <c r="F15" s="229"/>
      <c r="G15" s="228"/>
      <c r="H15" s="229"/>
      <c r="I15" s="228"/>
      <c r="J15" s="229"/>
      <c r="K15" s="228"/>
      <c r="L15" s="229"/>
      <c r="M15" s="238"/>
      <c r="N15" s="239"/>
      <c r="O15" s="228"/>
      <c r="P15" s="229"/>
      <c r="Q15" s="230"/>
      <c r="R15" s="231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7"/>
      <c r="D16" s="25"/>
      <c r="E16" s="228"/>
      <c r="F16" s="229"/>
      <c r="G16" s="228"/>
      <c r="H16" s="229"/>
      <c r="I16" s="228"/>
      <c r="J16" s="229"/>
      <c r="K16" s="228"/>
      <c r="L16" s="229"/>
      <c r="M16" s="238"/>
      <c r="N16" s="239"/>
      <c r="O16" s="228"/>
      <c r="P16" s="229"/>
      <c r="Q16" s="230"/>
      <c r="R16" s="231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7"/>
      <c r="B17" s="80"/>
      <c r="C17" s="157"/>
      <c r="D17" s="25"/>
      <c r="E17" s="228"/>
      <c r="F17" s="229"/>
      <c r="G17" s="228"/>
      <c r="H17" s="229"/>
      <c r="I17" s="228"/>
      <c r="J17" s="229"/>
      <c r="K17" s="228"/>
      <c r="L17" s="229"/>
      <c r="M17" s="238"/>
      <c r="N17" s="239"/>
      <c r="O17" s="228"/>
      <c r="P17" s="229"/>
      <c r="Q17" s="230"/>
      <c r="R17" s="231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>
        <v>3600</v>
      </c>
      <c r="B18" s="227" t="s">
        <v>103</v>
      </c>
      <c r="C18" s="137"/>
      <c r="D18" s="14" t="s">
        <v>74</v>
      </c>
      <c r="E18" s="228"/>
      <c r="F18" s="229"/>
      <c r="G18" s="228">
        <v>0.5</v>
      </c>
      <c r="H18" s="229"/>
      <c r="I18" s="228"/>
      <c r="J18" s="229"/>
      <c r="K18" s="228">
        <v>0.5</v>
      </c>
      <c r="L18" s="229"/>
      <c r="M18" s="238"/>
      <c r="N18" s="239"/>
      <c r="O18" s="228"/>
      <c r="P18" s="229"/>
      <c r="Q18" s="230"/>
      <c r="R18" s="231"/>
      <c r="S18" s="76">
        <f>E18+G18+I18+K18+M18+O18+Q18</f>
        <v>1</v>
      </c>
      <c r="T18" s="76">
        <f>SUM(S18-U18-V18)</f>
        <v>1</v>
      </c>
      <c r="U18" s="79"/>
      <c r="V18" s="79"/>
    </row>
    <row r="19" spans="1:22" x14ac:dyDescent="0.25">
      <c r="A19" s="137"/>
      <c r="B19" s="30"/>
      <c r="C19" s="137"/>
      <c r="D19" s="25"/>
      <c r="E19" s="228"/>
      <c r="F19" s="229"/>
      <c r="G19" s="228"/>
      <c r="H19" s="229"/>
      <c r="I19" s="228"/>
      <c r="J19" s="229"/>
      <c r="K19" s="228"/>
      <c r="L19" s="229"/>
      <c r="M19" s="238"/>
      <c r="N19" s="239"/>
      <c r="O19" s="228"/>
      <c r="P19" s="229"/>
      <c r="Q19" s="230"/>
      <c r="R19" s="231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28"/>
      <c r="F20" s="229"/>
      <c r="G20" s="228"/>
      <c r="H20" s="229"/>
      <c r="I20" s="228"/>
      <c r="J20" s="229"/>
      <c r="K20" s="228"/>
      <c r="L20" s="229"/>
      <c r="M20" s="238">
        <v>8</v>
      </c>
      <c r="N20" s="239"/>
      <c r="O20" s="228"/>
      <c r="P20" s="229"/>
      <c r="Q20" s="230"/>
      <c r="R20" s="231"/>
      <c r="S20" s="76">
        <f t="shared" si="1"/>
        <v>8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30"/>
      <c r="P21" s="231"/>
      <c r="Q21" s="230"/>
      <c r="R21" s="231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76">
        <f t="shared" si="1"/>
        <v>40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32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0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32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v>1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8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E15" sqref="E15:F15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221"/>
      <c r="C2" s="221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8.3000000000000007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7" t="s">
        <v>102</v>
      </c>
      <c r="C4" s="211">
        <v>26</v>
      </c>
      <c r="D4" s="25" t="s">
        <v>64</v>
      </c>
      <c r="E4" s="233">
        <v>4</v>
      </c>
      <c r="F4" s="233"/>
      <c r="G4" s="243">
        <v>4</v>
      </c>
      <c r="H4" s="244"/>
      <c r="I4" s="233">
        <v>4</v>
      </c>
      <c r="J4" s="233"/>
      <c r="K4" s="233">
        <v>2.5</v>
      </c>
      <c r="L4" s="233"/>
      <c r="M4" s="233"/>
      <c r="N4" s="233"/>
      <c r="O4" s="243"/>
      <c r="P4" s="244"/>
      <c r="Q4" s="245"/>
      <c r="R4" s="246"/>
      <c r="S4" s="12">
        <f>E4+G4+I4+K4+M4+O4+Q4</f>
        <v>14.5</v>
      </c>
      <c r="T4" s="12">
        <f t="shared" ref="T4:T16" si="0">SUM(S4-U4-V4)</f>
        <v>14.5</v>
      </c>
      <c r="U4" s="15"/>
      <c r="V4" s="15"/>
    </row>
    <row r="5" spans="1:22" x14ac:dyDescent="0.25">
      <c r="A5" s="137">
        <v>6781</v>
      </c>
      <c r="B5" s="227" t="s">
        <v>102</v>
      </c>
      <c r="C5" s="193">
        <v>27</v>
      </c>
      <c r="D5" s="25" t="s">
        <v>64</v>
      </c>
      <c r="E5" s="233">
        <v>4</v>
      </c>
      <c r="F5" s="233"/>
      <c r="G5" s="243">
        <v>4</v>
      </c>
      <c r="H5" s="244"/>
      <c r="I5" s="233">
        <v>4</v>
      </c>
      <c r="J5" s="233"/>
      <c r="K5" s="233">
        <v>2.5</v>
      </c>
      <c r="L5" s="233"/>
      <c r="M5" s="233"/>
      <c r="N5" s="233"/>
      <c r="O5" s="243"/>
      <c r="P5" s="244"/>
      <c r="Q5" s="245"/>
      <c r="R5" s="246"/>
      <c r="S5" s="12">
        <f t="shared" ref="S5:S24" si="1">E5+G5+I5+K5+M5+O5+Q5</f>
        <v>14.5</v>
      </c>
      <c r="T5" s="12">
        <f t="shared" si="0"/>
        <v>14.5</v>
      </c>
      <c r="U5" s="15"/>
      <c r="V5" s="15"/>
    </row>
    <row r="6" spans="1:22" x14ac:dyDescent="0.25">
      <c r="A6" s="137">
        <v>6781</v>
      </c>
      <c r="B6" s="227" t="s">
        <v>102</v>
      </c>
      <c r="C6" s="137">
        <v>28</v>
      </c>
      <c r="D6" s="25" t="s">
        <v>64</v>
      </c>
      <c r="E6" s="233"/>
      <c r="F6" s="233"/>
      <c r="G6" s="243"/>
      <c r="H6" s="244"/>
      <c r="I6" s="233"/>
      <c r="J6" s="233"/>
      <c r="K6" s="233">
        <v>1</v>
      </c>
      <c r="L6" s="233"/>
      <c r="M6" s="233">
        <v>2.5</v>
      </c>
      <c r="N6" s="233"/>
      <c r="O6" s="243"/>
      <c r="P6" s="244"/>
      <c r="Q6" s="245"/>
      <c r="R6" s="246"/>
      <c r="S6" s="12">
        <f t="shared" si="1"/>
        <v>3.5</v>
      </c>
      <c r="T6" s="12">
        <f t="shared" si="0"/>
        <v>3.5</v>
      </c>
      <c r="U6" s="15"/>
      <c r="V6" s="15"/>
    </row>
    <row r="7" spans="1:22" x14ac:dyDescent="0.25">
      <c r="A7" s="137">
        <v>6781</v>
      </c>
      <c r="B7" s="227" t="s">
        <v>102</v>
      </c>
      <c r="C7" s="214">
        <v>29</v>
      </c>
      <c r="D7" s="25" t="s">
        <v>64</v>
      </c>
      <c r="E7" s="233"/>
      <c r="F7" s="233"/>
      <c r="G7" s="233"/>
      <c r="H7" s="233"/>
      <c r="I7" s="233"/>
      <c r="J7" s="233"/>
      <c r="K7" s="233">
        <v>1</v>
      </c>
      <c r="L7" s="233"/>
      <c r="M7" s="233">
        <v>2.5</v>
      </c>
      <c r="N7" s="233"/>
      <c r="O7" s="243"/>
      <c r="P7" s="244"/>
      <c r="Q7" s="245"/>
      <c r="R7" s="246"/>
      <c r="S7" s="12">
        <f t="shared" si="1"/>
        <v>3.5</v>
      </c>
      <c r="T7" s="12">
        <f t="shared" si="0"/>
        <v>3.5</v>
      </c>
      <c r="U7" s="15"/>
      <c r="V7" s="15"/>
    </row>
    <row r="8" spans="1:22" x14ac:dyDescent="0.25">
      <c r="A8" s="137">
        <v>6781</v>
      </c>
      <c r="B8" s="227" t="s">
        <v>102</v>
      </c>
      <c r="C8" s="137">
        <v>30</v>
      </c>
      <c r="D8" s="25" t="s">
        <v>64</v>
      </c>
      <c r="E8" s="233"/>
      <c r="F8" s="233"/>
      <c r="G8" s="233"/>
      <c r="H8" s="233"/>
      <c r="I8" s="233"/>
      <c r="J8" s="233"/>
      <c r="K8" s="233">
        <v>1</v>
      </c>
      <c r="L8" s="233"/>
      <c r="M8" s="233">
        <v>2.5</v>
      </c>
      <c r="N8" s="233"/>
      <c r="O8" s="243"/>
      <c r="P8" s="244"/>
      <c r="Q8" s="245"/>
      <c r="R8" s="246"/>
      <c r="S8" s="12">
        <f t="shared" si="1"/>
        <v>3.5</v>
      </c>
      <c r="T8" s="12">
        <f t="shared" si="0"/>
        <v>3.5</v>
      </c>
      <c r="U8" s="15"/>
      <c r="V8" s="15"/>
    </row>
    <row r="9" spans="1:22" x14ac:dyDescent="0.25">
      <c r="A9" s="137"/>
      <c r="B9" s="215"/>
      <c r="C9" s="215"/>
      <c r="D9" s="25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43"/>
      <c r="P9" s="244"/>
      <c r="Q9" s="245"/>
      <c r="R9" s="24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216"/>
      <c r="C10" s="216"/>
      <c r="D10" s="25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43"/>
      <c r="P10" s="244"/>
      <c r="Q10" s="245"/>
      <c r="R10" s="24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77"/>
      <c r="C11" s="177"/>
      <c r="D11" s="25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43"/>
      <c r="P11" s="244"/>
      <c r="Q11" s="245"/>
      <c r="R11" s="24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77"/>
      <c r="C12" s="177"/>
      <c r="D12" s="25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43"/>
      <c r="P12" s="244"/>
      <c r="Q12" s="245"/>
      <c r="R12" s="24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77"/>
      <c r="C13" s="177"/>
      <c r="D13" s="25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43"/>
      <c r="P13" s="244"/>
      <c r="Q13" s="245"/>
      <c r="R13" s="24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78"/>
      <c r="C14" s="178"/>
      <c r="D14" s="25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43"/>
      <c r="P14" s="244"/>
      <c r="Q14" s="245"/>
      <c r="R14" s="24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78"/>
      <c r="C15" s="178"/>
      <c r="D15" s="25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43"/>
      <c r="P15" s="244"/>
      <c r="Q15" s="245"/>
      <c r="R15" s="24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43"/>
      <c r="P16" s="244"/>
      <c r="Q16" s="245"/>
      <c r="R16" s="246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7"/>
      <c r="B17" s="155"/>
      <c r="C17" s="155"/>
      <c r="D17" s="25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43"/>
      <c r="P17" s="244"/>
      <c r="Q17" s="245"/>
      <c r="R17" s="246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7"/>
      <c r="B18" s="215"/>
      <c r="C18" s="215"/>
      <c r="D18" s="25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43"/>
      <c r="P18" s="244"/>
      <c r="Q18" s="245"/>
      <c r="R18" s="246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7"/>
      <c r="B19" s="30"/>
      <c r="C19" s="137"/>
      <c r="D19" s="25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43"/>
      <c r="P19" s="244"/>
      <c r="Q19" s="245"/>
      <c r="R19" s="246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7"/>
      <c r="B20" s="186"/>
      <c r="C20" s="186"/>
      <c r="D20" s="25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43"/>
      <c r="P20" s="244"/>
      <c r="Q20" s="245"/>
      <c r="R20" s="246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7"/>
      <c r="B21" s="30"/>
      <c r="C21" s="148"/>
      <c r="D21" s="25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43"/>
      <c r="P21" s="244"/>
      <c r="Q21" s="245"/>
      <c r="R21" s="246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5"/>
      <c r="R22" s="246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45"/>
      <c r="P23" s="246"/>
      <c r="Q23" s="245"/>
      <c r="R23" s="246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7">
        <f>SUM(E4:E23)</f>
        <v>8</v>
      </c>
      <c r="F24" s="248"/>
      <c r="G24" s="247">
        <f>SUM(G4:G23)</f>
        <v>8</v>
      </c>
      <c r="H24" s="248"/>
      <c r="I24" s="247">
        <f>SUM(I4:I23)</f>
        <v>8</v>
      </c>
      <c r="J24" s="248"/>
      <c r="K24" s="247">
        <f>SUM(K4:K23)</f>
        <v>8</v>
      </c>
      <c r="L24" s="248"/>
      <c r="M24" s="247">
        <f>SUM(M4:M23)</f>
        <v>7.5</v>
      </c>
      <c r="N24" s="248"/>
      <c r="O24" s="247">
        <f>SUM(O4:O23)</f>
        <v>0</v>
      </c>
      <c r="P24" s="248"/>
      <c r="Q24" s="247">
        <f>SUM(Q4:Q23)</f>
        <v>0</v>
      </c>
      <c r="R24" s="248"/>
      <c r="S24" s="12">
        <f t="shared" si="1"/>
        <v>39.5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39.5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-0.5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-0.5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39.5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39.5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E20" sqref="E20:L2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90</v>
      </c>
      <c r="B2" s="221"/>
      <c r="C2" s="221"/>
      <c r="D2" s="138"/>
      <c r="E2" s="235" t="s">
        <v>13</v>
      </c>
      <c r="F2" s="235"/>
      <c r="G2" s="234" t="s">
        <v>14</v>
      </c>
      <c r="H2" s="234"/>
      <c r="I2" s="235" t="s">
        <v>15</v>
      </c>
      <c r="J2" s="235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102</v>
      </c>
      <c r="C4" s="211">
        <v>22</v>
      </c>
      <c r="D4" s="25" t="s">
        <v>91</v>
      </c>
      <c r="E4" s="228">
        <v>0.5</v>
      </c>
      <c r="F4" s="229"/>
      <c r="G4" s="228">
        <v>2</v>
      </c>
      <c r="H4" s="229"/>
      <c r="I4" s="228"/>
      <c r="J4" s="229"/>
      <c r="K4" s="228"/>
      <c r="L4" s="229"/>
      <c r="M4" s="228"/>
      <c r="N4" s="229"/>
      <c r="O4" s="228"/>
      <c r="P4" s="229"/>
      <c r="Q4" s="230"/>
      <c r="R4" s="231"/>
      <c r="S4" s="76">
        <f>E4+G4+I4+K4+M4+O4+Q4</f>
        <v>2.5</v>
      </c>
      <c r="T4" s="76">
        <f t="shared" ref="T4:T12" si="0">SUM(S4-U4-V4)</f>
        <v>2.5</v>
      </c>
      <c r="U4" s="79"/>
      <c r="V4" s="79"/>
    </row>
    <row r="5" spans="1:22" x14ac:dyDescent="0.25">
      <c r="A5" s="137">
        <v>6781</v>
      </c>
      <c r="B5" s="227" t="s">
        <v>102</v>
      </c>
      <c r="C5" s="222" t="s">
        <v>73</v>
      </c>
      <c r="D5" s="25" t="s">
        <v>64</v>
      </c>
      <c r="E5" s="228"/>
      <c r="F5" s="229"/>
      <c r="G5" s="228">
        <v>6</v>
      </c>
      <c r="H5" s="229"/>
      <c r="I5" s="228">
        <v>6</v>
      </c>
      <c r="J5" s="229"/>
      <c r="K5" s="228">
        <v>7.5</v>
      </c>
      <c r="L5" s="229"/>
      <c r="M5" s="228">
        <v>8</v>
      </c>
      <c r="N5" s="229"/>
      <c r="O5" s="228"/>
      <c r="P5" s="229"/>
      <c r="Q5" s="230"/>
      <c r="R5" s="231"/>
      <c r="S5" s="76">
        <f t="shared" ref="S5:S26" si="1">E5+G5+I5+K5+M5+O5+Q5</f>
        <v>27.5</v>
      </c>
      <c r="T5" s="76">
        <f t="shared" si="0"/>
        <v>27.5</v>
      </c>
      <c r="U5" s="79"/>
      <c r="V5" s="79"/>
    </row>
    <row r="6" spans="1:22" x14ac:dyDescent="0.25">
      <c r="A6" s="137">
        <v>6687</v>
      </c>
      <c r="B6" s="227" t="s">
        <v>101</v>
      </c>
      <c r="C6" s="216">
        <v>39</v>
      </c>
      <c r="D6" s="25" t="s">
        <v>85</v>
      </c>
      <c r="E6" s="228">
        <v>2</v>
      </c>
      <c r="F6" s="229"/>
      <c r="G6" s="228"/>
      <c r="H6" s="229"/>
      <c r="I6" s="228">
        <v>2</v>
      </c>
      <c r="J6" s="229"/>
      <c r="K6" s="228"/>
      <c r="L6" s="229"/>
      <c r="M6" s="228"/>
      <c r="N6" s="229"/>
      <c r="O6" s="228"/>
      <c r="P6" s="229"/>
      <c r="Q6" s="230"/>
      <c r="R6" s="231"/>
      <c r="S6" s="76">
        <f t="shared" si="1"/>
        <v>4</v>
      </c>
      <c r="T6" s="76">
        <f t="shared" si="0"/>
        <v>4</v>
      </c>
      <c r="U6" s="79"/>
      <c r="V6" s="79"/>
    </row>
    <row r="7" spans="1:22" x14ac:dyDescent="0.25">
      <c r="A7" s="137">
        <v>6687</v>
      </c>
      <c r="B7" s="227" t="s">
        <v>101</v>
      </c>
      <c r="C7" s="220">
        <v>40</v>
      </c>
      <c r="D7" s="25" t="s">
        <v>85</v>
      </c>
      <c r="E7" s="228">
        <v>2</v>
      </c>
      <c r="F7" s="229"/>
      <c r="G7" s="228"/>
      <c r="H7" s="229"/>
      <c r="I7" s="228"/>
      <c r="J7" s="229"/>
      <c r="K7" s="228"/>
      <c r="L7" s="229"/>
      <c r="M7" s="228"/>
      <c r="N7" s="229"/>
      <c r="O7" s="228"/>
      <c r="P7" s="229"/>
      <c r="Q7" s="230"/>
      <c r="R7" s="231"/>
      <c r="S7" s="76">
        <f t="shared" si="1"/>
        <v>2</v>
      </c>
      <c r="T7" s="76">
        <f t="shared" si="0"/>
        <v>2</v>
      </c>
      <c r="U7" s="79"/>
      <c r="V7" s="79"/>
    </row>
    <row r="8" spans="1:22" x14ac:dyDescent="0.25">
      <c r="A8" s="137"/>
      <c r="B8" s="220"/>
      <c r="C8" s="220"/>
      <c r="D8" s="25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30"/>
      <c r="R8" s="23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9"/>
      <c r="C9" s="199"/>
      <c r="D9" s="25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0"/>
      <c r="R9" s="23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9"/>
      <c r="C10" s="199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0"/>
      <c r="R10" s="23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99"/>
      <c r="C11" s="199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0"/>
      <c r="R11" s="23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60"/>
      <c r="C12" s="160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0"/>
      <c r="R12" s="23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60"/>
      <c r="C13" s="160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0"/>
      <c r="R13" s="231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60"/>
      <c r="C14" s="160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0"/>
      <c r="R14" s="231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60"/>
      <c r="C15" s="160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/>
      <c r="B16" s="177"/>
      <c r="C16" s="177"/>
      <c r="D16" s="25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76">
        <f t="shared" si="2"/>
        <v>0</v>
      </c>
      <c r="T16" s="76">
        <f t="shared" si="3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0"/>
      <c r="R17" s="231"/>
      <c r="S17" s="76">
        <f t="shared" ref="S17" si="4">E17+G17+I17+K17+M17+O17+Q17</f>
        <v>0</v>
      </c>
      <c r="T17" s="76">
        <f t="shared" ref="T17" si="5">SUM(S17-U17-V17)</f>
        <v>0</v>
      </c>
      <c r="U17" s="79"/>
      <c r="V17" s="79"/>
    </row>
    <row r="18" spans="1:22" x14ac:dyDescent="0.25">
      <c r="A18" s="137"/>
      <c r="B18" s="30"/>
      <c r="C18" s="137"/>
      <c r="D18" s="25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0"/>
      <c r="R18" s="231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/>
      <c r="B19" s="30"/>
      <c r="C19" s="137"/>
      <c r="D19" s="25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0"/>
      <c r="R19" s="231"/>
      <c r="S19" s="76">
        <f t="shared" ref="S19:S21" si="6">E19+G19+I19+K19+M19+O19+Q19</f>
        <v>0</v>
      </c>
      <c r="T19" s="76">
        <f t="shared" ref="T19:T21" si="7">SUM(S19-U19-V19)</f>
        <v>0</v>
      </c>
      <c r="U19" s="79"/>
      <c r="V19" s="79"/>
    </row>
    <row r="20" spans="1:22" ht="15.75" customHeight="1" x14ac:dyDescent="0.25">
      <c r="A20" s="137">
        <v>3600</v>
      </c>
      <c r="B20" s="227" t="s">
        <v>103</v>
      </c>
      <c r="C20" s="137"/>
      <c r="D20" s="14" t="s">
        <v>82</v>
      </c>
      <c r="E20" s="228">
        <v>2</v>
      </c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0"/>
      <c r="R20" s="231"/>
      <c r="S20" s="76">
        <f t="shared" si="6"/>
        <v>2</v>
      </c>
      <c r="T20" s="76">
        <f t="shared" si="7"/>
        <v>2</v>
      </c>
      <c r="U20" s="79"/>
      <c r="V20" s="79"/>
    </row>
    <row r="21" spans="1:22" x14ac:dyDescent="0.25">
      <c r="A21" s="137">
        <v>3600</v>
      </c>
      <c r="B21" s="227" t="s">
        <v>103</v>
      </c>
      <c r="C21" s="191"/>
      <c r="D21" s="25" t="s">
        <v>92</v>
      </c>
      <c r="E21" s="228">
        <v>1.5</v>
      </c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0"/>
      <c r="R21" s="231"/>
      <c r="S21" s="76">
        <f t="shared" si="6"/>
        <v>1.5</v>
      </c>
      <c r="T21" s="76">
        <f t="shared" si="7"/>
        <v>1.5</v>
      </c>
      <c r="U21" s="79"/>
      <c r="V21" s="79"/>
    </row>
    <row r="22" spans="1:22" x14ac:dyDescent="0.25">
      <c r="A22" s="137">
        <v>3600</v>
      </c>
      <c r="B22" s="227" t="s">
        <v>103</v>
      </c>
      <c r="C22" s="137"/>
      <c r="D22" s="14" t="s">
        <v>74</v>
      </c>
      <c r="E22" s="228"/>
      <c r="F22" s="229"/>
      <c r="G22" s="228"/>
      <c r="H22" s="229"/>
      <c r="I22" s="228"/>
      <c r="J22" s="229"/>
      <c r="K22" s="228">
        <v>0.5</v>
      </c>
      <c r="L22" s="229"/>
      <c r="M22" s="228"/>
      <c r="N22" s="229"/>
      <c r="O22" s="228"/>
      <c r="P22" s="229"/>
      <c r="Q22" s="230"/>
      <c r="R22" s="231"/>
      <c r="S22" s="76">
        <f>E22+G22+I22+K22+M22+O22+Q22</f>
        <v>0.5</v>
      </c>
      <c r="T22" s="76">
        <f>SUM(S22-U22-V22)</f>
        <v>0.5</v>
      </c>
      <c r="U22" s="79"/>
      <c r="V22" s="79"/>
    </row>
    <row r="23" spans="1:22" x14ac:dyDescent="0.25">
      <c r="A23" s="137"/>
      <c r="B23" s="30"/>
      <c r="C23" s="137"/>
      <c r="D23" s="200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8"/>
      <c r="P23" s="229"/>
      <c r="Q23" s="230"/>
      <c r="R23" s="231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28"/>
      <c r="P24" s="229"/>
      <c r="Q24" s="230"/>
      <c r="R24" s="231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28"/>
      <c r="F25" s="229"/>
      <c r="G25" s="228"/>
      <c r="H25" s="229"/>
      <c r="I25" s="228"/>
      <c r="J25" s="229"/>
      <c r="K25" s="228"/>
      <c r="L25" s="229"/>
      <c r="M25" s="228"/>
      <c r="N25" s="229"/>
      <c r="O25" s="230"/>
      <c r="P25" s="231"/>
      <c r="Q25" s="230"/>
      <c r="R25" s="231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36">
        <f>SUM(E4:E25)</f>
        <v>8</v>
      </c>
      <c r="F26" s="237"/>
      <c r="G26" s="236">
        <f>SUM(G4:G25)</f>
        <v>8</v>
      </c>
      <c r="H26" s="237"/>
      <c r="I26" s="236">
        <f>SUM(I4:I25)</f>
        <v>8</v>
      </c>
      <c r="J26" s="237"/>
      <c r="K26" s="236">
        <f>SUM(K4:K25)</f>
        <v>8</v>
      </c>
      <c r="L26" s="237"/>
      <c r="M26" s="236">
        <f>SUM(M4:M25)</f>
        <v>8</v>
      </c>
      <c r="N26" s="237"/>
      <c r="O26" s="236">
        <f>SUM(O4:O25)</f>
        <v>0</v>
      </c>
      <c r="P26" s="237"/>
      <c r="Q26" s="236">
        <f>SUM(Q4:Q25)</f>
        <v>0</v>
      </c>
      <c r="R26" s="237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f>SUM(S17:S23)</f>
        <v>4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zoomScale="90" zoomScaleNormal="90" workbookViewId="0">
      <selection activeCell="E16" sqref="E16:N18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90</v>
      </c>
      <c r="B2" s="221"/>
      <c r="C2" s="221"/>
      <c r="D2" s="138"/>
      <c r="E2" s="235" t="s">
        <v>13</v>
      </c>
      <c r="F2" s="235"/>
      <c r="G2" s="234" t="s">
        <v>14</v>
      </c>
      <c r="H2" s="234"/>
      <c r="I2" s="235" t="s">
        <v>15</v>
      </c>
      <c r="J2" s="235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102</v>
      </c>
      <c r="C4" s="220">
        <v>25</v>
      </c>
      <c r="D4" s="25" t="s">
        <v>83</v>
      </c>
      <c r="E4" s="233">
        <v>7.75</v>
      </c>
      <c r="F4" s="232"/>
      <c r="G4" s="232">
        <v>7.75</v>
      </c>
      <c r="H4" s="232"/>
      <c r="I4" s="232">
        <v>8</v>
      </c>
      <c r="J4" s="232"/>
      <c r="K4" s="232">
        <v>5.75</v>
      </c>
      <c r="L4" s="232"/>
      <c r="M4" s="232">
        <v>4.75</v>
      </c>
      <c r="N4" s="232"/>
      <c r="O4" s="228"/>
      <c r="P4" s="229"/>
      <c r="Q4" s="230"/>
      <c r="R4" s="231"/>
      <c r="S4" s="76">
        <f>E4+G4+I4+K4+M4+O4+Q4</f>
        <v>34</v>
      </c>
      <c r="T4" s="76">
        <f t="shared" ref="T4:T12" si="0">SUM(S4-U4-V4)</f>
        <v>34</v>
      </c>
      <c r="U4" s="79"/>
      <c r="V4" s="79"/>
    </row>
    <row r="5" spans="1:22" x14ac:dyDescent="0.25">
      <c r="A5" s="137"/>
      <c r="B5" s="215"/>
      <c r="C5" s="215"/>
      <c r="D5" s="25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28"/>
      <c r="P5" s="229"/>
      <c r="Q5" s="230"/>
      <c r="R5" s="231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01"/>
      <c r="C6" s="201"/>
      <c r="D6" s="25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28"/>
      <c r="P6" s="229"/>
      <c r="Q6" s="230"/>
      <c r="R6" s="231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94"/>
      <c r="C7" s="194"/>
      <c r="D7" s="25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28"/>
      <c r="P7" s="229"/>
      <c r="Q7" s="230"/>
      <c r="R7" s="23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64"/>
      <c r="C8" s="164"/>
      <c r="D8" s="25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30"/>
      <c r="R8" s="23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65"/>
      <c r="C9" s="165"/>
      <c r="D9" s="25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0"/>
      <c r="R9" s="23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5"/>
      <c r="C10" s="165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0"/>
      <c r="R10" s="23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0"/>
      <c r="R11" s="23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0"/>
      <c r="R12" s="23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0"/>
      <c r="R13" s="231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0"/>
      <c r="R14" s="231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4">
        <v>3600</v>
      </c>
      <c r="B17" s="227" t="s">
        <v>103</v>
      </c>
      <c r="C17" s="154"/>
      <c r="D17" s="25" t="s">
        <v>87</v>
      </c>
      <c r="E17" s="228"/>
      <c r="F17" s="229"/>
      <c r="G17" s="228"/>
      <c r="H17" s="229"/>
      <c r="I17" s="228"/>
      <c r="J17" s="229"/>
      <c r="K17" s="228">
        <v>2</v>
      </c>
      <c r="L17" s="229"/>
      <c r="M17" s="228"/>
      <c r="N17" s="229"/>
      <c r="O17" s="228"/>
      <c r="P17" s="229"/>
      <c r="Q17" s="230"/>
      <c r="R17" s="231"/>
      <c r="S17" s="76">
        <f t="shared" si="2"/>
        <v>2</v>
      </c>
      <c r="T17" s="76">
        <f t="shared" si="3"/>
        <v>2</v>
      </c>
      <c r="U17" s="79"/>
      <c r="V17" s="79"/>
    </row>
    <row r="18" spans="1:22" x14ac:dyDescent="0.25">
      <c r="A18" s="137">
        <v>3600</v>
      </c>
      <c r="B18" s="227" t="s">
        <v>103</v>
      </c>
      <c r="C18" s="137"/>
      <c r="D18" s="14" t="s">
        <v>74</v>
      </c>
      <c r="E18" s="228">
        <v>0.25</v>
      </c>
      <c r="F18" s="229"/>
      <c r="G18" s="228">
        <v>0.25</v>
      </c>
      <c r="H18" s="229"/>
      <c r="I18" s="228"/>
      <c r="J18" s="229"/>
      <c r="K18" s="228">
        <v>0.25</v>
      </c>
      <c r="L18" s="229"/>
      <c r="M18" s="228">
        <v>0.25</v>
      </c>
      <c r="N18" s="229"/>
      <c r="O18" s="228"/>
      <c r="P18" s="229"/>
      <c r="Q18" s="230"/>
      <c r="R18" s="231"/>
      <c r="S18" s="76">
        <f>E18+G18+I18+K18+M18+O18+Q18</f>
        <v>1</v>
      </c>
      <c r="T18" s="76">
        <f>SUM(S18-U18-V18)</f>
        <v>1</v>
      </c>
      <c r="U18" s="79"/>
      <c r="V18" s="79"/>
    </row>
    <row r="19" spans="1:22" x14ac:dyDescent="0.25">
      <c r="A19" s="137"/>
      <c r="B19" s="30"/>
      <c r="C19" s="137"/>
      <c r="D19" s="25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0"/>
      <c r="R19" s="231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0"/>
      <c r="R20" s="231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30"/>
      <c r="P21" s="231"/>
      <c r="Q21" s="230"/>
      <c r="R21" s="231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5</v>
      </c>
      <c r="N22" s="237"/>
      <c r="O22" s="236">
        <f>SUM(O4:O21)</f>
        <v>0</v>
      </c>
      <c r="P22" s="237"/>
      <c r="Q22" s="236">
        <f>SUM(Q4:Q21)</f>
        <v>0</v>
      </c>
      <c r="R22" s="237"/>
      <c r="S22" s="76">
        <f t="shared" si="1"/>
        <v>37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37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f>SUM(M22)-N23</f>
        <v>-3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-3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37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v>3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37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C333-55C8-403F-8259-87E95D91A99D}">
  <sheetPr>
    <pageSetUpPr fitToPage="1"/>
  </sheetPr>
  <dimension ref="A1:V34"/>
  <sheetViews>
    <sheetView zoomScale="90" zoomScaleNormal="90" workbookViewId="0">
      <selection activeCell="E15" sqref="F15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/>
      <c r="B1" s="67"/>
      <c r="C1" s="67"/>
    </row>
    <row r="2" spans="1:22" s="72" customFormat="1" x14ac:dyDescent="0.25">
      <c r="A2" s="5" t="s">
        <v>75</v>
      </c>
      <c r="B2" s="204"/>
      <c r="C2" s="204"/>
      <c r="D2" s="204"/>
      <c r="E2" s="235" t="s">
        <v>13</v>
      </c>
      <c r="F2" s="235"/>
      <c r="G2" s="234" t="s">
        <v>14</v>
      </c>
      <c r="H2" s="234"/>
      <c r="I2" s="235" t="s">
        <v>15</v>
      </c>
      <c r="J2" s="235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/>
      <c r="B4" s="206"/>
      <c r="C4" s="206"/>
      <c r="D4" s="25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28"/>
      <c r="P4" s="229"/>
      <c r="Q4" s="230"/>
      <c r="R4" s="231"/>
      <c r="S4" s="76">
        <f>E4+G4+I4+K4+M4+O4+Q4</f>
        <v>0</v>
      </c>
      <c r="T4" s="76">
        <f t="shared" ref="T4:T12" si="0">SUM(S4-U4-V4)</f>
        <v>0</v>
      </c>
      <c r="U4" s="79"/>
      <c r="V4" s="79"/>
    </row>
    <row r="5" spans="1:22" x14ac:dyDescent="0.25">
      <c r="A5" s="137"/>
      <c r="B5" s="206"/>
      <c r="C5" s="206"/>
      <c r="D5" s="25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28"/>
      <c r="P5" s="229"/>
      <c r="Q5" s="230"/>
      <c r="R5" s="231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06"/>
      <c r="C6" s="206"/>
      <c r="D6" s="25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28"/>
      <c r="P6" s="229"/>
      <c r="Q6" s="230"/>
      <c r="R6" s="231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06"/>
      <c r="C7" s="206"/>
      <c r="D7" s="25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28"/>
      <c r="P7" s="229"/>
      <c r="Q7" s="230"/>
      <c r="R7" s="23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6"/>
      <c r="C8" s="206"/>
      <c r="D8" s="25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30"/>
      <c r="R8" s="23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6"/>
      <c r="C9" s="206"/>
      <c r="D9" s="25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0"/>
      <c r="R9" s="23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6"/>
      <c r="C10" s="206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0"/>
      <c r="R10" s="23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6"/>
      <c r="C11" s="206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0"/>
      <c r="R11" s="23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206"/>
      <c r="C12" s="206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0"/>
      <c r="R12" s="23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206"/>
      <c r="C13" s="206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0"/>
      <c r="R13" s="231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206"/>
      <c r="C14" s="206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0"/>
      <c r="R14" s="231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205"/>
      <c r="B16" s="80"/>
      <c r="C16" s="205"/>
      <c r="D16" s="78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205"/>
      <c r="B17" s="80"/>
      <c r="C17" s="205"/>
      <c r="D17" s="25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0"/>
      <c r="R17" s="231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205"/>
      <c r="B18" s="80"/>
      <c r="C18" s="205"/>
      <c r="D18" s="25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0"/>
      <c r="R18" s="231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0"/>
      <c r="R19" s="231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0"/>
      <c r="R20" s="231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30"/>
      <c r="P21" s="231"/>
      <c r="Q21" s="230"/>
      <c r="R21" s="231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6">
        <f>SUM(E4:E21)</f>
        <v>0</v>
      </c>
      <c r="F22" s="237"/>
      <c r="G22" s="236">
        <f>SUM(G4:G21)</f>
        <v>0</v>
      </c>
      <c r="H22" s="237"/>
      <c r="I22" s="236">
        <f>SUM(I4:I21)</f>
        <v>0</v>
      </c>
      <c r="J22" s="237"/>
      <c r="K22" s="236">
        <f>SUM(K4:K21)</f>
        <v>0</v>
      </c>
      <c r="L22" s="237"/>
      <c r="M22" s="236">
        <f>SUM(M4:M21)</f>
        <v>0</v>
      </c>
      <c r="N22" s="237"/>
      <c r="O22" s="236">
        <f>SUM(O4:O21)</f>
        <v>0</v>
      </c>
      <c r="P22" s="237"/>
      <c r="Q22" s="236">
        <f>SUM(Q4:Q21)</f>
        <v>0</v>
      </c>
      <c r="R22" s="237"/>
      <c r="S22" s="76">
        <f t="shared" si="1"/>
        <v>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202"/>
      <c r="F23" s="203">
        <v>8</v>
      </c>
      <c r="G23" s="202"/>
      <c r="H23" s="203">
        <v>8</v>
      </c>
      <c r="I23" s="202"/>
      <c r="J23" s="203">
        <v>8</v>
      </c>
      <c r="K23" s="202"/>
      <c r="L23" s="203">
        <v>8</v>
      </c>
      <c r="M23" s="202"/>
      <c r="N23" s="203">
        <v>8</v>
      </c>
      <c r="O23" s="202"/>
      <c r="P23" s="203"/>
      <c r="Q23" s="202"/>
      <c r="R23" s="203"/>
      <c r="S23" s="76">
        <f>SUM(E23:R23)</f>
        <v>40</v>
      </c>
      <c r="T23" s="76">
        <f>SUM(T4:T22)</f>
        <v>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-8</v>
      </c>
      <c r="G24" s="82"/>
      <c r="H24" s="82">
        <f>SUM(G22)-H23</f>
        <v>-8</v>
      </c>
      <c r="I24" s="82"/>
      <c r="J24" s="82">
        <f>SUM(I22)-J23</f>
        <v>-8</v>
      </c>
      <c r="K24" s="82"/>
      <c r="L24" s="82">
        <f>SUM(K22)-L23</f>
        <v>-8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-31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.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2018-11-26T09:40:33Z</cp:lastPrinted>
  <dcterms:created xsi:type="dcterms:W3CDTF">2010-01-14T13:00:57Z</dcterms:created>
  <dcterms:modified xsi:type="dcterms:W3CDTF">2019-08-16T15:11:29Z</dcterms:modified>
</cp:coreProperties>
</file>