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AC33DAE2-163B-4AFE-8D49-CE41D4AF29F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#" sheetId="47" r:id="rId2"/>
    <sheet name="-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,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2">'-'!$A$1:$V$43</definedName>
    <definedName name="_xlnm.Print_Area" localSheetId="1">'#'!$A$1:$V$44</definedName>
    <definedName name="_xlnm.Print_Area" localSheetId="9">','!$A$1:$V$43</definedName>
    <definedName name="_xlnm.Print_Area" localSheetId="16">'.'!$A$1:$V$41</definedName>
    <definedName name="_xlnm.Print_Area" localSheetId="0">Analysis!$A$1:$K$28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5" l="1"/>
  <c r="S10" i="5"/>
  <c r="C2" i="48"/>
  <c r="E25" i="53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<sst xmlns="http://schemas.openxmlformats.org/spreadsheetml/2006/main" count="721" uniqueCount="120">
  <si>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</si>
  <si>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</si>
  <si>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</si>
  <si>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</si>
  <si>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</si>
  <si>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</si>
  <si>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</si>
  <si>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</si>
  <si>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</si>
  <si>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</si>
  <si>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</si>
  <si>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</si>
  <si>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</si>
  <si>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</si>
  <si>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</si>
  <si>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</si>
  <si>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</si>
  <si>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</si>
  <si>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</si>
  <si>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</si>
  <si>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</si>
  <si>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</si>
  <si>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</si>
  <si>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</si>
  <si>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</si>
  <si>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</si>
  <si>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</si>
  <si>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</si>
  <si>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</si>
  <si>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</si>
  <si>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</si>
  <si>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</si>
  <si>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</si>
  <si>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</si>
  <si>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</si>
  <si>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</si>
  <si>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</si>
  <si>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</si>
  <si>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</si>
  <si>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</si>
  <si>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</si>
  <si>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</si>
  <si>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</si>
  <si>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</si>
  <si>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</si>
  <si>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</si>
  <si>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</si>
  <si>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</si>
  <si>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</si>
  <si>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</si>
  <si>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</si>
  <si>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</si>
  <si>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</si>
  <si>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</si>
  <si>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</si>
  <si>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</si>
  <si>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</si>
  <si>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</si>
  <si>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</si>
  <si>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</si>
  <si>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</si>
  <si>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</si>
  <si>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</si>
  <si>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</si>
  <si>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</si>
  <si>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</si>
  <si>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</si>
  <si>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</si>
  <si>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</si>
  <si>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</si>
  <si>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</si>
  <si>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</si>
  <si>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</si>
  <si>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</si>
  <si>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</si>
  <si>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</si>
  <si>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</si>
  <si>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</si>
  <si>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</si>
  <si>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</si>
  <si>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</si>
  <si>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</si>
  <si>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</si>
  <si>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</si>
  <si>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</si>
  <si>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</si>
  <si>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</si>
  <si>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</si>
  <si>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</si>
  <si>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Reception desk</t>
  </si>
  <si>
    <t>load van</t>
  </si>
  <si>
    <t xml:space="preserve">vanity frames from store </t>
  </si>
  <si>
    <t>door &amp; frame</t>
  </si>
  <si>
    <t>arcs from store 6822</t>
  </si>
  <si>
    <t>wrapping</t>
  </si>
  <si>
    <t>31.07.22</t>
  </si>
  <si>
    <t>filler / glue samples</t>
  </si>
  <si>
    <t>unit</t>
  </si>
  <si>
    <t>drive to axminster tools</t>
  </si>
  <si>
    <t>wall battons</t>
  </si>
  <si>
    <t>mirror</t>
  </si>
  <si>
    <t>panels</t>
  </si>
  <si>
    <t>panels / jigs</t>
  </si>
  <si>
    <t>shelves</t>
  </si>
  <si>
    <t>slats</t>
  </si>
  <si>
    <t>windowboards</t>
  </si>
  <si>
    <t>assist shredder / fork lift</t>
  </si>
  <si>
    <t xml:space="preserve">wall unit </t>
  </si>
  <si>
    <t>frames</t>
  </si>
  <si>
    <t>doors</t>
  </si>
  <si>
    <t>battons</t>
  </si>
  <si>
    <t>WHIT05</t>
  </si>
  <si>
    <t>REPT01</t>
  </si>
  <si>
    <t>OFFI01</t>
  </si>
  <si>
    <t>CAPI01</t>
  </si>
  <si>
    <t>HOXT01</t>
  </si>
  <si>
    <t>BRAN01</t>
  </si>
  <si>
    <t>BARC01</t>
  </si>
  <si>
    <t>MOOR02</t>
  </si>
  <si>
    <t>OFF01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</si>
</sst>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28" sqref="H28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67</v>
      </c>
      <c r="C2" s="6" t="s">
        <v>95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/>
      <c r="B6" s="99">
        <f>SUM('#'!C31)</f>
        <v>0</v>
      </c>
      <c r="C6" s="99">
        <f>SUM('#'!C32)</f>
        <v>0</v>
      </c>
      <c r="D6" s="99">
        <f>SUM('#'!C33)</f>
        <v>0</v>
      </c>
      <c r="E6" s="99">
        <f>SUM('#'!C34)</f>
        <v>0</v>
      </c>
      <c r="F6" s="99">
        <f>SUM('#'!C35)</f>
        <v>0</v>
      </c>
      <c r="G6" s="100">
        <f>B6+C6+D6+E6+F6</f>
        <v>0</v>
      </c>
      <c r="H6" s="101">
        <f>SUM('#'!C37)</f>
        <v>0</v>
      </c>
      <c r="I6" s="101">
        <f>SUM('#'!C38)</f>
        <v>0</v>
      </c>
      <c r="K6" s="102">
        <f>SUM('#'!I32)</f>
        <v>0</v>
      </c>
    </row>
    <row r="7" spans="1:11" ht="17.25" customHeight="1" x14ac:dyDescent="0.25">
      <c r="A7" s="98"/>
      <c r="B7" s="99">
        <f>SUM('-'!C30)</f>
        <v>0</v>
      </c>
      <c r="C7" s="99">
        <f>SUM('-'!U27)</f>
        <v>0</v>
      </c>
      <c r="D7" s="99">
        <f>SUM('-'!V27)</f>
        <v>0</v>
      </c>
      <c r="E7" s="99">
        <f>SUM('-'!C33)</f>
        <v>0</v>
      </c>
      <c r="F7" s="99">
        <f>SUM('-'!C34)</f>
        <v>0</v>
      </c>
      <c r="G7" s="100">
        <f>B7+C7+D7+E7+F7</f>
        <v>0</v>
      </c>
      <c r="H7" s="101">
        <f>SUM('-'!C36)</f>
        <v>0</v>
      </c>
      <c r="I7" s="101">
        <f>SUM('-'!C37)</f>
        <v>0</v>
      </c>
      <c r="K7" s="102">
        <f>SUM('-'!I31)</f>
        <v>0</v>
      </c>
    </row>
    <row r="8" spans="1:11" x14ac:dyDescent="0.25">
      <c r="A8" s="98" t="s">
        <v>43</v>
      </c>
      <c r="B8" s="99">
        <f>SUM(Czege!C29)</f>
        <v>32</v>
      </c>
      <c r="C8" s="99">
        <f>SUM(Czege!C30)</f>
        <v>0</v>
      </c>
      <c r="D8" s="99">
        <f>SUM(Czege!C31)</f>
        <v>0</v>
      </c>
      <c r="E8" s="99">
        <f>SUM(Czege!C32)</f>
        <v>0</v>
      </c>
      <c r="F8" s="99">
        <f>SUM(Czege!C33)</f>
        <v>0</v>
      </c>
      <c r="G8" s="100">
        <f>B8+C8+D8+E8+F8</f>
        <v>32</v>
      </c>
      <c r="H8" s="103">
        <f>SUM(Czege!C35)</f>
        <v>0</v>
      </c>
      <c r="I8" s="103">
        <f>SUM(Czege!C36)</f>
        <v>0</v>
      </c>
      <c r="K8" s="102">
        <f>SUM(Czege!I30)</f>
        <v>1</v>
      </c>
    </row>
    <row r="9" spans="1:11" ht="17.25" customHeight="1" x14ac:dyDescent="0.25">
      <c r="A9" s="98" t="s">
        <v>7</v>
      </c>
      <c r="B9" s="99">
        <f>SUM(Doran!C30)</f>
        <v>32</v>
      </c>
      <c r="C9" s="99">
        <f>SUM(Doran!C31)</f>
        <v>0</v>
      </c>
      <c r="D9" s="99">
        <f>SUM(Doran!C32)</f>
        <v>0</v>
      </c>
      <c r="E9" s="99">
        <f>SUM(Doran!C33)</f>
        <v>0</v>
      </c>
      <c r="F9" s="99">
        <f>SUM(Doran!C34)</f>
        <v>0</v>
      </c>
      <c r="G9" s="100">
        <f t="shared" ref="G9:G19" si="0">B9+C9+D9+E9+F9</f>
        <v>32</v>
      </c>
      <c r="H9" s="103">
        <f>SUM(Doran!C36)</f>
        <v>0</v>
      </c>
      <c r="I9" s="103">
        <f>SUM(Doran!C37)</f>
        <v>0</v>
      </c>
      <c r="K9" s="102">
        <f>SUM(Doran!I31)</f>
        <v>1</v>
      </c>
    </row>
    <row r="10" spans="1:11" x14ac:dyDescent="0.25">
      <c r="A10" s="98" t="s">
        <v>50</v>
      </c>
      <c r="B10" s="99">
        <f>SUM(Hammond!C30)</f>
        <v>32</v>
      </c>
      <c r="C10" s="99">
        <f>SUM(Hammond!C31)</f>
        <v>0</v>
      </c>
      <c r="D10" s="99">
        <f>SUM(Hammond!C32)</f>
        <v>0</v>
      </c>
      <c r="E10" s="99">
        <f>SUM(Hammond!C33)</f>
        <v>0</v>
      </c>
      <c r="F10" s="99">
        <f>SUM(Hammond!C34)</f>
        <v>0</v>
      </c>
      <c r="G10" s="100">
        <f t="shared" ref="G10:G15" si="1">B10+C10+D10+E10+F10</f>
        <v>32</v>
      </c>
      <c r="H10" s="103">
        <f>SUM(Hammond!C36)</f>
        <v>0</v>
      </c>
      <c r="I10" s="103">
        <f>SUM(Hammond!C37)</f>
        <v>0</v>
      </c>
      <c r="K10" s="102">
        <f>SUM(Hammond!I31)</f>
        <v>1</v>
      </c>
    </row>
    <row r="11" spans="1:11" x14ac:dyDescent="0.25">
      <c r="A11" s="98" t="s">
        <v>8</v>
      </c>
      <c r="B11" s="99">
        <f>SUM(Harland!C27)</f>
        <v>32</v>
      </c>
      <c r="C11" s="99">
        <f>SUM(Harland!C28)</f>
        <v>0</v>
      </c>
      <c r="D11" s="99">
        <f>SUM(Harland!C29)</f>
        <v>0</v>
      </c>
      <c r="E11" s="99">
        <f>SUM(Harland!C30)</f>
        <v>0</v>
      </c>
      <c r="F11" s="99">
        <f>SUM(Harland!C31)</f>
        <v>0</v>
      </c>
      <c r="G11" s="100">
        <f t="shared" si="1"/>
        <v>32</v>
      </c>
      <c r="H11" s="103">
        <f>SUM(Harland!C33)</f>
        <v>0</v>
      </c>
      <c r="I11" s="103">
        <f>SUM(Harland!C34)</f>
        <v>0</v>
      </c>
      <c r="K11" s="102">
        <f>SUM(Harland!I28)</f>
        <v>0</v>
      </c>
    </row>
    <row r="12" spans="1:11" x14ac:dyDescent="0.25">
      <c r="A12" s="91" t="s">
        <v>74</v>
      </c>
      <c r="B12" s="99">
        <f>SUM(Jones!C29)</f>
        <v>32</v>
      </c>
      <c r="C12" s="99">
        <f>SUM(Jones!C30)</f>
        <v>0</v>
      </c>
      <c r="D12" s="99">
        <f>SUM(Jones!C31)</f>
        <v>0</v>
      </c>
      <c r="E12" s="99">
        <f>SUM(Jones!C32)</f>
        <v>0</v>
      </c>
      <c r="F12" s="99">
        <f>SUM(Jones!C33)</f>
        <v>0</v>
      </c>
      <c r="G12" s="100">
        <f>B12+C12+D12+E12+F12</f>
        <v>32</v>
      </c>
      <c r="H12" s="103">
        <f>SUM(Jones!C35)</f>
        <v>0</v>
      </c>
      <c r="I12" s="103">
        <f>SUM(Jones!C36)</f>
        <v>0</v>
      </c>
      <c r="K12" s="102">
        <f>SUM(Jones!I30)</f>
        <v>32</v>
      </c>
    </row>
    <row r="13" spans="1:11" x14ac:dyDescent="0.25">
      <c r="A13" s="98" t="s">
        <v>9</v>
      </c>
      <c r="B13" s="99">
        <f>SUM(McSharry!C27)</f>
        <v>32</v>
      </c>
      <c r="C13" s="99">
        <f>SUM(McSharry!C28)</f>
        <v>0</v>
      </c>
      <c r="D13" s="99">
        <f>SUM(McSharry!C29)</f>
        <v>0</v>
      </c>
      <c r="E13" s="99">
        <f>SUM(McSharry!C30)</f>
        <v>0</v>
      </c>
      <c r="F13" s="99">
        <f>SUM(McSharry!C31)</f>
        <v>0</v>
      </c>
      <c r="G13" s="100">
        <f t="shared" si="1"/>
        <v>32</v>
      </c>
      <c r="H13" s="103">
        <f>SUM(McSharry!C33)</f>
        <v>0</v>
      </c>
      <c r="I13" s="103">
        <f>SUM(McSharry!C34)</f>
        <v>0</v>
      </c>
      <c r="K13" s="102">
        <f>SUM(McSharry!I28)</f>
        <v>2.5</v>
      </c>
    </row>
    <row r="14" spans="1:11" ht="17.25" customHeight="1" x14ac:dyDescent="0.25">
      <c r="A14" s="98"/>
      <c r="B14" s="99">
        <f>SUM(','!C30)</f>
        <v>0</v>
      </c>
      <c r="C14" s="99">
        <f>SUM(','!C31)</f>
        <v>0</v>
      </c>
      <c r="D14" s="99">
        <f>SUM(','!C32)</f>
        <v>0</v>
      </c>
      <c r="E14" s="99">
        <f>SUM(','!C33)</f>
        <v>0</v>
      </c>
      <c r="F14" s="99">
        <f>SUM(','!C34)</f>
        <v>0</v>
      </c>
      <c r="G14" s="100">
        <f t="shared" si="1"/>
        <v>0</v>
      </c>
      <c r="H14" s="103">
        <f>SUM(','!C36)</f>
        <v>0</v>
      </c>
      <c r="I14" s="103">
        <f>SUM(','!C37)</f>
        <v>0</v>
      </c>
      <c r="K14" s="102">
        <f>SUM(','!I31)</f>
        <v>0</v>
      </c>
    </row>
    <row r="15" spans="1:11" ht="17.25" customHeight="1" x14ac:dyDescent="0.25">
      <c r="A15" s="98" t="s">
        <v>10</v>
      </c>
      <c r="B15" s="99">
        <f>SUM(Taylor!C28)</f>
        <v>32</v>
      </c>
      <c r="C15" s="99">
        <f>SUM(Taylor!C29)</f>
        <v>0</v>
      </c>
      <c r="D15" s="99">
        <f>SUM(Taylor!C30)</f>
        <v>0</v>
      </c>
      <c r="E15" s="99">
        <f>SUM(Taylor!C31)</f>
        <v>0</v>
      </c>
      <c r="F15" s="99">
        <f>SUM(Taylor!C32)</f>
        <v>0</v>
      </c>
      <c r="G15" s="100">
        <f t="shared" si="1"/>
        <v>32</v>
      </c>
      <c r="H15" s="103">
        <f>SUM(Taylor!C34)</f>
        <v>0</v>
      </c>
      <c r="I15" s="103">
        <f>SUM(Taylor!C35)</f>
        <v>0</v>
      </c>
      <c r="K15" s="102">
        <f>SUM(Taylor!I29)</f>
        <v>13.5</v>
      </c>
    </row>
    <row r="16" spans="1:11" x14ac:dyDescent="0.25">
      <c r="A16" s="98" t="s">
        <v>45</v>
      </c>
      <c r="B16" s="99">
        <f>SUM(Ward!C30)</f>
        <v>32</v>
      </c>
      <c r="C16" s="99">
        <f>SUM(Ward!C31)</f>
        <v>0</v>
      </c>
      <c r="D16" s="99">
        <f>SUM(Ward!C32)</f>
        <v>0</v>
      </c>
      <c r="E16" s="99">
        <f>SUM(Ward!C33)</f>
        <v>0</v>
      </c>
      <c r="F16" s="99">
        <f>SUM(Ward!C34)</f>
        <v>0</v>
      </c>
      <c r="G16" s="100">
        <f t="shared" si="0"/>
        <v>32</v>
      </c>
      <c r="H16" s="103">
        <f>SUM(Ward!C36)</f>
        <v>0</v>
      </c>
      <c r="I16" s="103">
        <f>SUM(Ward!C37)</f>
        <v>0</v>
      </c>
      <c r="K16" s="102">
        <f>SUM(Ward!I31)</f>
        <v>1.5</v>
      </c>
    </row>
    <row r="17" spans="1:11" x14ac:dyDescent="0.25">
      <c r="A17" s="98" t="s">
        <v>62</v>
      </c>
      <c r="B17" s="99">
        <f>SUM(Wildman!C28)</f>
        <v>24</v>
      </c>
      <c r="C17" s="99">
        <f>SUM(Wildman!C29)</f>
        <v>0</v>
      </c>
      <c r="D17" s="99">
        <f>SUM(Wildman!C30)</f>
        <v>0</v>
      </c>
      <c r="E17" s="99">
        <f>SUM(Wildman!C31)</f>
        <v>8</v>
      </c>
      <c r="F17" s="99">
        <f>SUM(Wildman!C32)</f>
        <v>0</v>
      </c>
      <c r="G17" s="100">
        <f>B17+C17+D17+E17+F17</f>
        <v>32</v>
      </c>
      <c r="H17" s="103">
        <f>SUM(Wildman!C34)</f>
        <v>0</v>
      </c>
      <c r="I17" s="103">
        <f>SUM(Wildman!C35)</f>
        <v>0</v>
      </c>
      <c r="K17" s="102">
        <f>SUM(Wildman!I29)</f>
        <v>0</v>
      </c>
    </row>
    <row r="18" spans="1:11" x14ac:dyDescent="0.25">
      <c r="A18" s="98" t="s">
        <v>47</v>
      </c>
      <c r="B18" s="99">
        <f>SUM(N.Winterburn!C29)</f>
        <v>8</v>
      </c>
      <c r="C18" s="99">
        <f>SUM(N.Winterburn!C30)</f>
        <v>0</v>
      </c>
      <c r="D18" s="99">
        <f>SUM(N.Winterburn!C31)</f>
        <v>0</v>
      </c>
      <c r="E18" s="99">
        <f>SUM(N.Winterburn!C32)</f>
        <v>24</v>
      </c>
      <c r="F18" s="99">
        <f>SUM(N.Winterburn!C33)</f>
        <v>0</v>
      </c>
      <c r="G18" s="100">
        <f t="shared" si="0"/>
        <v>32</v>
      </c>
      <c r="H18" s="103">
        <f>SUM(N.Winterburn!C35)</f>
        <v>0</v>
      </c>
      <c r="I18" s="103">
        <f>SUM(N.Winterburn!C36)</f>
        <v>0</v>
      </c>
      <c r="K18" s="102">
        <f>SUM(N.Winterburn!I30)</f>
        <v>1</v>
      </c>
    </row>
    <row r="19" spans="1:11" x14ac:dyDescent="0.25">
      <c r="A19" s="98" t="s">
        <v>11</v>
      </c>
      <c r="B19" s="99">
        <f>SUM(T.Winterburn!C28)</f>
        <v>32</v>
      </c>
      <c r="C19" s="99">
        <f>SUM(T.Winterburn!C29)</f>
        <v>0</v>
      </c>
      <c r="D19" s="99">
        <f>SUM(T.Winterburn!C30)</f>
        <v>0</v>
      </c>
      <c r="E19" s="99">
        <f>SUM(T.Winterburn!C31)</f>
        <v>0</v>
      </c>
      <c r="F19" s="99">
        <f>SUM(T.Winterburn!C32)</f>
        <v>0</v>
      </c>
      <c r="G19" s="100">
        <f t="shared" si="0"/>
        <v>32</v>
      </c>
      <c r="H19" s="103">
        <f>SUM(T.Winterburn!C34)</f>
        <v>0</v>
      </c>
      <c r="I19" s="103">
        <f>SUM(T.Winterburn!C35)</f>
        <v>0</v>
      </c>
      <c r="K19" s="102">
        <f>SUM(T.Winterburn!I29)</f>
        <v>4</v>
      </c>
    </row>
    <row r="20" spans="1:11" x14ac:dyDescent="0.25">
      <c r="A20" s="98" t="s">
        <v>12</v>
      </c>
      <c r="B20" s="99">
        <f>SUM(Wright!C30)</f>
        <v>32</v>
      </c>
      <c r="C20" s="99">
        <f>SUM(Wright!C31)</f>
        <v>2</v>
      </c>
      <c r="D20" s="99">
        <f>SUM(Wright!C32)</f>
        <v>0</v>
      </c>
      <c r="E20" s="99">
        <f>SUM(Wright!C33)</f>
        <v>0</v>
      </c>
      <c r="F20" s="99">
        <f>SUM(Wright!C34)</f>
        <v>0</v>
      </c>
      <c r="G20" s="100">
        <f>B20+C20+D20+E20+F20</f>
        <v>34</v>
      </c>
      <c r="H20" s="103">
        <f>SUM(Wright!C36)</f>
        <v>0</v>
      </c>
      <c r="I20" s="103">
        <f>SUM(Wright!C37)</f>
        <v>0</v>
      </c>
      <c r="K20" s="102">
        <f>SUM(Wright!I31)</f>
        <v>26</v>
      </c>
    </row>
    <row r="21" spans="1:11" ht="17.25" customHeight="1" x14ac:dyDescent="0.25">
      <c r="A21" s="104" t="s">
        <v>22</v>
      </c>
      <c r="B21" s="105">
        <f t="shared" ref="B21:I21" si="2">SUM(B6:B20)</f>
        <v>352</v>
      </c>
      <c r="C21" s="105">
        <f t="shared" si="2"/>
        <v>2</v>
      </c>
      <c r="D21" s="105">
        <f t="shared" si="2"/>
        <v>0</v>
      </c>
      <c r="E21" s="105">
        <f t="shared" si="2"/>
        <v>32</v>
      </c>
      <c r="F21" s="105">
        <f t="shared" si="2"/>
        <v>0</v>
      </c>
      <c r="G21" s="105">
        <f t="shared" si="2"/>
        <v>386</v>
      </c>
      <c r="H21" s="106">
        <f t="shared" si="2"/>
        <v>0</v>
      </c>
      <c r="I21" s="106">
        <f t="shared" si="2"/>
        <v>0</v>
      </c>
      <c r="J21" s="93"/>
      <c r="K21" s="105">
        <f>SUM(K6:K20)</f>
        <v>83.5</v>
      </c>
    </row>
    <row r="22" spans="1:11" s="93" customFormat="1" x14ac:dyDescent="0.25">
      <c r="A22" s="91"/>
      <c r="B22" s="91"/>
      <c r="C22" s="91"/>
      <c r="D22" s="91"/>
      <c r="E22" s="91"/>
      <c r="F22" s="91"/>
      <c r="J22" s="91"/>
      <c r="K22" s="91"/>
    </row>
    <row r="24" spans="1:11" x14ac:dyDescent="0.25">
      <c r="A24" s="91" t="s">
        <v>28</v>
      </c>
      <c r="C24" s="107">
        <f>B21+C21+D21</f>
        <v>354</v>
      </c>
    </row>
    <row r="25" spans="1:11" x14ac:dyDescent="0.25">
      <c r="A25" s="91" t="s">
        <v>29</v>
      </c>
      <c r="C25" s="107">
        <f>K21</f>
        <v>83.5</v>
      </c>
    </row>
    <row r="26" spans="1:11" x14ac:dyDescent="0.25">
      <c r="A26" s="91" t="s">
        <v>33</v>
      </c>
      <c r="C26" s="108">
        <f>C25/C24</f>
        <v>0.23587570621468926</v>
      </c>
    </row>
    <row r="27" spans="1:11" x14ac:dyDescent="0.25">
      <c r="C27" s="93"/>
    </row>
    <row r="28" spans="1:11" x14ac:dyDescent="0.25">
      <c r="H28" s="93" t="s">
        <v>81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12" sqref="D1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3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/>
      <c r="B1" s="48"/>
      <c r="C1" s="48"/>
    </row>
    <row r="2" spans="1:22" s="53" customFormat="1" x14ac:dyDescent="0.25">
      <c r="A2" s="5" t="s">
        <v>66</v>
      </c>
      <c r="B2" s="109"/>
      <c r="C2" s="6" t="s">
        <v>95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/>
      <c r="F3" s="27"/>
      <c r="G3" s="55"/>
      <c r="H3" s="27"/>
      <c r="I3" s="55"/>
      <c r="J3" s="27"/>
      <c r="K3" s="55"/>
      <c r="L3" s="27"/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/>
      <c r="B4" s="6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7">
        <f t="shared" ref="S4:S24" si="0">E4+G4+I4+K4+M4+O4+Q4</f>
        <v>0</v>
      </c>
      <c r="T4" s="57">
        <f t="shared" ref="T4:T11" si="1">SUM(S4-U4-V4)</f>
        <v>0</v>
      </c>
      <c r="U4" s="59"/>
      <c r="V4" s="59"/>
    </row>
    <row r="5" spans="1:22" x14ac:dyDescent="0.25">
      <c r="A5" s="6"/>
      <c r="B5" s="6"/>
      <c r="C5" s="6"/>
      <c r="D5" s="22"/>
      <c r="E5" s="126"/>
      <c r="F5" s="125"/>
      <c r="G5" s="126"/>
      <c r="H5" s="125"/>
      <c r="I5" s="126"/>
      <c r="J5" s="125"/>
      <c r="K5" s="126"/>
      <c r="L5" s="125"/>
      <c r="M5" s="126"/>
      <c r="N5" s="125"/>
      <c r="O5" s="123"/>
      <c r="P5" s="124"/>
      <c r="Q5" s="123"/>
      <c r="R5" s="124"/>
      <c r="S5" s="57">
        <f t="shared" si="0"/>
        <v>0</v>
      </c>
      <c r="T5" s="57">
        <f t="shared" si="1"/>
        <v>0</v>
      </c>
      <c r="U5" s="59"/>
      <c r="V5" s="59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7">
        <f t="shared" si="0"/>
        <v>0</v>
      </c>
      <c r="T6" s="57">
        <f t="shared" si="1"/>
        <v>0</v>
      </c>
      <c r="U6" s="59"/>
      <c r="V6" s="59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7">
        <f>E7+G7+I7+K7+M7+O7+Q7</f>
        <v>0</v>
      </c>
      <c r="T7" s="57">
        <f t="shared" si="1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>E8+G8+I8+K8+M8+O8+Q8</f>
        <v>0</v>
      </c>
      <c r="T8" s="57">
        <f t="shared" si="1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0"/>
        <v>0</v>
      </c>
      <c r="T9" s="57">
        <f t="shared" si="1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0"/>
        <v>0</v>
      </c>
      <c r="T10" s="57">
        <f t="shared" si="1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 t="shared" si="0"/>
        <v>0</v>
      </c>
      <c r="T11" s="57">
        <f t="shared" si="1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0"/>
        <v>0</v>
      </c>
      <c r="T12" s="57">
        <f t="shared" ref="T12" si="2">SUM(S12-U12-V12)</f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ref="S13" si="3">E13+G13+I13+K13+M13+O13+Q13</f>
        <v>0</v>
      </c>
      <c r="T13" s="57">
        <f t="shared" ref="T13" si="4">SUM(S13-U13-V13)</f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 t="shared" si="0"/>
        <v>0</v>
      </c>
      <c r="T14" s="57">
        <f t="shared" ref="T14:T20" si="5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" si="6">E15+G15+I15+K15+M15+O15+Q15</f>
        <v>0</v>
      </c>
      <c r="T15" s="57">
        <f t="shared" ref="T15" si="7"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0"/>
        <v>0</v>
      </c>
      <c r="T16" s="57">
        <f t="shared" si="5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0"/>
        <v>0</v>
      </c>
      <c r="T17" s="57">
        <f t="shared" ref="T17" si="8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0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ref="S19:S20" si="9">E19+G19+I19+K19+M19+O19+Q19</f>
        <v>0</v>
      </c>
      <c r="T19" s="57">
        <f t="shared" si="5"/>
        <v>0</v>
      </c>
      <c r="U19" s="59"/>
      <c r="V19" s="59"/>
    </row>
    <row r="20" spans="1:22" ht="15.75" customHeight="1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9"/>
        <v>0</v>
      </c>
      <c r="T20" s="57">
        <f t="shared" si="5"/>
        <v>0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 t="shared" si="0"/>
        <v>0</v>
      </c>
      <c r="T21" s="57">
        <f t="shared" ref="T21" si="10">SUM(S21-U21-V21)</f>
        <v>0</v>
      </c>
      <c r="U21" s="59"/>
      <c r="V21" s="59"/>
    </row>
    <row r="22" spans="1:22" ht="1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3"/>
      <c r="P22" s="124"/>
      <c r="Q22" s="123"/>
      <c r="R22" s="124"/>
      <c r="S22" s="57">
        <f t="shared" si="0"/>
        <v>0</v>
      </c>
      <c r="T22" s="57">
        <f>SUM(S22-U22-V22)</f>
        <v>0</v>
      </c>
      <c r="U22" s="59"/>
      <c r="V22" s="59"/>
    </row>
    <row r="23" spans="1:22" x14ac:dyDescent="0.25">
      <c r="A23" s="80"/>
      <c r="B23" s="80"/>
      <c r="C23" s="80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0"/>
        <v>0</v>
      </c>
      <c r="T23" s="57">
        <f>SUM(S23-U23-V23)</f>
        <v>0</v>
      </c>
      <c r="U23" s="59"/>
      <c r="V23" s="59"/>
    </row>
    <row r="24" spans="1:22" x14ac:dyDescent="0.25">
      <c r="A24" s="54" t="s">
        <v>35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0"/>
        <v>0</v>
      </c>
      <c r="T24" s="57"/>
      <c r="U24" s="61"/>
      <c r="V24" s="59"/>
    </row>
    <row r="25" spans="1:22" x14ac:dyDescent="0.25">
      <c r="A25" s="54" t="s">
        <v>36</v>
      </c>
      <c r="B25" s="54"/>
      <c r="C25" s="54"/>
      <c r="D25" s="54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7">
        <f t="shared" ref="S25:S26" si="11">E25+G25+I25+K25+M25+O25+Q25</f>
        <v>0</v>
      </c>
      <c r="T25" s="57"/>
      <c r="U25" s="61"/>
      <c r="V25" s="59"/>
    </row>
    <row r="26" spans="1:22" x14ac:dyDescent="0.25">
      <c r="A26" s="61" t="s">
        <v>6</v>
      </c>
      <c r="B26" s="61"/>
      <c r="C26" s="61"/>
      <c r="D26" s="61"/>
      <c r="E26" s="127">
        <f>SUM(E4:E25)</f>
        <v>0</v>
      </c>
      <c r="F26" s="128"/>
      <c r="G26" s="127">
        <f>SUM(G4:G25)</f>
        <v>0</v>
      </c>
      <c r="H26" s="128"/>
      <c r="I26" s="127">
        <f>SUM(I4:I25)</f>
        <v>0</v>
      </c>
      <c r="J26" s="128"/>
      <c r="K26" s="127">
        <f>SUM(K4:K25)</f>
        <v>0</v>
      </c>
      <c r="L26" s="128"/>
      <c r="M26" s="127">
        <f>SUM(M4:M25)</f>
        <v>0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7">
        <f t="shared" si="11"/>
        <v>0</v>
      </c>
      <c r="T26" s="57"/>
      <c r="U26" s="61"/>
      <c r="V26" s="59"/>
    </row>
    <row r="27" spans="1:22" x14ac:dyDescent="0.25">
      <c r="A27" s="61" t="s">
        <v>2</v>
      </c>
      <c r="B27" s="61"/>
      <c r="C27" s="61"/>
      <c r="D27" s="61"/>
      <c r="E27" s="57"/>
      <c r="F27" s="110">
        <v>8</v>
      </c>
      <c r="G27" s="57"/>
      <c r="H27" s="110">
        <v>8</v>
      </c>
      <c r="I27" s="57"/>
      <c r="J27" s="110">
        <v>8</v>
      </c>
      <c r="K27" s="57"/>
      <c r="L27" s="110">
        <v>8</v>
      </c>
      <c r="M27" s="57"/>
      <c r="N27" s="110">
        <v>8</v>
      </c>
      <c r="O27" s="57"/>
      <c r="P27" s="110"/>
      <c r="Q27" s="57"/>
      <c r="R27" s="110"/>
      <c r="S27" s="57">
        <f>SUM(E27:R27)</f>
        <v>40</v>
      </c>
      <c r="T27" s="57">
        <f>SUM(T4:T26)</f>
        <v>0</v>
      </c>
      <c r="U27" s="59"/>
      <c r="V27" s="59"/>
    </row>
    <row r="28" spans="1:22" x14ac:dyDescent="0.25">
      <c r="A28" s="61" t="s">
        <v>39</v>
      </c>
      <c r="B28" s="61"/>
      <c r="C28" s="61"/>
      <c r="D28" s="61"/>
      <c r="E28" s="59"/>
      <c r="F28" s="59">
        <f>SUM(E26)-F27</f>
        <v>-8</v>
      </c>
      <c r="G28" s="59"/>
      <c r="H28" s="59">
        <f>SUM(G26)-H27</f>
        <v>-8</v>
      </c>
      <c r="I28" s="59"/>
      <c r="J28" s="59">
        <f>SUM(I26)-J27</f>
        <v>-8</v>
      </c>
      <c r="K28" s="59"/>
      <c r="L28" s="59">
        <f>SUM(K26)-L27</f>
        <v>-8</v>
      </c>
      <c r="M28" s="59"/>
      <c r="N28" s="59">
        <f>SUM(M26)-N27</f>
        <v>-8</v>
      </c>
      <c r="O28" s="59"/>
      <c r="P28" s="59">
        <f>SUM(O26)</f>
        <v>0</v>
      </c>
      <c r="Q28" s="59"/>
      <c r="R28" s="59">
        <f>SUM(Q26)</f>
        <v>0</v>
      </c>
      <c r="S28" s="59">
        <f>SUM(E28:R28)</f>
        <v>-40</v>
      </c>
      <c r="T28" s="59"/>
      <c r="U28" s="59">
        <f>SUM(U4:U27)</f>
        <v>0</v>
      </c>
      <c r="V28" s="59">
        <f>SUM(V4:V27)</f>
        <v>0</v>
      </c>
    </row>
    <row r="30" spans="1:22" x14ac:dyDescent="0.25">
      <c r="A30" s="47" t="s">
        <v>23</v>
      </c>
      <c r="B30" s="48"/>
    </row>
    <row r="31" spans="1:22" x14ac:dyDescent="0.25">
      <c r="A31" s="49" t="s">
        <v>2</v>
      </c>
      <c r="C31" s="62">
        <f>SUM(T27)</f>
        <v>0</v>
      </c>
      <c r="I31" s="47">
        <v>3600</v>
      </c>
    </row>
    <row r="32" spans="1:22" x14ac:dyDescent="0.25">
      <c r="A32" s="49" t="s">
        <v>24</v>
      </c>
      <c r="C32" s="62">
        <f>U28</f>
        <v>0</v>
      </c>
      <c r="D32" s="62"/>
      <c r="I32" s="63"/>
    </row>
    <row r="33" spans="1:9" x14ac:dyDescent="0.25">
      <c r="A33" s="49" t="s">
        <v>25</v>
      </c>
      <c r="C33" s="62">
        <f>V28</f>
        <v>0</v>
      </c>
    </row>
    <row r="34" spans="1:9" x14ac:dyDescent="0.25">
      <c r="A34" s="49" t="s">
        <v>26</v>
      </c>
      <c r="C34" s="62">
        <f>S24</f>
        <v>0</v>
      </c>
      <c r="I34" s="62"/>
    </row>
    <row r="35" spans="1:9" x14ac:dyDescent="0.25">
      <c r="A35" s="49" t="s">
        <v>4</v>
      </c>
      <c r="C35" s="62">
        <f>S25</f>
        <v>0</v>
      </c>
    </row>
    <row r="36" spans="1:9" ht="16.5" thickBot="1" x14ac:dyDescent="0.3">
      <c r="A36" s="50" t="s">
        <v>6</v>
      </c>
      <c r="C36" s="64">
        <f>SUM(C31:C35)</f>
        <v>0</v>
      </c>
      <c r="E36" s="50" t="s">
        <v>40</v>
      </c>
      <c r="F36" s="50"/>
      <c r="G36" s="65">
        <f>S26-C36</f>
        <v>0</v>
      </c>
    </row>
    <row r="37" spans="1:9" ht="16.5" thickTop="1" x14ac:dyDescent="0.25">
      <c r="A37" s="49" t="s">
        <v>27</v>
      </c>
      <c r="C37" s="66">
        <v>0</v>
      </c>
      <c r="D37" s="66"/>
    </row>
    <row r="38" spans="1:9" x14ac:dyDescent="0.25">
      <c r="A38" s="49" t="s">
        <v>34</v>
      </c>
      <c r="C38" s="66">
        <v>0</v>
      </c>
      <c r="D38" s="66"/>
    </row>
  </sheetData>
  <mergeCells count="168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I19" sqref="I19:J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/>
      <c r="B1" s="48"/>
      <c r="C1" s="48"/>
    </row>
    <row r="2" spans="1:22" s="53" customFormat="1" x14ac:dyDescent="0.25">
      <c r="A2" s="5" t="s">
        <v>66</v>
      </c>
      <c r="B2" s="109"/>
      <c r="C2" s="109" t="str">
        <f>'#'!C2</f>
        <v>31.07.22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/>
      <c r="B4" s="6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7">
        <f>E4+G4+I4+K4+M4+O4+Q4</f>
        <v>0</v>
      </c>
      <c r="T4" s="57">
        <f t="shared" ref="T4:T20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7">
        <f t="shared" ref="S6:S25" si="1"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6"/>
      <c r="F7" s="125"/>
      <c r="G7" s="126"/>
      <c r="H7" s="125"/>
      <c r="I7" s="126"/>
      <c r="J7" s="125"/>
      <c r="K7" s="126"/>
      <c r="L7" s="125"/>
      <c r="M7" s="126"/>
      <c r="N7" s="125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3"/>
      <c r="F13" s="124"/>
      <c r="G13" s="130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7">
        <f>SUM(E4:E24)</f>
        <v>0</v>
      </c>
      <c r="F25" s="128"/>
      <c r="G25" s="127">
        <f>SUM(G4:G24)</f>
        <v>0</v>
      </c>
      <c r="H25" s="128"/>
      <c r="I25" s="127">
        <f>SUM(I4:I24)</f>
        <v>0</v>
      </c>
      <c r="J25" s="128"/>
      <c r="K25" s="127">
        <f>SUM(K4:K24)</f>
        <v>0</v>
      </c>
      <c r="L25" s="128"/>
      <c r="M25" s="127">
        <f>SUM(M4:M24)</f>
        <v>0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7">
        <f t="shared" si="1"/>
        <v>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-8</v>
      </c>
      <c r="G27" s="59"/>
      <c r="H27" s="59">
        <f>SUM(G25)-H26</f>
        <v>-8</v>
      </c>
      <c r="I27" s="59"/>
      <c r="J27" s="59">
        <f>SUM(I25)-J26</f>
        <v>-8</v>
      </c>
      <c r="K27" s="59"/>
      <c r="L27" s="59">
        <f>SUM(K25)-L26</f>
        <v>-8</v>
      </c>
      <c r="M27" s="59"/>
      <c r="N27" s="59">
        <f>SUM(M25)-N26</f>
        <v>-8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-40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66</v>
      </c>
      <c r="B2" s="109"/>
      <c r="C2" s="109" t="str">
        <f>'#'!C2</f>
        <v>31.07.22</v>
      </c>
      <c r="D2" s="109"/>
      <c r="E2" s="131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111</v>
      </c>
      <c r="C4" s="6">
        <v>7</v>
      </c>
      <c r="D4" s="22" t="s">
        <v>92</v>
      </c>
      <c r="E4" s="123">
        <v>7</v>
      </c>
      <c r="F4" s="124"/>
      <c r="G4" s="123"/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57">
        <f>E4+G4+I4+K4+M4+O4+Q4</f>
        <v>7</v>
      </c>
      <c r="T4" s="57">
        <f t="shared" ref="T4:T12" si="0">SUM(S4-U4-V4)</f>
        <v>7</v>
      </c>
      <c r="U4" s="59"/>
      <c r="V4" s="59"/>
    </row>
    <row r="5" spans="1:22" x14ac:dyDescent="0.25">
      <c r="A5" s="6">
        <v>7045</v>
      </c>
      <c r="B5" s="6" t="s">
        <v>111</v>
      </c>
      <c r="C5" s="6">
        <v>2</v>
      </c>
      <c r="D5" s="22" t="s">
        <v>92</v>
      </c>
      <c r="E5" s="130"/>
      <c r="F5" s="124"/>
      <c r="G5" s="123">
        <v>4</v>
      </c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57">
        <f>E5+G5+I5+K5+M5+O5+Q5</f>
        <v>4</v>
      </c>
      <c r="T5" s="57">
        <f t="shared" si="0"/>
        <v>4</v>
      </c>
      <c r="U5" s="59"/>
      <c r="V5" s="59"/>
    </row>
    <row r="6" spans="1:22" x14ac:dyDescent="0.25">
      <c r="A6" s="6">
        <v>7045</v>
      </c>
      <c r="B6" s="6" t="s">
        <v>111</v>
      </c>
      <c r="C6" s="6">
        <v>3</v>
      </c>
      <c r="D6" s="22" t="s">
        <v>92</v>
      </c>
      <c r="E6" s="123"/>
      <c r="F6" s="124"/>
      <c r="G6" s="123">
        <v>4</v>
      </c>
      <c r="H6" s="124"/>
      <c r="I6" s="123">
        <v>8</v>
      </c>
      <c r="J6" s="124"/>
      <c r="K6" s="123">
        <v>7.5</v>
      </c>
      <c r="L6" s="124"/>
      <c r="M6" s="123"/>
      <c r="N6" s="124"/>
      <c r="O6" s="123"/>
      <c r="P6" s="124"/>
      <c r="Q6" s="123"/>
      <c r="R6" s="124"/>
      <c r="S6" s="57">
        <f>E6+G6+I6+K6+M6+O6+Q6</f>
        <v>19.5</v>
      </c>
      <c r="T6" s="57">
        <f t="shared" si="0"/>
        <v>19.5</v>
      </c>
      <c r="U6" s="59"/>
      <c r="V6" s="59"/>
    </row>
    <row r="7" spans="1:22" x14ac:dyDescent="0.25">
      <c r="A7" s="6">
        <v>6983</v>
      </c>
      <c r="B7" s="6" t="s">
        <v>112</v>
      </c>
      <c r="C7" s="6">
        <v>18</v>
      </c>
      <c r="D7" s="22" t="s">
        <v>100</v>
      </c>
      <c r="E7" s="123"/>
      <c r="F7" s="124"/>
      <c r="G7" s="123"/>
      <c r="H7" s="124"/>
      <c r="I7" s="123"/>
      <c r="J7" s="124"/>
      <c r="K7" s="123">
        <v>0.5</v>
      </c>
      <c r="L7" s="124"/>
      <c r="M7" s="123"/>
      <c r="N7" s="124"/>
      <c r="O7" s="123"/>
      <c r="P7" s="124"/>
      <c r="Q7" s="123"/>
      <c r="R7" s="124"/>
      <c r="S7" s="57">
        <f>E7+G7+I7+K7+M7+O7+Q7</f>
        <v>0.5</v>
      </c>
      <c r="T7" s="57">
        <f t="shared" si="0"/>
        <v>0.5</v>
      </c>
      <c r="U7" s="59"/>
      <c r="V7" s="59"/>
    </row>
    <row r="8" spans="1:22" x14ac:dyDescent="0.25">
      <c r="A8" s="6"/>
      <c r="B8" s="22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113</v>
      </c>
      <c r="C19" s="6"/>
      <c r="D19" s="22" t="s">
        <v>84</v>
      </c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113</v>
      </c>
      <c r="C20" s="6"/>
      <c r="D20" s="22" t="s">
        <v>68</v>
      </c>
      <c r="E20" s="123">
        <v>1</v>
      </c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>E20+G20+I20+K20+M20+O20+Q20</f>
        <v>1</v>
      </c>
      <c r="T20" s="57">
        <f>SUM(S20-U20-V20)</f>
        <v>1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7">
        <f>SUM(E4:E23)</f>
        <v>8</v>
      </c>
      <c r="F24" s="128"/>
      <c r="G24" s="127">
        <f>SUM(G4:G23)</f>
        <v>8</v>
      </c>
      <c r="H24" s="128"/>
      <c r="I24" s="127">
        <f>SUM(I4:I23)</f>
        <v>8</v>
      </c>
      <c r="J24" s="128"/>
      <c r="K24" s="127">
        <f>SUM(K4:K23)</f>
        <v>8</v>
      </c>
      <c r="L24" s="128"/>
      <c r="M24" s="127">
        <f>SUM(M4:M23)</f>
        <v>0</v>
      </c>
      <c r="N24" s="128"/>
      <c r="O24" s="127">
        <f>SUM(O4:O23)</f>
        <v>0</v>
      </c>
      <c r="P24" s="128"/>
      <c r="Q24" s="127">
        <f>SUM(Q4:Q23)</f>
        <v>0</v>
      </c>
      <c r="R24" s="128"/>
      <c r="S24" s="57">
        <f t="shared" si="1"/>
        <v>32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32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-8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-8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32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1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32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'#'!C2</f>
        <v>31.07.22</v>
      </c>
    </row>
    <row r="2" spans="1:22" s="9" customFormat="1" x14ac:dyDescent="0.25">
      <c r="A2" s="5" t="s">
        <v>66</v>
      </c>
      <c r="B2" s="109"/>
      <c r="C2" s="111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111</v>
      </c>
      <c r="C4" s="6">
        <v>7</v>
      </c>
      <c r="D4" s="22" t="s">
        <v>92</v>
      </c>
      <c r="E4" s="126">
        <v>8</v>
      </c>
      <c r="F4" s="126"/>
      <c r="G4" s="126">
        <v>8</v>
      </c>
      <c r="H4" s="126"/>
      <c r="I4" s="126"/>
      <c r="J4" s="126"/>
      <c r="K4" s="126"/>
      <c r="L4" s="126"/>
      <c r="M4" s="126"/>
      <c r="N4" s="126"/>
      <c r="O4" s="130"/>
      <c r="P4" s="132"/>
      <c r="Q4" s="130"/>
      <c r="R4" s="132"/>
      <c r="S4" s="12">
        <f>E4+G4+I4+K4+M4+O4+Q4</f>
        <v>16</v>
      </c>
      <c r="T4" s="12">
        <f t="shared" ref="T4:T17" si="0">SUM(S4-U4-V4)</f>
        <v>16</v>
      </c>
      <c r="U4" s="14"/>
      <c r="V4" s="14"/>
    </row>
    <row r="5" spans="1:22" x14ac:dyDescent="0.25">
      <c r="A5" s="6">
        <v>7045</v>
      </c>
      <c r="B5" s="6" t="s">
        <v>111</v>
      </c>
      <c r="C5" s="6">
        <v>1</v>
      </c>
      <c r="D5" s="22" t="s">
        <v>92</v>
      </c>
      <c r="E5" s="126"/>
      <c r="F5" s="126"/>
      <c r="G5" s="126"/>
      <c r="H5" s="126"/>
      <c r="I5" s="126">
        <v>5</v>
      </c>
      <c r="J5" s="126"/>
      <c r="K5" s="126">
        <v>5</v>
      </c>
      <c r="L5" s="126"/>
      <c r="M5" s="126"/>
      <c r="N5" s="126"/>
      <c r="O5" s="130"/>
      <c r="P5" s="132"/>
      <c r="Q5" s="130"/>
      <c r="R5" s="132"/>
      <c r="S5" s="12">
        <f t="shared" ref="S5:S25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7045</v>
      </c>
      <c r="B6" s="6" t="s">
        <v>111</v>
      </c>
      <c r="C6" s="6">
        <v>2</v>
      </c>
      <c r="D6" s="22" t="s">
        <v>92</v>
      </c>
      <c r="E6" s="126"/>
      <c r="F6" s="126"/>
      <c r="G6" s="126"/>
      <c r="H6" s="126"/>
      <c r="I6" s="126">
        <v>1</v>
      </c>
      <c r="J6" s="126"/>
      <c r="K6" s="126">
        <v>1.5</v>
      </c>
      <c r="L6" s="126"/>
      <c r="M6" s="126"/>
      <c r="N6" s="126"/>
      <c r="O6" s="130"/>
      <c r="P6" s="132"/>
      <c r="Q6" s="130"/>
      <c r="R6" s="132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>
        <v>7045</v>
      </c>
      <c r="B7" s="6" t="s">
        <v>111</v>
      </c>
      <c r="C7" s="6">
        <v>3</v>
      </c>
      <c r="D7" s="22" t="s">
        <v>92</v>
      </c>
      <c r="E7" s="126"/>
      <c r="F7" s="126"/>
      <c r="G7" s="126"/>
      <c r="H7" s="126"/>
      <c r="I7" s="126">
        <v>1</v>
      </c>
      <c r="J7" s="126"/>
      <c r="K7" s="126">
        <v>1.5</v>
      </c>
      <c r="L7" s="126"/>
      <c r="M7" s="126"/>
      <c r="N7" s="126"/>
      <c r="O7" s="130"/>
      <c r="P7" s="132"/>
      <c r="Q7" s="130"/>
      <c r="R7" s="132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30"/>
      <c r="P12" s="132"/>
      <c r="Q12" s="130"/>
      <c r="R12" s="132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30"/>
      <c r="P18" s="132"/>
      <c r="Q18" s="130"/>
      <c r="R18" s="132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30"/>
      <c r="P19" s="132"/>
      <c r="Q19" s="130"/>
      <c r="R19" s="132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113</v>
      </c>
      <c r="C21" s="6"/>
      <c r="D21" s="22" t="s">
        <v>69</v>
      </c>
      <c r="E21" s="126"/>
      <c r="F21" s="126"/>
      <c r="G21" s="126"/>
      <c r="H21" s="126"/>
      <c r="I21" s="126">
        <v>1</v>
      </c>
      <c r="J21" s="126"/>
      <c r="K21" s="126"/>
      <c r="L21" s="126"/>
      <c r="M21" s="126"/>
      <c r="N21" s="126"/>
      <c r="O21" s="130"/>
      <c r="P21" s="132"/>
      <c r="Q21" s="130"/>
      <c r="R21" s="132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30"/>
      <c r="P22" s="132"/>
      <c r="Q22" s="130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66</v>
      </c>
      <c r="B2" s="109"/>
      <c r="C2" s="109" t="str">
        <f>'#'!C2</f>
        <v>31.07.22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111</v>
      </c>
      <c r="C4" s="6">
        <v>7</v>
      </c>
      <c r="D4" s="22" t="s">
        <v>92</v>
      </c>
      <c r="E4" s="125">
        <v>7</v>
      </c>
      <c r="F4" s="125"/>
      <c r="G4" s="125">
        <v>7.5</v>
      </c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7">
        <f>E4+G4+I4+K4+M4+O4+Q4</f>
        <v>14.5</v>
      </c>
      <c r="T4" s="57">
        <f t="shared" ref="T4:T13" si="0">SUM(S4-U4-V4)</f>
        <v>14.5</v>
      </c>
      <c r="U4" s="59"/>
      <c r="V4" s="59"/>
    </row>
    <row r="5" spans="1:22" x14ac:dyDescent="0.25">
      <c r="A5" s="6">
        <v>7045</v>
      </c>
      <c r="B5" s="6" t="s">
        <v>111</v>
      </c>
      <c r="C5" s="6">
        <v>2</v>
      </c>
      <c r="D5" s="22" t="s">
        <v>92</v>
      </c>
      <c r="E5" s="123"/>
      <c r="F5" s="124"/>
      <c r="G5" s="125"/>
      <c r="H5" s="125"/>
      <c r="I5" s="125">
        <v>4</v>
      </c>
      <c r="J5" s="125"/>
      <c r="K5" s="123">
        <v>3.5</v>
      </c>
      <c r="L5" s="124"/>
      <c r="M5" s="123"/>
      <c r="N5" s="124"/>
      <c r="O5" s="123"/>
      <c r="P5" s="124"/>
      <c r="Q5" s="123"/>
      <c r="R5" s="124"/>
      <c r="S5" s="57">
        <f t="shared" ref="S5:S25" si="1">E5+G5+I5+K5+M5+O5+Q5</f>
        <v>7.5</v>
      </c>
      <c r="T5" s="57">
        <f t="shared" si="0"/>
        <v>7.5</v>
      </c>
      <c r="U5" s="59"/>
      <c r="V5" s="59"/>
    </row>
    <row r="6" spans="1:22" x14ac:dyDescent="0.25">
      <c r="A6" s="6">
        <v>7045</v>
      </c>
      <c r="B6" s="6" t="s">
        <v>111</v>
      </c>
      <c r="C6" s="6">
        <v>3</v>
      </c>
      <c r="D6" s="22" t="s">
        <v>92</v>
      </c>
      <c r="E6" s="123"/>
      <c r="F6" s="124"/>
      <c r="G6" s="125"/>
      <c r="H6" s="125"/>
      <c r="I6" s="125">
        <v>4</v>
      </c>
      <c r="J6" s="125"/>
      <c r="K6" s="123">
        <v>4</v>
      </c>
      <c r="L6" s="124"/>
      <c r="M6" s="123"/>
      <c r="N6" s="124"/>
      <c r="O6" s="123"/>
      <c r="P6" s="124"/>
      <c r="Q6" s="123"/>
      <c r="R6" s="124"/>
      <c r="S6" s="57">
        <f t="shared" si="1"/>
        <v>8</v>
      </c>
      <c r="T6" s="57">
        <f t="shared" si="0"/>
        <v>8</v>
      </c>
      <c r="U6" s="59"/>
      <c r="V6" s="59"/>
    </row>
    <row r="7" spans="1:22" x14ac:dyDescent="0.25">
      <c r="A7" s="6">
        <v>6983</v>
      </c>
      <c r="B7" s="6" t="s">
        <v>112</v>
      </c>
      <c r="C7" s="6">
        <v>18</v>
      </c>
      <c r="D7" s="22" t="s">
        <v>100</v>
      </c>
      <c r="E7" s="123"/>
      <c r="F7" s="124"/>
      <c r="G7" s="125"/>
      <c r="H7" s="125"/>
      <c r="I7" s="125"/>
      <c r="J7" s="125"/>
      <c r="K7" s="123">
        <v>0.5</v>
      </c>
      <c r="L7" s="124"/>
      <c r="M7" s="123"/>
      <c r="N7" s="124"/>
      <c r="O7" s="123"/>
      <c r="P7" s="124"/>
      <c r="Q7" s="123"/>
      <c r="R7" s="124"/>
      <c r="S7" s="57">
        <f t="shared" si="1"/>
        <v>0.5</v>
      </c>
      <c r="T7" s="57">
        <f t="shared" si="0"/>
        <v>0.5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80</v>
      </c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>
        <v>3601</v>
      </c>
      <c r="B16" s="25" t="s">
        <v>114</v>
      </c>
      <c r="C16" s="6"/>
      <c r="D16" s="22" t="s">
        <v>79</v>
      </c>
      <c r="E16" s="123"/>
      <c r="F16" s="124"/>
      <c r="G16" s="123">
        <v>0.5</v>
      </c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ref="S16:S20" si="2">E16+G16+I16+K16+M16+O16+Q16</f>
        <v>0.5</v>
      </c>
      <c r="T16" s="57">
        <f t="shared" ref="T16:T20" si="3">SUM(S16-U16-V16)</f>
        <v>0.5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113</v>
      </c>
      <c r="C20" s="6"/>
      <c r="D20" s="22" t="s">
        <v>88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113</v>
      </c>
      <c r="C21" s="6"/>
      <c r="D21" s="22" t="s">
        <v>68</v>
      </c>
      <c r="E21" s="123">
        <v>1</v>
      </c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1</v>
      </c>
      <c r="T21" s="57">
        <f>SUM(S21-U21-V21)</f>
        <v>1</v>
      </c>
      <c r="U21" s="59"/>
      <c r="V21" s="59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0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7">
        <f t="shared" si="1"/>
        <v>32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-8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-8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32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66</v>
      </c>
      <c r="B2" s="109"/>
      <c r="C2" s="109" t="str">
        <f>'#'!C2</f>
        <v>31.07.22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6959</v>
      </c>
      <c r="B4" s="6" t="s">
        <v>115</v>
      </c>
      <c r="C4" s="6">
        <v>44</v>
      </c>
      <c r="D4" s="22" t="s">
        <v>94</v>
      </c>
      <c r="E4" s="125">
        <v>3</v>
      </c>
      <c r="F4" s="125"/>
      <c r="G4" s="125"/>
      <c r="H4" s="125"/>
      <c r="I4" s="125"/>
      <c r="J4" s="125"/>
      <c r="K4" s="123"/>
      <c r="L4" s="124"/>
      <c r="M4" s="123"/>
      <c r="N4" s="124"/>
      <c r="O4" s="123"/>
      <c r="P4" s="124"/>
      <c r="Q4" s="123"/>
      <c r="R4" s="124"/>
      <c r="S4" s="57">
        <f>E4+G4+I4+K4+M4+O4+Q4</f>
        <v>3</v>
      </c>
      <c r="T4" s="57">
        <f t="shared" ref="T4:T12" si="0">SUM(S4-U4-V4)</f>
        <v>3</v>
      </c>
      <c r="U4" s="59"/>
      <c r="V4" s="59"/>
    </row>
    <row r="5" spans="1:22" x14ac:dyDescent="0.25">
      <c r="A5" s="6">
        <v>7045</v>
      </c>
      <c r="B5" s="6" t="s">
        <v>111</v>
      </c>
      <c r="C5" s="6">
        <v>7</v>
      </c>
      <c r="D5" s="22" t="s">
        <v>102</v>
      </c>
      <c r="E5" s="125"/>
      <c r="F5" s="125"/>
      <c r="G5" s="125">
        <v>8</v>
      </c>
      <c r="H5" s="125"/>
      <c r="I5" s="125">
        <v>8</v>
      </c>
      <c r="J5" s="125"/>
      <c r="K5" s="123">
        <v>8</v>
      </c>
      <c r="L5" s="124"/>
      <c r="M5" s="123"/>
      <c r="N5" s="124"/>
      <c r="O5" s="123"/>
      <c r="P5" s="124"/>
      <c r="Q5" s="123"/>
      <c r="R5" s="124"/>
      <c r="S5" s="57">
        <f t="shared" ref="S5:S22" si="1">E5+G5+I5+K5+M5+O5+Q5</f>
        <v>24</v>
      </c>
      <c r="T5" s="57">
        <f t="shared" si="0"/>
        <v>24</v>
      </c>
      <c r="U5" s="59"/>
      <c r="V5" s="59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3"/>
      <c r="L6" s="124"/>
      <c r="M6" s="123"/>
      <c r="N6" s="124"/>
      <c r="O6" s="123"/>
      <c r="P6" s="124"/>
      <c r="Q6" s="123"/>
      <c r="R6" s="124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5"/>
      <c r="J8" s="125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5"/>
      <c r="J9" s="125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30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>
        <v>3601</v>
      </c>
      <c r="B13" s="25" t="s">
        <v>114</v>
      </c>
      <c r="C13" s="6"/>
      <c r="D13" s="10" t="s">
        <v>96</v>
      </c>
      <c r="E13" s="123">
        <v>5</v>
      </c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5</v>
      </c>
      <c r="T13" s="57">
        <f>SUM(S13-U13-V13)</f>
        <v>5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80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25"/>
      <c r="J16" s="125"/>
      <c r="K16" s="125"/>
      <c r="L16" s="125"/>
      <c r="M16" s="125"/>
      <c r="N16" s="125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113</v>
      </c>
      <c r="C17" s="6"/>
      <c r="D17" s="22" t="s">
        <v>84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113</v>
      </c>
      <c r="C18" s="6"/>
      <c r="D18" s="22" t="s">
        <v>70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0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7">
        <f t="shared" si="1"/>
        <v>32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32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-8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-8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32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32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C20" sqref="C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113</v>
      </c>
      <c r="C4" s="6"/>
      <c r="D4" s="22" t="s">
        <v>86</v>
      </c>
      <c r="E4" s="130">
        <v>5</v>
      </c>
      <c r="F4" s="132"/>
      <c r="G4" s="130">
        <v>2</v>
      </c>
      <c r="H4" s="132"/>
      <c r="I4" s="130">
        <v>2</v>
      </c>
      <c r="J4" s="132"/>
      <c r="K4" s="130">
        <v>1.5</v>
      </c>
      <c r="L4" s="132"/>
      <c r="M4" s="130"/>
      <c r="N4" s="132"/>
      <c r="O4" s="130"/>
      <c r="P4" s="132"/>
      <c r="Q4" s="130"/>
      <c r="R4" s="132"/>
      <c r="S4" s="12">
        <f>E4+G4+I4+K4+M4+O4+Q4</f>
        <v>10.5</v>
      </c>
      <c r="T4" s="12">
        <f t="shared" ref="T4:T21" si="0">SUM(S4-U4-V4)</f>
        <v>10.5</v>
      </c>
      <c r="U4" s="14"/>
      <c r="V4" s="14"/>
    </row>
    <row r="5" spans="1:22" x14ac:dyDescent="0.25">
      <c r="A5" s="6">
        <v>3600</v>
      </c>
      <c r="B5" s="6" t="s">
        <v>113</v>
      </c>
      <c r="C5" s="6"/>
      <c r="D5" s="22" t="s">
        <v>78</v>
      </c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113</v>
      </c>
      <c r="C6" s="6">
        <v>44</v>
      </c>
      <c r="D6" s="22" t="s">
        <v>94</v>
      </c>
      <c r="E6" s="130">
        <v>3</v>
      </c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3600</v>
      </c>
      <c r="B7" s="6" t="s">
        <v>113</v>
      </c>
      <c r="C7" s="6"/>
      <c r="D7" s="10" t="s">
        <v>58</v>
      </c>
      <c r="E7" s="130"/>
      <c r="F7" s="132"/>
      <c r="G7" s="130">
        <v>2</v>
      </c>
      <c r="H7" s="132"/>
      <c r="I7" s="130">
        <v>1</v>
      </c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>
        <v>3600</v>
      </c>
      <c r="B8" s="122" t="s">
        <v>113</v>
      </c>
      <c r="C8" s="6">
        <v>7</v>
      </c>
      <c r="D8" s="22" t="s">
        <v>92</v>
      </c>
      <c r="E8" s="130"/>
      <c r="F8" s="132"/>
      <c r="G8" s="130">
        <v>2</v>
      </c>
      <c r="H8" s="132"/>
      <c r="I8" s="130">
        <v>5</v>
      </c>
      <c r="J8" s="132"/>
      <c r="K8" s="130">
        <v>2.5</v>
      </c>
      <c r="L8" s="132"/>
      <c r="M8" s="130"/>
      <c r="N8" s="132"/>
      <c r="O8" s="130"/>
      <c r="P8" s="132"/>
      <c r="Q8" s="130"/>
      <c r="R8" s="132"/>
      <c r="S8" s="12">
        <f t="shared" si="1"/>
        <v>9.5</v>
      </c>
      <c r="T8" s="12">
        <f t="shared" si="0"/>
        <v>9.5</v>
      </c>
      <c r="U8" s="14"/>
      <c r="V8" s="14"/>
    </row>
    <row r="9" spans="1:22" x14ac:dyDescent="0.25">
      <c r="A9" s="6">
        <v>3600</v>
      </c>
      <c r="B9" s="6" t="s">
        <v>113</v>
      </c>
      <c r="C9" s="6">
        <v>20</v>
      </c>
      <c r="D9" s="22" t="s">
        <v>101</v>
      </c>
      <c r="E9" s="130"/>
      <c r="F9" s="132"/>
      <c r="G9" s="130">
        <v>2</v>
      </c>
      <c r="H9" s="132"/>
      <c r="I9" s="130"/>
      <c r="J9" s="132"/>
      <c r="K9" s="130">
        <v>4</v>
      </c>
      <c r="L9" s="132"/>
      <c r="M9" s="130"/>
      <c r="N9" s="132"/>
      <c r="O9" s="130"/>
      <c r="P9" s="132"/>
      <c r="Q9" s="130"/>
      <c r="R9" s="132"/>
      <c r="S9" s="12">
        <f t="shared" si="1"/>
        <v>6</v>
      </c>
      <c r="T9" s="12">
        <f t="shared" si="0"/>
        <v>6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113</v>
      </c>
      <c r="C13" s="6"/>
      <c r="D13" s="22" t="s">
        <v>87</v>
      </c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113</v>
      </c>
      <c r="C15" s="6"/>
      <c r="D15" s="22" t="s">
        <v>77</v>
      </c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83</v>
      </c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2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112</v>
      </c>
      <c r="C4" s="6">
        <v>23</v>
      </c>
      <c r="D4" s="22" t="s">
        <v>89</v>
      </c>
      <c r="E4" s="130">
        <v>7.5</v>
      </c>
      <c r="F4" s="132"/>
      <c r="G4" s="130">
        <v>3</v>
      </c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10.5</v>
      </c>
      <c r="T4" s="12">
        <f t="shared" ref="T4:T19" si="0">SUM(S4-U4-V4)</f>
        <v>10.5</v>
      </c>
      <c r="U4" s="14"/>
      <c r="V4" s="14"/>
    </row>
    <row r="5" spans="1:22" x14ac:dyDescent="0.25">
      <c r="A5" s="6">
        <v>6983</v>
      </c>
      <c r="B5" s="6" t="s">
        <v>112</v>
      </c>
      <c r="C5" s="6">
        <v>15</v>
      </c>
      <c r="D5" s="22" t="s">
        <v>107</v>
      </c>
      <c r="E5" s="130"/>
      <c r="F5" s="132"/>
      <c r="G5" s="130">
        <v>3</v>
      </c>
      <c r="H5" s="132"/>
      <c r="I5" s="130">
        <v>2</v>
      </c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6983</v>
      </c>
      <c r="B6" s="6" t="s">
        <v>112</v>
      </c>
      <c r="C6" s="6">
        <v>40</v>
      </c>
      <c r="D6" s="22" t="s">
        <v>108</v>
      </c>
      <c r="E6" s="123"/>
      <c r="F6" s="124"/>
      <c r="G6" s="130"/>
      <c r="H6" s="132"/>
      <c r="I6" s="130">
        <v>1</v>
      </c>
      <c r="J6" s="132"/>
      <c r="K6" s="130"/>
      <c r="L6" s="132"/>
      <c r="M6" s="130"/>
      <c r="N6" s="132"/>
      <c r="O6" s="130"/>
      <c r="P6" s="132"/>
      <c r="Q6" s="130"/>
      <c r="R6" s="132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>
        <v>7074</v>
      </c>
      <c r="B7" s="6" t="s">
        <v>116</v>
      </c>
      <c r="C7" s="6">
        <v>7</v>
      </c>
      <c r="D7" s="22" t="s">
        <v>109</v>
      </c>
      <c r="E7" s="130"/>
      <c r="F7" s="132"/>
      <c r="G7" s="130"/>
      <c r="H7" s="132"/>
      <c r="I7" s="130"/>
      <c r="J7" s="132"/>
      <c r="K7" s="130">
        <v>8</v>
      </c>
      <c r="L7" s="132"/>
      <c r="M7" s="130"/>
      <c r="N7" s="132"/>
      <c r="O7" s="130"/>
      <c r="P7" s="132"/>
      <c r="Q7" s="130"/>
      <c r="R7" s="132"/>
      <c r="S7" s="12">
        <f>E7+G7+I7+K7+M7+O7+Q7</f>
        <v>8</v>
      </c>
      <c r="T7" s="12">
        <f t="shared" si="0"/>
        <v>8</v>
      </c>
      <c r="U7" s="14"/>
      <c r="V7" s="14"/>
    </row>
    <row r="8" spans="1:22" x14ac:dyDescent="0.25">
      <c r="A8" s="6">
        <v>7045</v>
      </c>
      <c r="B8" s="6" t="s">
        <v>111</v>
      </c>
      <c r="C8" s="6">
        <v>2</v>
      </c>
      <c r="D8" s="22" t="s">
        <v>92</v>
      </c>
      <c r="E8" s="130"/>
      <c r="F8" s="132"/>
      <c r="G8" s="130"/>
      <c r="H8" s="132"/>
      <c r="I8" s="130">
        <v>2</v>
      </c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7045</v>
      </c>
      <c r="B9" s="6" t="s">
        <v>111</v>
      </c>
      <c r="C9" s="6">
        <v>3</v>
      </c>
      <c r="D9" s="22" t="s">
        <v>92</v>
      </c>
      <c r="E9" s="130"/>
      <c r="F9" s="132"/>
      <c r="G9" s="130"/>
      <c r="H9" s="132"/>
      <c r="I9" s="130">
        <v>3</v>
      </c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114</v>
      </c>
      <c r="C13" s="6"/>
      <c r="D13" s="22" t="s">
        <v>87</v>
      </c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3601</v>
      </c>
      <c r="B14" s="6" t="s">
        <v>114</v>
      </c>
      <c r="C14" s="6"/>
      <c r="D14" s="22" t="s">
        <v>93</v>
      </c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22" t="s">
        <v>82</v>
      </c>
      <c r="E17" s="130">
        <v>0.5</v>
      </c>
      <c r="F17" s="132"/>
      <c r="G17" s="130">
        <v>2</v>
      </c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>E17+G17+I17+K17+M17+O17+Q17</f>
        <v>2.5</v>
      </c>
      <c r="T17" s="12">
        <f>SUM(S17-U17-V17)</f>
        <v>2.5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D18" sqref="D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2">
        <v>16.3</v>
      </c>
      <c r="G3" s="27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0"/>
      <c r="F4" s="132"/>
      <c r="G4" s="130"/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23"/>
      <c r="F7" s="124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4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6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0</v>
      </c>
      <c r="F25" s="134"/>
      <c r="G25" s="133">
        <f>SUM(G4:G24)</f>
        <v>0</v>
      </c>
      <c r="H25" s="134"/>
      <c r="I25" s="133">
        <f>SUM(I4:I24)</f>
        <v>0</v>
      </c>
      <c r="J25" s="134"/>
      <c r="K25" s="133">
        <f>SUM(K4:K24)</f>
        <v>0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9" sqref="E19:L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66</v>
      </c>
      <c r="B2" s="109"/>
      <c r="C2" s="109" t="str">
        <f>'#'!C2</f>
        <v>31.07.22</v>
      </c>
      <c r="D2" s="32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40" t="s">
        <v>18</v>
      </c>
      <c r="P2" s="140"/>
      <c r="Q2" s="140" t="s">
        <v>19</v>
      </c>
      <c r="R2" s="14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111</v>
      </c>
      <c r="C4" s="6">
        <v>1</v>
      </c>
      <c r="D4" s="22" t="s">
        <v>92</v>
      </c>
      <c r="E4" s="130">
        <v>1</v>
      </c>
      <c r="F4" s="138"/>
      <c r="G4" s="130"/>
      <c r="H4" s="138"/>
      <c r="I4" s="130"/>
      <c r="J4" s="132"/>
      <c r="K4" s="123">
        <v>1</v>
      </c>
      <c r="L4" s="124"/>
      <c r="M4" s="137"/>
      <c r="N4" s="138"/>
      <c r="O4" s="139"/>
      <c r="P4" s="139"/>
      <c r="Q4" s="137"/>
      <c r="R4" s="138"/>
      <c r="S4" s="38">
        <f>E4+G4+I4+K4+M4+O4+Q4</f>
        <v>2</v>
      </c>
      <c r="T4" s="38">
        <f>SUM(S4-U4-V4)</f>
        <v>2</v>
      </c>
      <c r="U4" s="40"/>
      <c r="V4" s="40"/>
    </row>
    <row r="5" spans="1:22" x14ac:dyDescent="0.25">
      <c r="A5" s="6">
        <v>7045</v>
      </c>
      <c r="B5" s="6" t="s">
        <v>111</v>
      </c>
      <c r="C5" s="6">
        <v>2</v>
      </c>
      <c r="D5" s="22" t="s">
        <v>92</v>
      </c>
      <c r="E5" s="137">
        <v>1</v>
      </c>
      <c r="F5" s="138"/>
      <c r="G5" s="137"/>
      <c r="H5" s="138"/>
      <c r="I5" s="137"/>
      <c r="J5" s="138"/>
      <c r="K5" s="137">
        <v>2</v>
      </c>
      <c r="L5" s="138"/>
      <c r="M5" s="137"/>
      <c r="N5" s="138"/>
      <c r="O5" s="139"/>
      <c r="P5" s="139"/>
      <c r="Q5" s="137"/>
      <c r="R5" s="138"/>
      <c r="S5" s="38">
        <f>E5+G5+I5+K5+M5+O5+Q5</f>
        <v>3</v>
      </c>
      <c r="T5" s="38">
        <f t="shared" ref="T5:T20" si="0">SUM(S5-U5-V5)</f>
        <v>3</v>
      </c>
      <c r="U5" s="40"/>
      <c r="V5" s="40"/>
    </row>
    <row r="6" spans="1:22" x14ac:dyDescent="0.25">
      <c r="A6" s="6">
        <v>7045</v>
      </c>
      <c r="B6" s="6" t="s">
        <v>111</v>
      </c>
      <c r="C6" s="6">
        <v>3</v>
      </c>
      <c r="D6" s="22" t="s">
        <v>92</v>
      </c>
      <c r="E6" s="137">
        <v>1</v>
      </c>
      <c r="F6" s="138"/>
      <c r="G6" s="137"/>
      <c r="H6" s="138"/>
      <c r="I6" s="137"/>
      <c r="J6" s="138"/>
      <c r="K6" s="137">
        <v>2</v>
      </c>
      <c r="L6" s="138"/>
      <c r="M6" s="137"/>
      <c r="N6" s="138"/>
      <c r="O6" s="139"/>
      <c r="P6" s="139"/>
      <c r="Q6" s="137"/>
      <c r="R6" s="138"/>
      <c r="S6" s="38">
        <f t="shared" ref="S6:S22" si="1">E6+G6+I6+K6+M6+O6+Q6</f>
        <v>3</v>
      </c>
      <c r="T6" s="38">
        <f t="shared" si="0"/>
        <v>3</v>
      </c>
      <c r="U6" s="40"/>
      <c r="V6" s="40"/>
    </row>
    <row r="7" spans="1:22" x14ac:dyDescent="0.25">
      <c r="A7" s="6">
        <v>7045</v>
      </c>
      <c r="B7" s="6" t="s">
        <v>111</v>
      </c>
      <c r="C7" s="6">
        <v>4</v>
      </c>
      <c r="D7" s="22" t="s">
        <v>92</v>
      </c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9"/>
      <c r="P7" s="139"/>
      <c r="Q7" s="137"/>
      <c r="R7" s="138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>
        <v>7045</v>
      </c>
      <c r="B8" s="6" t="s">
        <v>111</v>
      </c>
      <c r="C8" s="6">
        <v>7</v>
      </c>
      <c r="D8" s="22" t="s">
        <v>92</v>
      </c>
      <c r="E8" s="137"/>
      <c r="F8" s="138"/>
      <c r="G8" s="137"/>
      <c r="H8" s="138"/>
      <c r="I8" s="137"/>
      <c r="J8" s="138"/>
      <c r="K8" s="137">
        <v>2</v>
      </c>
      <c r="L8" s="138"/>
      <c r="M8" s="137"/>
      <c r="N8" s="138"/>
      <c r="O8" s="139"/>
      <c r="P8" s="139"/>
      <c r="Q8" s="137"/>
      <c r="R8" s="138"/>
      <c r="S8" s="38">
        <f t="shared" si="1"/>
        <v>2</v>
      </c>
      <c r="T8" s="38">
        <f t="shared" si="0"/>
        <v>2</v>
      </c>
      <c r="U8" s="40"/>
      <c r="V8" s="40"/>
    </row>
    <row r="9" spans="1:22" x14ac:dyDescent="0.25">
      <c r="A9" s="6">
        <v>6983</v>
      </c>
      <c r="B9" s="6" t="s">
        <v>112</v>
      </c>
      <c r="C9" s="6">
        <v>5</v>
      </c>
      <c r="D9" s="22" t="s">
        <v>97</v>
      </c>
      <c r="E9" s="137">
        <v>1</v>
      </c>
      <c r="F9" s="138"/>
      <c r="G9" s="137"/>
      <c r="H9" s="138"/>
      <c r="I9" s="137"/>
      <c r="J9" s="138"/>
      <c r="K9" s="137"/>
      <c r="L9" s="138"/>
      <c r="M9" s="137"/>
      <c r="N9" s="138"/>
      <c r="O9" s="139"/>
      <c r="P9" s="139"/>
      <c r="Q9" s="137"/>
      <c r="R9" s="138"/>
      <c r="S9" s="38">
        <f t="shared" si="1"/>
        <v>1</v>
      </c>
      <c r="T9" s="38">
        <f t="shared" si="0"/>
        <v>1</v>
      </c>
      <c r="U9" s="40"/>
      <c r="V9" s="40"/>
    </row>
    <row r="10" spans="1:22" x14ac:dyDescent="0.25">
      <c r="A10" s="6">
        <v>6983</v>
      </c>
      <c r="B10" s="6" t="s">
        <v>112</v>
      </c>
      <c r="C10" s="6">
        <v>16</v>
      </c>
      <c r="D10" s="22" t="s">
        <v>103</v>
      </c>
      <c r="E10" s="120"/>
      <c r="F10" s="121"/>
      <c r="G10" s="137"/>
      <c r="H10" s="138"/>
      <c r="I10" s="137">
        <v>0.5</v>
      </c>
      <c r="J10" s="138"/>
      <c r="K10" s="137"/>
      <c r="L10" s="138"/>
      <c r="M10" s="137"/>
      <c r="N10" s="138"/>
      <c r="O10" s="137"/>
      <c r="P10" s="138"/>
      <c r="Q10" s="137"/>
      <c r="R10" s="138"/>
      <c r="S10" s="38">
        <f t="shared" ref="S10" si="2">E10+G10+I10+K10+M10+O10+Q10</f>
        <v>0.5</v>
      </c>
      <c r="T10" s="38">
        <f t="shared" ref="T10" si="3">SUM(S10-U10-V10)</f>
        <v>0.5</v>
      </c>
      <c r="U10" s="40"/>
      <c r="V10" s="40"/>
    </row>
    <row r="11" spans="1:22" x14ac:dyDescent="0.25">
      <c r="A11" s="6">
        <v>7076</v>
      </c>
      <c r="B11" s="6"/>
      <c r="C11" s="6">
        <v>1</v>
      </c>
      <c r="D11" s="22" t="s">
        <v>92</v>
      </c>
      <c r="E11" s="120"/>
      <c r="F11" s="121"/>
      <c r="G11" s="137"/>
      <c r="H11" s="138"/>
      <c r="I11" s="137">
        <v>1</v>
      </c>
      <c r="J11" s="138"/>
      <c r="K11" s="137"/>
      <c r="L11" s="138"/>
      <c r="M11" s="137"/>
      <c r="N11" s="138"/>
      <c r="O11" s="137"/>
      <c r="P11" s="138"/>
      <c r="Q11" s="137"/>
      <c r="R11" s="138"/>
      <c r="S11" s="38">
        <f t="shared" ref="S11:S12" si="4">E11+G11+I11+K11+M11+O11+Q11</f>
        <v>1</v>
      </c>
      <c r="T11" s="38">
        <f t="shared" ref="T11:T12" si="5">SUM(S11-U11-V11)</f>
        <v>1</v>
      </c>
      <c r="U11" s="40"/>
      <c r="V11" s="40"/>
    </row>
    <row r="12" spans="1:22" x14ac:dyDescent="0.25">
      <c r="A12" s="6">
        <v>7072</v>
      </c>
      <c r="B12" s="122" t="s">
        <v>117</v>
      </c>
      <c r="C12" s="6">
        <v>1</v>
      </c>
      <c r="D12" s="22" t="s">
        <v>104</v>
      </c>
      <c r="E12" s="120"/>
      <c r="F12" s="121"/>
      <c r="G12" s="123"/>
      <c r="H12" s="124"/>
      <c r="I12" s="123">
        <v>0.5</v>
      </c>
      <c r="J12" s="124"/>
      <c r="K12" s="123"/>
      <c r="L12" s="124"/>
      <c r="M12" s="123"/>
      <c r="N12" s="124"/>
      <c r="O12" s="137"/>
      <c r="P12" s="138"/>
      <c r="Q12" s="137"/>
      <c r="R12" s="138"/>
      <c r="S12" s="38">
        <f t="shared" si="4"/>
        <v>0.5</v>
      </c>
      <c r="T12" s="38">
        <f t="shared" si="5"/>
        <v>0.5</v>
      </c>
      <c r="U12" s="40"/>
      <c r="V12" s="40"/>
    </row>
    <row r="13" spans="1:22" x14ac:dyDescent="0.25">
      <c r="A13" s="6">
        <v>6959</v>
      </c>
      <c r="B13" s="6" t="s">
        <v>115</v>
      </c>
      <c r="C13" s="6">
        <v>46</v>
      </c>
      <c r="D13" s="22" t="s">
        <v>105</v>
      </c>
      <c r="E13" s="118"/>
      <c r="F13" s="119"/>
      <c r="G13" s="123"/>
      <c r="H13" s="124"/>
      <c r="I13" s="123">
        <v>5.5</v>
      </c>
      <c r="J13" s="124"/>
      <c r="K13" s="123"/>
      <c r="L13" s="124"/>
      <c r="M13" s="123"/>
      <c r="N13" s="124"/>
      <c r="O13" s="137"/>
      <c r="P13" s="138"/>
      <c r="Q13" s="137"/>
      <c r="R13" s="138"/>
      <c r="S13" s="38">
        <f t="shared" ref="S13" si="6">E13+G13+I13+K13+M13+O13+Q13</f>
        <v>5.5</v>
      </c>
      <c r="T13" s="38">
        <f t="shared" ref="T13" si="7">SUM(S13-U13-V13)</f>
        <v>5.5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37"/>
      <c r="P14" s="138"/>
      <c r="Q14" s="137"/>
      <c r="R14" s="1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24"/>
      <c r="G15" s="130"/>
      <c r="H15" s="124"/>
      <c r="I15" s="130"/>
      <c r="J15" s="124"/>
      <c r="K15" s="130"/>
      <c r="L15" s="124"/>
      <c r="M15" s="130"/>
      <c r="N15" s="124"/>
      <c r="O15" s="137"/>
      <c r="P15" s="138"/>
      <c r="Q15" s="137"/>
      <c r="R15" s="13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7"/>
      <c r="P16" s="138"/>
      <c r="Q16" s="137"/>
      <c r="R16" s="138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5" customFormat="1" x14ac:dyDescent="0.25">
      <c r="A17" s="6"/>
      <c r="B17" s="6"/>
      <c r="C17" s="6"/>
      <c r="D17" s="22"/>
      <c r="E17" s="141"/>
      <c r="F17" s="142"/>
      <c r="G17" s="130"/>
      <c r="H17" s="132"/>
      <c r="I17" s="141"/>
      <c r="J17" s="142"/>
      <c r="K17" s="130"/>
      <c r="L17" s="132"/>
      <c r="M17" s="141"/>
      <c r="N17" s="142"/>
      <c r="O17" s="141"/>
      <c r="P17" s="142"/>
      <c r="Q17" s="141"/>
      <c r="R17" s="142"/>
      <c r="S17" s="38">
        <f t="shared" si="10"/>
        <v>0</v>
      </c>
      <c r="T17" s="38">
        <f t="shared" si="11"/>
        <v>0</v>
      </c>
      <c r="U17" s="114"/>
      <c r="V17" s="1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9"/>
      <c r="P18" s="139"/>
      <c r="Q18" s="137"/>
      <c r="R18" s="138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113</v>
      </c>
      <c r="C19" s="6"/>
      <c r="D19" s="22" t="s">
        <v>106</v>
      </c>
      <c r="E19" s="137">
        <v>4</v>
      </c>
      <c r="F19" s="138"/>
      <c r="G19" s="137">
        <v>8</v>
      </c>
      <c r="H19" s="138"/>
      <c r="I19" s="137">
        <v>0.5</v>
      </c>
      <c r="J19" s="138"/>
      <c r="K19" s="137">
        <v>1</v>
      </c>
      <c r="L19" s="138"/>
      <c r="M19" s="137"/>
      <c r="N19" s="138"/>
      <c r="O19" s="139"/>
      <c r="P19" s="139"/>
      <c r="Q19" s="137"/>
      <c r="R19" s="138"/>
      <c r="S19" s="38">
        <f t="shared" si="1"/>
        <v>13.5</v>
      </c>
      <c r="T19" s="38">
        <f t="shared" si="0"/>
        <v>13.5</v>
      </c>
      <c r="U19" s="40"/>
      <c r="V19" s="40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9"/>
      <c r="P20" s="139"/>
      <c r="Q20" s="137"/>
      <c r="R20" s="138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9"/>
      <c r="P21" s="139"/>
      <c r="Q21" s="137"/>
      <c r="R21" s="138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7"/>
      <c r="R22" s="138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13.5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32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41</v>
      </c>
      <c r="D4" s="22" t="s">
        <v>94</v>
      </c>
      <c r="E4" s="130">
        <v>4</v>
      </c>
      <c r="F4" s="132"/>
      <c r="G4" s="130">
        <v>6.5</v>
      </c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 t="shared" ref="S4:S10" si="0">E4+G4+I4+K4+M4+O4+Q4</f>
        <v>10.5</v>
      </c>
      <c r="T4" s="12">
        <f t="shared" ref="T4:T22" si="1">SUM(S4-U4-V4)</f>
        <v>10.5</v>
      </c>
      <c r="U4" s="14"/>
      <c r="V4" s="14"/>
    </row>
    <row r="5" spans="1:22" x14ac:dyDescent="0.25">
      <c r="A5" s="6">
        <v>6959</v>
      </c>
      <c r="B5" s="6" t="s">
        <v>115</v>
      </c>
      <c r="C5" s="6">
        <v>44</v>
      </c>
      <c r="D5" s="22" t="s">
        <v>94</v>
      </c>
      <c r="E5" s="130">
        <v>2.5</v>
      </c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6">
        <v>6822</v>
      </c>
      <c r="B6" s="6" t="s">
        <v>118</v>
      </c>
      <c r="C6" s="6">
        <v>32</v>
      </c>
      <c r="D6" s="22" t="s">
        <v>110</v>
      </c>
      <c r="E6" s="130"/>
      <c r="F6" s="132"/>
      <c r="G6" s="130">
        <v>1.5</v>
      </c>
      <c r="H6" s="132"/>
      <c r="I6" s="130">
        <v>8</v>
      </c>
      <c r="J6" s="132"/>
      <c r="K6" s="130">
        <v>8</v>
      </c>
      <c r="L6" s="132"/>
      <c r="M6" s="130"/>
      <c r="N6" s="132"/>
      <c r="O6" s="130"/>
      <c r="P6" s="132"/>
      <c r="Q6" s="130"/>
      <c r="R6" s="132"/>
      <c r="S6" s="12">
        <f t="shared" si="0"/>
        <v>17.5</v>
      </c>
      <c r="T6" s="12">
        <f t="shared" si="1"/>
        <v>17.5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114</v>
      </c>
      <c r="C10" s="6"/>
      <c r="D10" s="22" t="s">
        <v>79</v>
      </c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3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0"/>
      <c r="P16" s="132"/>
      <c r="Q16" s="130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0"/>
      <c r="P17" s="132"/>
      <c r="Q17" s="130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25" t="s">
        <v>119</v>
      </c>
      <c r="C20" s="6"/>
      <c r="D20" s="22" t="s">
        <v>98</v>
      </c>
      <c r="E20" s="130">
        <v>1.5</v>
      </c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3"/>
        <v>1.5</v>
      </c>
      <c r="T20" s="12">
        <f t="shared" si="4"/>
        <v>1.5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68</v>
      </c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5"/>
      <c r="F22" s="132"/>
      <c r="G22" s="145"/>
      <c r="H22" s="132"/>
      <c r="I22" s="145"/>
      <c r="J22" s="132"/>
      <c r="K22" s="145"/>
      <c r="L22" s="132"/>
      <c r="M22" s="145"/>
      <c r="N22" s="132"/>
      <c r="O22" s="130"/>
      <c r="P22" s="132"/>
      <c r="Q22" s="130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49" t="s">
        <v>16</v>
      </c>
      <c r="L2" s="149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6">
        <v>8</v>
      </c>
      <c r="L3" s="11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41</v>
      </c>
      <c r="D4" s="22" t="s">
        <v>94</v>
      </c>
      <c r="E4" s="130">
        <v>4</v>
      </c>
      <c r="F4" s="132"/>
      <c r="G4" s="145"/>
      <c r="H4" s="132"/>
      <c r="I4" s="145"/>
      <c r="J4" s="132"/>
      <c r="K4" s="148"/>
      <c r="L4" s="147"/>
      <c r="M4" s="145"/>
      <c r="N4" s="132"/>
      <c r="O4" s="130"/>
      <c r="P4" s="132"/>
      <c r="Q4" s="130"/>
      <c r="R4" s="132"/>
      <c r="S4" s="12">
        <f t="shared" ref="S4:S23" si="0">E4+G4+I4+K4+M4+O4+Q4</f>
        <v>4</v>
      </c>
      <c r="T4" s="12">
        <f t="shared" ref="T4:T20" si="1">SUM(S4-U4-V4)</f>
        <v>4</v>
      </c>
      <c r="U4" s="14"/>
      <c r="V4" s="14"/>
    </row>
    <row r="5" spans="1:22" x14ac:dyDescent="0.25">
      <c r="A5" s="6">
        <v>6959</v>
      </c>
      <c r="B5" s="6" t="s">
        <v>115</v>
      </c>
      <c r="C5" s="6">
        <v>44</v>
      </c>
      <c r="D5" s="22" t="s">
        <v>94</v>
      </c>
      <c r="E5" s="130">
        <v>4</v>
      </c>
      <c r="F5" s="132"/>
      <c r="G5" s="145">
        <v>6</v>
      </c>
      <c r="H5" s="132"/>
      <c r="I5" s="145"/>
      <c r="J5" s="132"/>
      <c r="K5" s="148"/>
      <c r="L5" s="147"/>
      <c r="M5" s="145"/>
      <c r="N5" s="132"/>
      <c r="O5" s="130"/>
      <c r="P5" s="132"/>
      <c r="Q5" s="130"/>
      <c r="R5" s="132"/>
      <c r="S5" s="12">
        <f>E5+G5+I5+K5+M5+O5+Q5</f>
        <v>10</v>
      </c>
      <c r="T5" s="12">
        <f t="shared" si="1"/>
        <v>10</v>
      </c>
      <c r="U5" s="14"/>
      <c r="V5" s="14"/>
    </row>
    <row r="6" spans="1:22" x14ac:dyDescent="0.25">
      <c r="A6" s="6">
        <v>6822</v>
      </c>
      <c r="B6" s="6" t="s">
        <v>118</v>
      </c>
      <c r="C6" s="6">
        <v>32</v>
      </c>
      <c r="D6" s="22" t="s">
        <v>110</v>
      </c>
      <c r="E6" s="130"/>
      <c r="F6" s="132"/>
      <c r="G6" s="145">
        <v>2</v>
      </c>
      <c r="H6" s="132"/>
      <c r="I6" s="145">
        <v>8</v>
      </c>
      <c r="J6" s="132"/>
      <c r="K6" s="148"/>
      <c r="L6" s="147"/>
      <c r="M6" s="145"/>
      <c r="N6" s="132"/>
      <c r="O6" s="130"/>
      <c r="P6" s="132"/>
      <c r="Q6" s="130"/>
      <c r="R6" s="132"/>
      <c r="S6" s="12">
        <f>E6+G6+I6+K6+M6+O6+Q6</f>
        <v>10</v>
      </c>
      <c r="T6" s="12">
        <f t="shared" si="1"/>
        <v>10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45"/>
      <c r="H7" s="132"/>
      <c r="I7" s="145"/>
      <c r="J7" s="132"/>
      <c r="K7" s="148"/>
      <c r="L7" s="147"/>
      <c r="M7" s="145"/>
      <c r="N7" s="132"/>
      <c r="O7" s="130"/>
      <c r="P7" s="132"/>
      <c r="Q7" s="130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2"/>
      <c r="G8" s="130"/>
      <c r="H8" s="132"/>
      <c r="I8" s="130"/>
      <c r="J8" s="132"/>
      <c r="K8" s="148"/>
      <c r="L8" s="147"/>
      <c r="M8" s="145"/>
      <c r="N8" s="132"/>
      <c r="O8" s="130"/>
      <c r="P8" s="132"/>
      <c r="Q8" s="130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46"/>
      <c r="L9" s="147"/>
      <c r="M9" s="130"/>
      <c r="N9" s="132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114</v>
      </c>
      <c r="C10" s="6"/>
      <c r="D10" s="22" t="s">
        <v>85</v>
      </c>
      <c r="E10" s="130"/>
      <c r="F10" s="132"/>
      <c r="G10" s="130"/>
      <c r="H10" s="132"/>
      <c r="I10" s="130"/>
      <c r="J10" s="132"/>
      <c r="K10" s="146"/>
      <c r="L10" s="147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114</v>
      </c>
      <c r="C11" s="6"/>
      <c r="D11" s="22" t="s">
        <v>79</v>
      </c>
      <c r="E11" s="130"/>
      <c r="F11" s="132"/>
      <c r="G11" s="145"/>
      <c r="H11" s="132"/>
      <c r="I11" s="145"/>
      <c r="J11" s="132"/>
      <c r="K11" s="148"/>
      <c r="L11" s="147"/>
      <c r="M11" s="145"/>
      <c r="N11" s="132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45"/>
      <c r="H12" s="132"/>
      <c r="I12" s="145"/>
      <c r="J12" s="132"/>
      <c r="K12" s="148"/>
      <c r="L12" s="147"/>
      <c r="M12" s="145"/>
      <c r="N12" s="132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45"/>
      <c r="H13" s="132"/>
      <c r="I13" s="145"/>
      <c r="J13" s="132"/>
      <c r="K13" s="148"/>
      <c r="L13" s="147"/>
      <c r="M13" s="145"/>
      <c r="N13" s="132"/>
      <c r="O13" s="130"/>
      <c r="P13" s="132"/>
      <c r="Q13" s="130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45"/>
      <c r="H14" s="132"/>
      <c r="I14" s="145"/>
      <c r="J14" s="132"/>
      <c r="K14" s="148"/>
      <c r="L14" s="147"/>
      <c r="M14" s="145"/>
      <c r="N14" s="132"/>
      <c r="O14" s="130"/>
      <c r="P14" s="132"/>
      <c r="Q14" s="130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45"/>
      <c r="H15" s="132"/>
      <c r="I15" s="145"/>
      <c r="J15" s="132"/>
      <c r="K15" s="148"/>
      <c r="L15" s="147"/>
      <c r="M15" s="145"/>
      <c r="N15" s="132"/>
      <c r="O15" s="130"/>
      <c r="P15" s="132"/>
      <c r="Q15" s="130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46"/>
      <c r="L16" s="147"/>
      <c r="M16" s="130"/>
      <c r="N16" s="132"/>
      <c r="O16" s="130"/>
      <c r="P16" s="132"/>
      <c r="Q16" s="130"/>
      <c r="R16" s="132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22" t="s">
        <v>71</v>
      </c>
      <c r="E17" s="130"/>
      <c r="F17" s="132"/>
      <c r="G17" s="130"/>
      <c r="H17" s="132"/>
      <c r="I17" s="130"/>
      <c r="J17" s="132"/>
      <c r="K17" s="146"/>
      <c r="L17" s="147"/>
      <c r="M17" s="130"/>
      <c r="N17" s="132"/>
      <c r="O17" s="130"/>
      <c r="P17" s="132"/>
      <c r="Q17" s="130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113</v>
      </c>
      <c r="C18" s="6"/>
      <c r="D18" s="22" t="s">
        <v>68</v>
      </c>
      <c r="E18" s="123"/>
      <c r="F18" s="124"/>
      <c r="G18" s="123"/>
      <c r="H18" s="124"/>
      <c r="I18" s="123"/>
      <c r="J18" s="124"/>
      <c r="K18" s="146"/>
      <c r="L18" s="147"/>
      <c r="M18" s="130"/>
      <c r="N18" s="132"/>
      <c r="O18" s="130"/>
      <c r="P18" s="132"/>
      <c r="Q18" s="130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46"/>
      <c r="L19" s="147"/>
      <c r="M19" s="130"/>
      <c r="N19" s="132"/>
      <c r="O19" s="130"/>
      <c r="P19" s="132"/>
      <c r="Q19" s="130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30"/>
      <c r="F20" s="132"/>
      <c r="G20" s="145"/>
      <c r="H20" s="132"/>
      <c r="I20" s="145"/>
      <c r="J20" s="132"/>
      <c r="K20" s="148"/>
      <c r="L20" s="147"/>
      <c r="M20" s="145"/>
      <c r="N20" s="132"/>
      <c r="O20" s="130"/>
      <c r="P20" s="132"/>
      <c r="Q20" s="130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30"/>
      <c r="F21" s="132"/>
      <c r="G21" s="130"/>
      <c r="H21" s="132"/>
      <c r="I21" s="130"/>
      <c r="J21" s="132"/>
      <c r="K21" s="146">
        <v>8</v>
      </c>
      <c r="L21" s="147"/>
      <c r="M21" s="130"/>
      <c r="N21" s="132"/>
      <c r="O21" s="130"/>
      <c r="P21" s="132"/>
      <c r="Q21" s="130"/>
      <c r="R21" s="132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32</v>
      </c>
      <c r="D4" s="22" t="s">
        <v>99</v>
      </c>
      <c r="E4" s="130">
        <v>7</v>
      </c>
      <c r="F4" s="132"/>
      <c r="G4" s="146"/>
      <c r="H4" s="147"/>
      <c r="I4" s="146"/>
      <c r="J4" s="147"/>
      <c r="K4" s="146"/>
      <c r="L4" s="147"/>
      <c r="M4" s="130"/>
      <c r="N4" s="132"/>
      <c r="O4" s="130"/>
      <c r="P4" s="132"/>
      <c r="Q4" s="130"/>
      <c r="R4" s="132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/>
      <c r="B5" s="6"/>
      <c r="C5" s="6"/>
      <c r="D5" s="22"/>
      <c r="E5" s="130"/>
      <c r="F5" s="132"/>
      <c r="G5" s="146"/>
      <c r="H5" s="147"/>
      <c r="I5" s="146"/>
      <c r="J5" s="147"/>
      <c r="K5" s="146"/>
      <c r="L5" s="147"/>
      <c r="M5" s="130"/>
      <c r="N5" s="132"/>
      <c r="O5" s="130"/>
      <c r="P5" s="132"/>
      <c r="Q5" s="130"/>
      <c r="R5" s="13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46"/>
      <c r="H6" s="147"/>
      <c r="I6" s="146"/>
      <c r="J6" s="147"/>
      <c r="K6" s="146"/>
      <c r="L6" s="147"/>
      <c r="M6" s="130"/>
      <c r="N6" s="132"/>
      <c r="O6" s="130"/>
      <c r="P6" s="132"/>
      <c r="Q6" s="130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46"/>
      <c r="H7" s="147"/>
      <c r="I7" s="146"/>
      <c r="J7" s="147"/>
      <c r="K7" s="146"/>
      <c r="L7" s="147"/>
      <c r="M7" s="130"/>
      <c r="N7" s="132"/>
      <c r="O7" s="130"/>
      <c r="P7" s="132"/>
      <c r="Q7" s="130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2"/>
      <c r="G8" s="146"/>
      <c r="H8" s="147"/>
      <c r="I8" s="146"/>
      <c r="J8" s="147"/>
      <c r="K8" s="146"/>
      <c r="L8" s="147"/>
      <c r="M8" s="130"/>
      <c r="N8" s="132"/>
      <c r="O8" s="130"/>
      <c r="P8" s="132"/>
      <c r="Q8" s="130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46"/>
      <c r="H9" s="147"/>
      <c r="I9" s="146"/>
      <c r="J9" s="147"/>
      <c r="K9" s="146"/>
      <c r="L9" s="147"/>
      <c r="M9" s="130"/>
      <c r="N9" s="132"/>
      <c r="O9" s="130"/>
      <c r="P9" s="132"/>
      <c r="Q9" s="130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46"/>
      <c r="H10" s="147"/>
      <c r="I10" s="146"/>
      <c r="J10" s="147"/>
      <c r="K10" s="146"/>
      <c r="L10" s="147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46"/>
      <c r="H11" s="147"/>
      <c r="I11" s="146"/>
      <c r="J11" s="147"/>
      <c r="K11" s="146"/>
      <c r="L11" s="147"/>
      <c r="M11" s="130"/>
      <c r="N11" s="132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46"/>
      <c r="H12" s="147"/>
      <c r="I12" s="146"/>
      <c r="J12" s="147"/>
      <c r="K12" s="146"/>
      <c r="L12" s="147"/>
      <c r="M12" s="130"/>
      <c r="N12" s="132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46"/>
      <c r="H13" s="147"/>
      <c r="I13" s="146"/>
      <c r="J13" s="147"/>
      <c r="K13" s="146"/>
      <c r="L13" s="147"/>
      <c r="M13" s="130"/>
      <c r="N13" s="132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46"/>
      <c r="H14" s="147"/>
      <c r="I14" s="146"/>
      <c r="J14" s="147"/>
      <c r="K14" s="146"/>
      <c r="L14" s="147"/>
      <c r="M14" s="130"/>
      <c r="N14" s="132"/>
      <c r="O14" s="130"/>
      <c r="P14" s="132"/>
      <c r="Q14" s="130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46"/>
      <c r="H15" s="147"/>
      <c r="I15" s="146"/>
      <c r="J15" s="147"/>
      <c r="K15" s="146"/>
      <c r="L15" s="147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46"/>
      <c r="H16" s="147"/>
      <c r="I16" s="146"/>
      <c r="J16" s="147"/>
      <c r="K16" s="146"/>
      <c r="L16" s="147"/>
      <c r="M16" s="130"/>
      <c r="N16" s="132"/>
      <c r="O16" s="130"/>
      <c r="P16" s="132"/>
      <c r="Q16" s="130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46"/>
      <c r="H17" s="147"/>
      <c r="I17" s="146"/>
      <c r="J17" s="147"/>
      <c r="K17" s="146"/>
      <c r="L17" s="147"/>
      <c r="M17" s="130"/>
      <c r="N17" s="132"/>
      <c r="O17" s="130"/>
      <c r="P17" s="132"/>
      <c r="Q17" s="130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50"/>
      <c r="H18" s="151"/>
      <c r="I18" s="146"/>
      <c r="J18" s="147"/>
      <c r="K18" s="150"/>
      <c r="L18" s="151"/>
      <c r="M18" s="123"/>
      <c r="N18" s="124"/>
      <c r="O18" s="130"/>
      <c r="P18" s="132"/>
      <c r="Q18" s="130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50"/>
      <c r="H19" s="151"/>
      <c r="I19" s="150"/>
      <c r="J19" s="151"/>
      <c r="K19" s="150"/>
      <c r="L19" s="151"/>
      <c r="M19" s="123"/>
      <c r="N19" s="124"/>
      <c r="O19" s="130"/>
      <c r="P19" s="132"/>
      <c r="Q19" s="130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10" t="s">
        <v>58</v>
      </c>
      <c r="E20" s="130">
        <v>1</v>
      </c>
      <c r="F20" s="132"/>
      <c r="G20" s="146"/>
      <c r="H20" s="147"/>
      <c r="I20" s="146"/>
      <c r="J20" s="147"/>
      <c r="K20" s="146"/>
      <c r="L20" s="147"/>
      <c r="M20" s="130"/>
      <c r="N20" s="132"/>
      <c r="O20" s="130"/>
      <c r="P20" s="132"/>
      <c r="Q20" s="130"/>
      <c r="R20" s="132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2"/>
      <c r="G21" s="146"/>
      <c r="H21" s="147"/>
      <c r="I21" s="146"/>
      <c r="J21" s="147"/>
      <c r="K21" s="146"/>
      <c r="L21" s="147"/>
      <c r="M21" s="130"/>
      <c r="N21" s="132"/>
      <c r="O21" s="130"/>
      <c r="P21" s="132"/>
      <c r="Q21" s="130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2"/>
      <c r="G22" s="146">
        <v>8</v>
      </c>
      <c r="H22" s="147"/>
      <c r="I22" s="146">
        <v>8</v>
      </c>
      <c r="J22" s="147"/>
      <c r="K22" s="146">
        <v>8</v>
      </c>
      <c r="L22" s="147"/>
      <c r="M22" s="130"/>
      <c r="N22" s="132"/>
      <c r="O22" s="130"/>
      <c r="P22" s="132"/>
      <c r="Q22" s="130"/>
      <c r="R22" s="132"/>
      <c r="S22" s="12">
        <f t="shared" si="0"/>
        <v>24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8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8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24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32</v>
      </c>
      <c r="D4" s="22" t="s">
        <v>99</v>
      </c>
      <c r="E4" s="130">
        <v>7</v>
      </c>
      <c r="F4" s="132"/>
      <c r="G4" s="130">
        <v>3.5</v>
      </c>
      <c r="H4" s="132"/>
      <c r="I4" s="130"/>
      <c r="J4" s="132"/>
      <c r="K4" s="130"/>
      <c r="L4" s="132"/>
      <c r="M4" s="130"/>
      <c r="N4" s="132"/>
      <c r="O4" s="126"/>
      <c r="P4" s="126"/>
      <c r="Q4" s="126"/>
      <c r="R4" s="126"/>
      <c r="S4" s="12">
        <f>E4+G4+I4+K4+M4+O4+Q4</f>
        <v>10.5</v>
      </c>
      <c r="T4" s="12">
        <f t="shared" ref="T4:T11" si="0">SUM(S4-U4-V4)</f>
        <v>10.5</v>
      </c>
      <c r="U4" s="14"/>
      <c r="V4" s="14"/>
    </row>
    <row r="5" spans="1:22" x14ac:dyDescent="0.25">
      <c r="A5" s="6">
        <v>6983</v>
      </c>
      <c r="B5" s="6" t="s">
        <v>112</v>
      </c>
      <c r="C5" s="6">
        <v>20</v>
      </c>
      <c r="D5" s="22" t="s">
        <v>101</v>
      </c>
      <c r="E5" s="130"/>
      <c r="F5" s="132"/>
      <c r="G5" s="130">
        <v>3</v>
      </c>
      <c r="H5" s="132"/>
      <c r="I5" s="130">
        <v>6.5</v>
      </c>
      <c r="J5" s="132"/>
      <c r="K5" s="130">
        <v>6.5</v>
      </c>
      <c r="L5" s="132"/>
      <c r="M5" s="130"/>
      <c r="N5" s="132"/>
      <c r="O5" s="126"/>
      <c r="P5" s="126"/>
      <c r="Q5" s="126"/>
      <c r="R5" s="126"/>
      <c r="S5" s="12">
        <f>E5+G5+I5+K5+M5+O5+Q5</f>
        <v>16</v>
      </c>
      <c r="T5" s="12">
        <f t="shared" si="0"/>
        <v>16</v>
      </c>
      <c r="U5" s="14"/>
      <c r="V5" s="14"/>
    </row>
    <row r="6" spans="1:22" x14ac:dyDescent="0.25">
      <c r="A6" s="6">
        <v>6983</v>
      </c>
      <c r="B6" s="6" t="s">
        <v>112</v>
      </c>
      <c r="C6" s="6">
        <v>28</v>
      </c>
      <c r="D6" s="22" t="s">
        <v>101</v>
      </c>
      <c r="E6" s="130"/>
      <c r="F6" s="132"/>
      <c r="G6" s="130">
        <v>0.5</v>
      </c>
      <c r="H6" s="132"/>
      <c r="I6" s="130">
        <v>0.5</v>
      </c>
      <c r="J6" s="132"/>
      <c r="K6" s="130">
        <v>0.5</v>
      </c>
      <c r="L6" s="132"/>
      <c r="M6" s="130"/>
      <c r="N6" s="132"/>
      <c r="O6" s="126"/>
      <c r="P6" s="126"/>
      <c r="Q6" s="126"/>
      <c r="R6" s="126"/>
      <c r="S6" s="12">
        <f t="shared" ref="S6:S11" si="1">E6+G6+I6+K6+M6+O6+Q6</f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26"/>
      <c r="P7" s="126"/>
      <c r="Q7" s="126"/>
      <c r="R7" s="12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26"/>
      <c r="P8" s="126"/>
      <c r="Q8" s="126"/>
      <c r="R8" s="126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30"/>
      <c r="P18" s="132"/>
      <c r="Q18" s="130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10" t="s">
        <v>58</v>
      </c>
      <c r="E19" s="123">
        <v>1</v>
      </c>
      <c r="F19" s="124"/>
      <c r="G19" s="123">
        <v>1</v>
      </c>
      <c r="H19" s="124"/>
      <c r="I19" s="123">
        <v>1</v>
      </c>
      <c r="J19" s="124"/>
      <c r="K19" s="123">
        <v>1</v>
      </c>
      <c r="L19" s="124"/>
      <c r="M19" s="123"/>
      <c r="N19" s="124"/>
      <c r="O19" s="130"/>
      <c r="P19" s="132"/>
      <c r="Q19" s="130"/>
      <c r="R19" s="132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66</v>
      </c>
      <c r="B2" s="109"/>
      <c r="C2" s="109" t="str">
        <f>'#'!C2</f>
        <v>31.07.22</v>
      </c>
      <c r="D2" s="109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31" t="s">
        <v>17</v>
      </c>
      <c r="N2" s="156"/>
      <c r="O2" s="156" t="s">
        <v>18</v>
      </c>
      <c r="P2" s="156"/>
      <c r="Q2" s="156" t="s">
        <v>19</v>
      </c>
      <c r="R2" s="156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2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115</v>
      </c>
      <c r="C4" s="6">
        <v>44</v>
      </c>
      <c r="D4" s="22" t="s">
        <v>90</v>
      </c>
      <c r="E4" s="130">
        <v>0.5</v>
      </c>
      <c r="F4" s="132"/>
      <c r="G4" s="130"/>
      <c r="H4" s="132"/>
      <c r="I4" s="130"/>
      <c r="J4" s="132"/>
      <c r="K4" s="130"/>
      <c r="L4" s="132"/>
      <c r="M4" s="130"/>
      <c r="N4" s="132"/>
      <c r="O4" s="152"/>
      <c r="P4" s="153"/>
      <c r="Q4" s="152"/>
      <c r="R4" s="153"/>
      <c r="S4" s="78">
        <f t="shared" ref="S4:S22" si="0">E4+G4+I4+K4+M4+O4+Q4</f>
        <v>0.5</v>
      </c>
      <c r="T4" s="78">
        <f t="shared" ref="T4:T22" si="1">SUM(S4-U4-V4)</f>
        <v>0.5</v>
      </c>
      <c r="U4" s="82"/>
      <c r="V4" s="82"/>
    </row>
    <row r="5" spans="1:22" x14ac:dyDescent="0.25">
      <c r="A5" s="6">
        <v>6959</v>
      </c>
      <c r="B5" s="6" t="s">
        <v>115</v>
      </c>
      <c r="C5" s="6">
        <v>6</v>
      </c>
      <c r="D5" s="22" t="s">
        <v>90</v>
      </c>
      <c r="E5" s="130">
        <v>0.25</v>
      </c>
      <c r="F5" s="132"/>
      <c r="G5" s="130"/>
      <c r="H5" s="132"/>
      <c r="I5" s="130"/>
      <c r="J5" s="132"/>
      <c r="K5" s="130"/>
      <c r="L5" s="132"/>
      <c r="M5" s="130"/>
      <c r="N5" s="132"/>
      <c r="O5" s="152"/>
      <c r="P5" s="153"/>
      <c r="Q5" s="152"/>
      <c r="R5" s="153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>
        <v>6959</v>
      </c>
      <c r="B6" s="6" t="s">
        <v>115</v>
      </c>
      <c r="C6" s="6">
        <v>7</v>
      </c>
      <c r="D6" s="22" t="s">
        <v>90</v>
      </c>
      <c r="E6" s="130">
        <v>0.25</v>
      </c>
      <c r="F6" s="132"/>
      <c r="G6" s="130"/>
      <c r="H6" s="132"/>
      <c r="I6" s="130"/>
      <c r="J6" s="132"/>
      <c r="K6" s="130"/>
      <c r="L6" s="132"/>
      <c r="M6" s="130"/>
      <c r="N6" s="132"/>
      <c r="O6" s="152"/>
      <c r="P6" s="153"/>
      <c r="Q6" s="152"/>
      <c r="R6" s="153"/>
      <c r="S6" s="78">
        <f t="shared" ref="S6" si="2">E6+G6+I6+K6+M6+O6+Q6</f>
        <v>0.25</v>
      </c>
      <c r="T6" s="78">
        <f t="shared" ref="T6" si="3">SUM(S6-U6-V6)</f>
        <v>0.25</v>
      </c>
      <c r="U6" s="82"/>
      <c r="V6" s="82"/>
    </row>
    <row r="7" spans="1:22" x14ac:dyDescent="0.25">
      <c r="A7" s="6">
        <v>6822</v>
      </c>
      <c r="B7" s="6" t="s">
        <v>118</v>
      </c>
      <c r="C7" s="6">
        <v>20</v>
      </c>
      <c r="D7" s="22" t="s">
        <v>90</v>
      </c>
      <c r="E7" s="130"/>
      <c r="F7" s="132"/>
      <c r="I7" s="130"/>
      <c r="J7" s="132"/>
      <c r="K7" s="130"/>
      <c r="L7" s="132"/>
      <c r="M7" s="130"/>
      <c r="N7" s="132"/>
      <c r="O7" s="152"/>
      <c r="P7" s="153"/>
      <c r="Q7" s="152"/>
      <c r="R7" s="153"/>
      <c r="S7" s="78">
        <f>E7+G10+I7+K7+M7+O7+Q7</f>
        <v>0</v>
      </c>
      <c r="T7" s="78">
        <f t="shared" si="1"/>
        <v>0</v>
      </c>
      <c r="U7" s="82"/>
      <c r="V7" s="82"/>
    </row>
    <row r="8" spans="1:22" x14ac:dyDescent="0.25">
      <c r="A8" s="6">
        <v>7072</v>
      </c>
      <c r="B8" s="6" t="s">
        <v>117</v>
      </c>
      <c r="C8" s="6">
        <v>1</v>
      </c>
      <c r="D8" s="22" t="s">
        <v>104</v>
      </c>
      <c r="E8" s="130"/>
      <c r="F8" s="132"/>
      <c r="G8" s="130">
        <v>2</v>
      </c>
      <c r="H8" s="132"/>
      <c r="I8" s="130">
        <v>0.5</v>
      </c>
      <c r="J8" s="132"/>
      <c r="K8" s="130"/>
      <c r="L8" s="132"/>
      <c r="M8" s="130"/>
      <c r="N8" s="132"/>
      <c r="O8" s="152"/>
      <c r="P8" s="153"/>
      <c r="Q8" s="152"/>
      <c r="R8" s="153"/>
      <c r="S8" s="78">
        <f t="shared" si="0"/>
        <v>2.5</v>
      </c>
      <c r="T8" s="78">
        <f t="shared" si="1"/>
        <v>2.5</v>
      </c>
      <c r="U8" s="82"/>
      <c r="V8" s="82"/>
    </row>
    <row r="9" spans="1:22" x14ac:dyDescent="0.25">
      <c r="A9" s="6">
        <v>3601</v>
      </c>
      <c r="B9" s="6" t="s">
        <v>114</v>
      </c>
      <c r="C9" s="6"/>
      <c r="D9" s="22" t="s">
        <v>87</v>
      </c>
      <c r="E9" s="130"/>
      <c r="F9" s="132"/>
      <c r="G9" s="130"/>
      <c r="H9" s="132"/>
      <c r="I9" s="130">
        <v>1</v>
      </c>
      <c r="J9" s="132"/>
      <c r="K9" s="130"/>
      <c r="L9" s="132"/>
      <c r="M9" s="130"/>
      <c r="N9" s="132"/>
      <c r="O9" s="152"/>
      <c r="P9" s="153"/>
      <c r="Q9" s="152"/>
      <c r="R9" s="153"/>
      <c r="S9" s="78">
        <f t="shared" ref="S9:S11" si="4">E9+G9+I9+K9+M9+O9+Q9</f>
        <v>1</v>
      </c>
      <c r="T9" s="78">
        <f t="shared" ref="T9:T11" si="5">SUM(S9-U9-V9)</f>
        <v>1</v>
      </c>
      <c r="U9" s="82"/>
      <c r="V9" s="82"/>
    </row>
    <row r="10" spans="1:22" x14ac:dyDescent="0.25">
      <c r="A10" s="6">
        <v>3601</v>
      </c>
      <c r="B10" s="6" t="s">
        <v>114</v>
      </c>
      <c r="C10" s="6"/>
      <c r="D10" s="22" t="s">
        <v>91</v>
      </c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52"/>
      <c r="P10" s="153"/>
      <c r="Q10" s="152"/>
      <c r="R10" s="153"/>
      <c r="S10" s="78">
        <f t="shared" ref="S10" si="6">E10+G10+I10+K10+M10+O10+Q10</f>
        <v>0</v>
      </c>
      <c r="T10" s="78">
        <f t="shared" ref="T10" si="7">SUM(S10-U10-V10)</f>
        <v>0</v>
      </c>
      <c r="U10" s="82"/>
      <c r="V10" s="82"/>
    </row>
    <row r="11" spans="1:22" x14ac:dyDescent="0.25">
      <c r="A11" s="6">
        <v>3601</v>
      </c>
      <c r="B11" s="6" t="s">
        <v>114</v>
      </c>
      <c r="C11" s="6"/>
      <c r="D11" s="22" t="s">
        <v>79</v>
      </c>
      <c r="E11" s="130">
        <v>1</v>
      </c>
      <c r="F11" s="132"/>
      <c r="G11" s="130"/>
      <c r="H11" s="132"/>
      <c r="I11" s="130">
        <v>1</v>
      </c>
      <c r="J11" s="132"/>
      <c r="K11" s="130">
        <v>1.5</v>
      </c>
      <c r="L11" s="132"/>
      <c r="M11" s="130"/>
      <c r="N11" s="132"/>
      <c r="O11" s="152"/>
      <c r="P11" s="153"/>
      <c r="Q11" s="152"/>
      <c r="R11" s="153"/>
      <c r="S11" s="78">
        <f t="shared" si="4"/>
        <v>3.5</v>
      </c>
      <c r="T11" s="78">
        <f t="shared" si="5"/>
        <v>3.5</v>
      </c>
      <c r="U11" s="82"/>
      <c r="V11" s="82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52"/>
      <c r="P12" s="153"/>
      <c r="Q12" s="152"/>
      <c r="R12" s="153"/>
      <c r="S12" s="78">
        <f t="shared" si="0"/>
        <v>0</v>
      </c>
      <c r="T12" s="78">
        <f t="shared" si="1"/>
        <v>0</v>
      </c>
      <c r="U12" s="82"/>
      <c r="V12" s="82"/>
    </row>
    <row r="13" spans="1:22" x14ac:dyDescent="0.25">
      <c r="A13" s="6">
        <v>3600</v>
      </c>
      <c r="B13" s="25" t="s">
        <v>113</v>
      </c>
      <c r="C13" s="6"/>
      <c r="D13" s="22" t="s">
        <v>76</v>
      </c>
      <c r="E13" s="130"/>
      <c r="F13" s="132"/>
      <c r="G13" s="130"/>
      <c r="H13" s="132"/>
      <c r="I13" s="130"/>
      <c r="J13" s="132"/>
      <c r="K13" s="130">
        <v>3</v>
      </c>
      <c r="L13" s="132"/>
      <c r="M13" s="130"/>
      <c r="N13" s="132"/>
      <c r="O13" s="152"/>
      <c r="P13" s="153"/>
      <c r="Q13" s="152"/>
      <c r="R13" s="153"/>
      <c r="S13" s="78">
        <f>E13+G13+I13+K13+M13+O13+Q13</f>
        <v>3</v>
      </c>
      <c r="T13" s="78">
        <f t="shared" ref="T13" si="8">SUM(S13-U13-V13)</f>
        <v>3</v>
      </c>
      <c r="U13" s="82"/>
      <c r="V13" s="82"/>
    </row>
    <row r="14" spans="1:22" x14ac:dyDescent="0.25">
      <c r="A14" s="6">
        <v>3600</v>
      </c>
      <c r="B14" s="25" t="s">
        <v>113</v>
      </c>
      <c r="C14" s="6"/>
      <c r="D14" s="22" t="s">
        <v>75</v>
      </c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52"/>
      <c r="P14" s="153"/>
      <c r="Q14" s="152"/>
      <c r="R14" s="153"/>
      <c r="S14" s="78">
        <f t="shared" ref="S14:S17" si="9">E14+G14+I14+K14+M14+O14+Q14</f>
        <v>0</v>
      </c>
      <c r="T14" s="78">
        <f t="shared" si="1"/>
        <v>0</v>
      </c>
      <c r="U14" s="82"/>
      <c r="V14" s="82"/>
    </row>
    <row r="15" spans="1:22" x14ac:dyDescent="0.25">
      <c r="A15" s="6">
        <v>3600</v>
      </c>
      <c r="B15" s="6" t="s">
        <v>113</v>
      </c>
      <c r="C15" s="6"/>
      <c r="D15" s="22" t="s">
        <v>68</v>
      </c>
      <c r="E15" s="130">
        <v>0.5</v>
      </c>
      <c r="F15" s="132"/>
      <c r="G15" s="130">
        <v>0.5</v>
      </c>
      <c r="H15" s="132"/>
      <c r="I15" s="130">
        <v>0.5</v>
      </c>
      <c r="J15" s="132"/>
      <c r="K15" s="130">
        <v>0.5</v>
      </c>
      <c r="L15" s="132"/>
      <c r="M15" s="130"/>
      <c r="N15" s="132"/>
      <c r="O15" s="152"/>
      <c r="P15" s="153"/>
      <c r="Q15" s="152"/>
      <c r="R15" s="153"/>
      <c r="S15" s="78">
        <f t="shared" si="9"/>
        <v>2</v>
      </c>
      <c r="T15" s="78">
        <f t="shared" si="1"/>
        <v>2</v>
      </c>
      <c r="U15" s="82"/>
      <c r="V15" s="82"/>
    </row>
    <row r="16" spans="1:22" x14ac:dyDescent="0.25">
      <c r="A16" s="6">
        <v>3600</v>
      </c>
      <c r="B16" s="6" t="s">
        <v>113</v>
      </c>
      <c r="C16" s="6"/>
      <c r="D16" s="22" t="s">
        <v>71</v>
      </c>
      <c r="E16" s="130"/>
      <c r="F16" s="132"/>
      <c r="G16" s="130">
        <v>1</v>
      </c>
      <c r="H16" s="132"/>
      <c r="I16" s="130">
        <v>1.5</v>
      </c>
      <c r="J16" s="132"/>
      <c r="K16" s="130"/>
      <c r="L16" s="132"/>
      <c r="M16" s="130"/>
      <c r="N16" s="132"/>
      <c r="O16" s="152"/>
      <c r="P16" s="153"/>
      <c r="Q16" s="152"/>
      <c r="R16" s="153"/>
      <c r="S16" s="78">
        <f t="shared" si="9"/>
        <v>2.5</v>
      </c>
      <c r="T16" s="78">
        <f t="shared" si="1"/>
        <v>2.5</v>
      </c>
      <c r="U16" s="82"/>
      <c r="V16" s="82"/>
    </row>
    <row r="17" spans="1:22" x14ac:dyDescent="0.25">
      <c r="A17" s="6">
        <v>3600</v>
      </c>
      <c r="B17" s="6" t="s">
        <v>113</v>
      </c>
      <c r="C17" s="6"/>
      <c r="D17" s="22" t="s">
        <v>72</v>
      </c>
      <c r="E17" s="130"/>
      <c r="F17" s="132"/>
      <c r="G17" s="130">
        <v>0.5</v>
      </c>
      <c r="H17" s="132"/>
      <c r="I17" s="130"/>
      <c r="J17" s="132"/>
      <c r="K17" s="130"/>
      <c r="L17" s="132"/>
      <c r="M17" s="130"/>
      <c r="N17" s="132"/>
      <c r="O17" s="152"/>
      <c r="P17" s="153"/>
      <c r="Q17" s="152"/>
      <c r="R17" s="153"/>
      <c r="S17" s="78">
        <f t="shared" si="9"/>
        <v>0.5</v>
      </c>
      <c r="T17" s="78">
        <f t="shared" si="1"/>
        <v>0.5</v>
      </c>
      <c r="U17" s="82"/>
      <c r="V17" s="82"/>
    </row>
    <row r="18" spans="1:22" x14ac:dyDescent="0.25">
      <c r="A18" s="6">
        <v>3600</v>
      </c>
      <c r="B18" s="6" t="s">
        <v>113</v>
      </c>
      <c r="C18" s="6"/>
      <c r="D18" s="22" t="s">
        <v>59</v>
      </c>
      <c r="E18" s="130">
        <v>0.25</v>
      </c>
      <c r="F18" s="132"/>
      <c r="G18" s="130"/>
      <c r="H18" s="132"/>
      <c r="I18" s="130">
        <v>0.5</v>
      </c>
      <c r="J18" s="132"/>
      <c r="K18" s="130">
        <v>0.5</v>
      </c>
      <c r="L18" s="132"/>
      <c r="M18" s="130"/>
      <c r="N18" s="132"/>
      <c r="O18" s="152"/>
      <c r="P18" s="153"/>
      <c r="Q18" s="152"/>
      <c r="R18" s="153"/>
      <c r="S18" s="78">
        <f>E18+G18+I18+K18+M18+O18+Q18</f>
        <v>1.25</v>
      </c>
      <c r="T18" s="78">
        <f t="shared" si="1"/>
        <v>1.25</v>
      </c>
      <c r="U18" s="82"/>
      <c r="V18" s="82"/>
    </row>
    <row r="19" spans="1:22" x14ac:dyDescent="0.25">
      <c r="A19" s="80">
        <v>3600</v>
      </c>
      <c r="B19" s="6" t="s">
        <v>113</v>
      </c>
      <c r="C19" s="80"/>
      <c r="D19" s="22" t="s">
        <v>64</v>
      </c>
      <c r="E19" s="130">
        <v>4</v>
      </c>
      <c r="F19" s="132"/>
      <c r="G19" s="130">
        <v>4.25</v>
      </c>
      <c r="H19" s="132"/>
      <c r="I19" s="130">
        <v>3.25</v>
      </c>
      <c r="J19" s="132"/>
      <c r="K19" s="130">
        <v>2.75</v>
      </c>
      <c r="L19" s="132"/>
      <c r="M19" s="130"/>
      <c r="N19" s="132"/>
      <c r="O19" s="152"/>
      <c r="P19" s="153"/>
      <c r="Q19" s="152"/>
      <c r="R19" s="153"/>
      <c r="S19" s="78">
        <f>E19+G19+I19+K19+M19+O19+Q19</f>
        <v>14.25</v>
      </c>
      <c r="T19" s="78">
        <f t="shared" si="1"/>
        <v>12.25</v>
      </c>
      <c r="U19" s="82">
        <v>2</v>
      </c>
      <c r="V19" s="82"/>
    </row>
    <row r="20" spans="1:22" ht="15.75" customHeight="1" x14ac:dyDescent="0.25">
      <c r="A20" s="80">
        <v>3600</v>
      </c>
      <c r="B20" s="25" t="s">
        <v>113</v>
      </c>
      <c r="C20" s="80"/>
      <c r="D20" s="3" t="s">
        <v>63</v>
      </c>
      <c r="E20" s="130">
        <v>1.5</v>
      </c>
      <c r="F20" s="132"/>
      <c r="G20" s="130"/>
      <c r="H20" s="132"/>
      <c r="I20" s="130"/>
      <c r="J20" s="132"/>
      <c r="K20" s="130"/>
      <c r="L20" s="132"/>
      <c r="M20" s="130"/>
      <c r="N20" s="132"/>
      <c r="O20" s="152"/>
      <c r="P20" s="153"/>
      <c r="Q20" s="152"/>
      <c r="R20" s="153"/>
      <c r="S20" s="78">
        <f t="shared" si="0"/>
        <v>1.5</v>
      </c>
      <c r="T20" s="78">
        <f t="shared" si="1"/>
        <v>1.5</v>
      </c>
      <c r="U20" s="82"/>
      <c r="V20" s="82"/>
    </row>
    <row r="21" spans="1:22" x14ac:dyDescent="0.25">
      <c r="A21" s="80">
        <v>3600</v>
      </c>
      <c r="B21" s="6" t="s">
        <v>113</v>
      </c>
      <c r="C21" s="80"/>
      <c r="D21" s="81" t="s">
        <v>60</v>
      </c>
      <c r="E21" s="130">
        <v>0.25</v>
      </c>
      <c r="F21" s="132"/>
      <c r="G21" s="130">
        <v>0.25</v>
      </c>
      <c r="H21" s="132"/>
      <c r="I21" s="130">
        <v>0.25</v>
      </c>
      <c r="J21" s="132"/>
      <c r="K21" s="130">
        <v>0.25</v>
      </c>
      <c r="L21" s="132"/>
      <c r="M21" s="130"/>
      <c r="N21" s="132"/>
      <c r="O21" s="152"/>
      <c r="P21" s="153"/>
      <c r="Q21" s="152"/>
      <c r="R21" s="153"/>
      <c r="S21" s="78">
        <f t="shared" si="0"/>
        <v>1</v>
      </c>
      <c r="T21" s="78">
        <f t="shared" si="1"/>
        <v>1</v>
      </c>
      <c r="U21" s="82"/>
      <c r="V21" s="82"/>
    </row>
    <row r="22" spans="1:22" x14ac:dyDescent="0.25">
      <c r="A22" s="6"/>
      <c r="B22" s="6"/>
      <c r="C22" s="6"/>
      <c r="D22" s="10"/>
      <c r="E22" s="135"/>
      <c r="F22" s="136"/>
      <c r="G22" s="130"/>
      <c r="H22" s="132"/>
      <c r="I22" s="130"/>
      <c r="J22" s="132"/>
      <c r="K22" s="130"/>
      <c r="L22" s="132"/>
      <c r="M22" s="130"/>
      <c r="N22" s="132"/>
      <c r="O22" s="152"/>
      <c r="P22" s="153"/>
      <c r="Q22" s="152"/>
      <c r="R22" s="153"/>
      <c r="S22" s="78">
        <f t="shared" si="0"/>
        <v>0</v>
      </c>
      <c r="T22" s="78">
        <f t="shared" si="1"/>
        <v>0</v>
      </c>
      <c r="U22" s="82"/>
      <c r="V22" s="82"/>
    </row>
    <row r="23" spans="1:22" x14ac:dyDescent="0.25">
      <c r="A23" s="75" t="s">
        <v>35</v>
      </c>
      <c r="B23" s="75"/>
      <c r="C23" s="75"/>
      <c r="D23" s="75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52"/>
      <c r="P23" s="153"/>
      <c r="Q23" s="152"/>
      <c r="R23" s="153"/>
      <c r="S23" s="78">
        <f>E23+G23+I23+K23+M23+O23+Q23</f>
        <v>0</v>
      </c>
      <c r="T23" s="78"/>
      <c r="U23" s="83"/>
      <c r="V23" s="82"/>
    </row>
    <row r="24" spans="1:22" x14ac:dyDescent="0.25">
      <c r="A24" s="75" t="s">
        <v>36</v>
      </c>
      <c r="B24" s="75"/>
      <c r="C24" s="75"/>
      <c r="D24" s="75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52"/>
      <c r="P24" s="153"/>
      <c r="Q24" s="152"/>
      <c r="R24" s="153"/>
      <c r="S24" s="78">
        <f>E24+G24+I24+K24+M24+O24+Q24</f>
        <v>0</v>
      </c>
      <c r="T24" s="78"/>
      <c r="U24" s="83"/>
      <c r="V24" s="82"/>
    </row>
    <row r="25" spans="1:22" x14ac:dyDescent="0.25">
      <c r="A25" s="83" t="s">
        <v>6</v>
      </c>
      <c r="B25" s="83"/>
      <c r="C25" s="83"/>
      <c r="D25" s="83"/>
      <c r="E25" s="154">
        <f>SUM(E4:E24)</f>
        <v>8.5</v>
      </c>
      <c r="F25" s="155"/>
      <c r="G25" s="154">
        <f>SUM(G4:G24)</f>
        <v>8.5</v>
      </c>
      <c r="H25" s="155"/>
      <c r="I25" s="154">
        <f>SUM(I4:I24)</f>
        <v>8.5</v>
      </c>
      <c r="J25" s="155"/>
      <c r="K25" s="154">
        <f>SUM(K4:K24)</f>
        <v>8.5</v>
      </c>
      <c r="L25" s="155"/>
      <c r="M25" s="154">
        <f t="shared" ref="M25" si="10">SUM(M4:M24)</f>
        <v>0</v>
      </c>
      <c r="N25" s="155"/>
      <c r="O25" s="154">
        <f>SUM(O4:O24)</f>
        <v>0</v>
      </c>
      <c r="P25" s="155"/>
      <c r="Q25" s="154">
        <f>SUM(Q4:Q24)</f>
        <v>0</v>
      </c>
      <c r="R25" s="155"/>
      <c r="S25" s="78">
        <f>SUM(S4:S24)</f>
        <v>34</v>
      </c>
      <c r="T25" s="78"/>
      <c r="U25" s="83"/>
      <c r="V25" s="82"/>
    </row>
    <row r="26" spans="1:22" x14ac:dyDescent="0.25">
      <c r="A26" s="83" t="s">
        <v>2</v>
      </c>
      <c r="B26" s="83"/>
      <c r="C26" s="83"/>
      <c r="D26" s="83"/>
      <c r="E26" s="78"/>
      <c r="F26" s="84">
        <v>8</v>
      </c>
      <c r="G26" s="78"/>
      <c r="H26" s="84">
        <v>8</v>
      </c>
      <c r="I26" s="78"/>
      <c r="J26" s="84">
        <v>8</v>
      </c>
      <c r="K26" s="78"/>
      <c r="L26" s="84">
        <v>8</v>
      </c>
      <c r="M26" s="78"/>
      <c r="N26" s="84">
        <v>8</v>
      </c>
      <c r="O26" s="78"/>
      <c r="P26" s="84"/>
      <c r="Q26" s="78"/>
      <c r="R26" s="84"/>
      <c r="S26" s="78">
        <f>SUM(E26:R26)</f>
        <v>40</v>
      </c>
      <c r="T26" s="78">
        <f>SUM(T4:T23)</f>
        <v>32</v>
      </c>
      <c r="U26" s="82"/>
      <c r="V26" s="82"/>
    </row>
    <row r="27" spans="1:22" x14ac:dyDescent="0.25">
      <c r="A27" s="83" t="s">
        <v>39</v>
      </c>
      <c r="B27" s="83"/>
      <c r="C27" s="83"/>
      <c r="D27" s="83"/>
      <c r="E27" s="82"/>
      <c r="F27" s="82">
        <f>SUM(E25)-F26</f>
        <v>0.5</v>
      </c>
      <c r="G27" s="82"/>
      <c r="H27" s="82">
        <f>SUM(G25)-H26</f>
        <v>0.5</v>
      </c>
      <c r="I27" s="82"/>
      <c r="J27" s="82">
        <f>SUM(I25)-J26</f>
        <v>0.5</v>
      </c>
      <c r="K27" s="82"/>
      <c r="L27" s="82">
        <f>SUM(K25)-L26</f>
        <v>0.5</v>
      </c>
      <c r="M27" s="82"/>
      <c r="N27" s="82">
        <f>SUM(M25)-N26</f>
        <v>-8</v>
      </c>
      <c r="O27" s="82"/>
      <c r="P27" s="82">
        <f>SUM(O25)</f>
        <v>0</v>
      </c>
      <c r="Q27" s="82"/>
      <c r="R27" s="82">
        <f>SUM(Q25)</f>
        <v>0</v>
      </c>
      <c r="S27" s="82"/>
      <c r="T27" s="82"/>
      <c r="U27" s="82">
        <f>SUM(U4:U26)</f>
        <v>2</v>
      </c>
      <c r="V27" s="82">
        <f>SUM(V4:V26)</f>
        <v>0</v>
      </c>
    </row>
    <row r="29" spans="1:22" x14ac:dyDescent="0.25">
      <c r="A29" s="68" t="s">
        <v>23</v>
      </c>
      <c r="B29" s="69"/>
    </row>
    <row r="30" spans="1:22" x14ac:dyDescent="0.25">
      <c r="A30" s="70" t="s">
        <v>2</v>
      </c>
      <c r="C30" s="85">
        <f>SUM(T26)</f>
        <v>32</v>
      </c>
      <c r="I30" s="68">
        <v>3600</v>
      </c>
    </row>
    <row r="31" spans="1:22" x14ac:dyDescent="0.25">
      <c r="A31" s="70" t="s">
        <v>24</v>
      </c>
      <c r="C31" s="85">
        <f>U27</f>
        <v>2</v>
      </c>
      <c r="D31" s="85"/>
      <c r="I31" s="86">
        <v>26</v>
      </c>
    </row>
    <row r="32" spans="1:22" x14ac:dyDescent="0.25">
      <c r="A32" s="70" t="s">
        <v>25</v>
      </c>
      <c r="C32" s="85">
        <f>V27</f>
        <v>0</v>
      </c>
    </row>
    <row r="33" spans="1:9" x14ac:dyDescent="0.25">
      <c r="A33" s="70" t="s">
        <v>26</v>
      </c>
      <c r="C33" s="85">
        <f>S23</f>
        <v>0</v>
      </c>
      <c r="I33" s="85"/>
    </row>
    <row r="34" spans="1:9" x14ac:dyDescent="0.25">
      <c r="A34" s="70" t="s">
        <v>4</v>
      </c>
      <c r="C34" s="85">
        <f>S24</f>
        <v>0</v>
      </c>
    </row>
    <row r="35" spans="1:9" x14ac:dyDescent="0.25">
      <c r="A35" s="71" t="s">
        <v>6</v>
      </c>
      <c r="C35" s="87">
        <f>SUM(C30:C34)</f>
        <v>34</v>
      </c>
      <c r="E35" s="71" t="s">
        <v>40</v>
      </c>
      <c r="F35" s="71"/>
      <c r="G35" s="88">
        <f>S25-C35</f>
        <v>0</v>
      </c>
    </row>
    <row r="36" spans="1:9" x14ac:dyDescent="0.25">
      <c r="A36" s="70" t="s">
        <v>27</v>
      </c>
      <c r="C36" s="89">
        <v>0</v>
      </c>
      <c r="D36" s="89"/>
    </row>
    <row r="37" spans="1:9" x14ac:dyDescent="0.25">
      <c r="A37" s="70" t="s">
        <v>34</v>
      </c>
      <c r="C37" s="89">
        <v>0</v>
      </c>
      <c r="D37" s="89"/>
    </row>
    <row r="38" spans="1:9" ht="13.5" customHeight="1" x14ac:dyDescent="0.25"/>
  </sheetData>
  <mergeCells count="160">
    <mergeCell ref="K9:L9"/>
    <mergeCell ref="M9:N9"/>
    <mergeCell ref="O9:P9"/>
    <mergeCell ref="Q9:R9"/>
    <mergeCell ref="E10:F10"/>
    <mergeCell ref="I10:J10"/>
    <mergeCell ref="K10:L10"/>
    <mergeCell ref="M10:N10"/>
    <mergeCell ref="O10:P10"/>
    <mergeCell ref="Q10:R10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10:H10"/>
    <mergeCell ref="I7:J7"/>
    <mergeCell ref="K7:L7"/>
    <mergeCell ref="K11:L11"/>
    <mergeCell ref="M11:N11"/>
    <mergeCell ref="E9:F9"/>
    <mergeCell ref="G9:H9"/>
    <mergeCell ref="I9:J9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66</v>
      </c>
      <c r="B2" s="109"/>
      <c r="C2" s="109" t="str">
        <f>'#'!C2</f>
        <v>31.07.22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65</v>
      </c>
      <c r="E4" s="130"/>
      <c r="F4" s="132"/>
      <c r="G4" s="130"/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#</vt:lpstr>
      <vt:lpstr>-</vt:lpstr>
      <vt:lpstr>Czege</vt:lpstr>
      <vt:lpstr>Doran</vt:lpstr>
      <vt:lpstr>Hammond</vt:lpstr>
      <vt:lpstr>Harland</vt:lpstr>
      <vt:lpstr>Jones</vt:lpstr>
      <vt:lpstr>McSharry</vt:lpstr>
      <vt:lpstr>,</vt:lpstr>
      <vt:lpstr>Taylor</vt:lpstr>
      <vt:lpstr>Ward</vt:lpstr>
      <vt:lpstr>Wildman</vt:lpstr>
      <vt:lpstr>N.Winterburn</vt:lpstr>
      <vt:lpstr>T.Winterburn</vt:lpstr>
      <vt:lpstr>Wright</vt:lpstr>
      <vt:lpstr>.</vt:lpstr>
      <vt:lpstr>'-'!Print_Area</vt:lpstr>
      <vt:lpstr>'#'!Print_Area</vt:lpstr>
      <vt:lpstr>','!Print_Area</vt:lpstr>
      <vt:lpstr>'.'!Print_Area</vt:lpstr>
      <vt:lpstr>Analysis!Print_Area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2022-11-14T10:55:52Z</dcterms:modified>
</cp:coreProperties>
</file>