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8B3B3A86-214E-4E87-A267-188D4AB47E22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." sheetId="51" r:id="rId7"/>
    <sheet name="Mcsharry" sheetId="57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6">'.'!$A$1:$V$41</definedName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7">Mcsharry!$A$1:$V$41</definedName>
    <definedName name="_xlnm.Print_Area" localSheetId="11">N.Winterburn!$A$1:$V$42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1" i="1" s="1"/>
  <c r="G11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<sst xmlns="http://schemas.openxmlformats.org/spreadsheetml/2006/main" count="641" uniqueCount="120">
  <si>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</si>
  <si>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</si>
  <si>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</si>
  <si>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</si>
  <si>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</si>
  <si>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</si>
  <si>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</si>
  <si>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</si>
  <si>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</si>
  <si>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</si>
  <si>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</si>
  <si>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</si>
  <si>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</si>
  <si>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</si>
  <si>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</si>
  <si>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</si>
  <si>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</si>
  <si>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</si>
  <si>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</si>
  <si>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</si>
  <si>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</si>
  <si>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</si>
  <si>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</si>
  <si>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</si>
  <si>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</si>
  <si>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</si>
  <si>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</si>
  <si>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</si>
  <si>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</si>
  <si>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</si>
  <si>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</si>
  <si>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</si>
  <si>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</si>
  <si>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</si>
  <si>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</si>
  <si>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</si>
  <si>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</si>
  <si>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</si>
  <si>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</si>
  <si>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</si>
  <si>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</si>
  <si>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</si>
  <si>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</si>
  <si>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</si>
  <si>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</si>
  <si>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</si>
  <si>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</si>
  <si>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</si>
  <si>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</si>
  <si>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</si>
  <si>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</si>
  <si>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</si>
  <si>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</si>
  <si>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</si>
  <si>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</si>
  <si>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</si>
  <si>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</si>
  <si>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</si>
  <si>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</si>
  <si>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</si>
  <si>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</si>
  <si>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</si>
  <si>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</si>
  <si>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</si>
  <si>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</si>
  <si>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S.Chimes</t>
  </si>
  <si>
    <t>S Chimes</t>
  </si>
  <si>
    <t>check tools</t>
  </si>
  <si>
    <t>vanity unit</t>
  </si>
  <si>
    <t>dressing room</t>
  </si>
  <si>
    <t>fire wood</t>
  </si>
  <si>
    <t>fire marshal</t>
  </si>
  <si>
    <t xml:space="preserve">sick note </t>
  </si>
  <si>
    <t xml:space="preserve">sort deliveries </t>
  </si>
  <si>
    <t>toolbox talks / time sheets</t>
  </si>
  <si>
    <t xml:space="preserve">delivery tickets </t>
  </si>
  <si>
    <t>tv unit</t>
  </si>
  <si>
    <t>clean / light fire</t>
  </si>
  <si>
    <t>production meeting</t>
  </si>
  <si>
    <t>J Mcsharry</t>
  </si>
  <si>
    <t>F Pugh-Keenan</t>
  </si>
  <si>
    <t>P Drinkwater</t>
  </si>
  <si>
    <t>fork lift - deliveries</t>
  </si>
  <si>
    <t>frames</t>
  </si>
  <si>
    <t xml:space="preserve">tv unit </t>
  </si>
  <si>
    <t>extraction improvement</t>
  </si>
  <si>
    <t>empty / sort trollies</t>
  </si>
  <si>
    <t>training</t>
  </si>
  <si>
    <t>fraikin</t>
  </si>
  <si>
    <t>wardrobe</t>
  </si>
  <si>
    <t>7112hw</t>
  </si>
  <si>
    <t>timber sections</t>
  </si>
  <si>
    <t xml:space="preserve">scaffold </t>
  </si>
  <si>
    <t>desk</t>
  </si>
  <si>
    <t>24.09.23</t>
  </si>
  <si>
    <t>sample</t>
  </si>
  <si>
    <t>7054eg</t>
  </si>
  <si>
    <t>window</t>
  </si>
  <si>
    <t>door &amp; frame</t>
  </si>
  <si>
    <t>panelling</t>
  </si>
  <si>
    <t>unit</t>
  </si>
  <si>
    <t>doors</t>
  </si>
  <si>
    <t>windowboards</t>
  </si>
  <si>
    <t>skirting</t>
  </si>
  <si>
    <t>soffit panels</t>
  </si>
  <si>
    <t>fronts</t>
  </si>
  <si>
    <t>dentist</t>
  </si>
  <si>
    <t>load lorry</t>
  </si>
  <si>
    <t>unload van</t>
  </si>
  <si>
    <t>meeting</t>
  </si>
  <si>
    <t>games room</t>
  </si>
  <si>
    <t>sort paint / load</t>
  </si>
  <si>
    <t>CAMP01</t>
  </si>
  <si>
    <t>MBHS01</t>
  </si>
  <si>
    <t>MOOR03(HW)</t>
  </si>
  <si>
    <t>CAMP01(EG)</t>
  </si>
  <si>
    <t>OFFI01</t>
  </si>
  <si>
    <t>CAPI01</t>
  </si>
  <si>
    <t>MOOR03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</si>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</sst>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6" fillId="8" borderId="3" xfId="0" applyNumberFormat="1" applyFont="1" applyFill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B6" sqref="B6:C1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47</v>
      </c>
    </row>
    <row r="2" spans="1:11" x14ac:dyDescent="0.25">
      <c r="A2" s="91" t="s">
        <v>59</v>
      </c>
      <c r="C2" s="6" t="s">
        <v>94</v>
      </c>
      <c r="D2" s="95"/>
      <c r="E2" s="92" t="s">
        <v>40</v>
      </c>
    </row>
    <row r="3" spans="1:11" x14ac:dyDescent="0.25">
      <c r="A3" s="91"/>
      <c r="D3" s="96"/>
      <c r="E3" s="92" t="s">
        <v>42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29</v>
      </c>
      <c r="F5" s="98" t="s">
        <v>30</v>
      </c>
      <c r="G5" s="98" t="s">
        <v>6</v>
      </c>
      <c r="H5" s="98" t="s">
        <v>25</v>
      </c>
      <c r="I5" s="98" t="s">
        <v>32</v>
      </c>
      <c r="K5" s="98" t="s">
        <v>39</v>
      </c>
    </row>
    <row r="6" spans="1:11" ht="17.25" customHeight="1" x14ac:dyDescent="0.25">
      <c r="A6" s="99" t="s">
        <v>66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1</v>
      </c>
    </row>
    <row r="7" spans="1:11" x14ac:dyDescent="0.25">
      <c r="A7" s="99" t="s">
        <v>41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1.5</v>
      </c>
    </row>
    <row r="8" spans="1:11" ht="17.25" customHeight="1" x14ac:dyDescent="0.25">
      <c r="A8" s="99" t="s">
        <v>7</v>
      </c>
      <c r="B8" s="100">
        <f>SUM(Doran!C30)</f>
        <v>40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0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0</v>
      </c>
    </row>
    <row r="9" spans="1:11" x14ac:dyDescent="0.25">
      <c r="A9" s="99" t="s">
        <v>81</v>
      </c>
      <c r="B9" s="100">
        <f>SUM(Drinkwater!C30)</f>
        <v>24</v>
      </c>
      <c r="C9" s="100">
        <f>SUM(Drinkwater!C31)</f>
        <v>0</v>
      </c>
      <c r="D9" s="100">
        <f>SUM(Drinkwater!C32)</f>
        <v>0</v>
      </c>
      <c r="E9" s="100">
        <f>SUM(Drinkwater!C33)</f>
        <v>16</v>
      </c>
      <c r="F9" s="100">
        <f>SUM(Drinkwater!C34)</f>
        <v>0</v>
      </c>
      <c r="G9" s="101">
        <f t="shared" ref="G9:G14" si="1">B9+C9+D9+E9+F9</f>
        <v>40</v>
      </c>
      <c r="H9" s="104">
        <f>SUM(Drinkwater!C36)</f>
        <v>0</v>
      </c>
      <c r="I9" s="104">
        <f>SUM(Drinkwater!C37)</f>
        <v>0</v>
      </c>
      <c r="K9" s="103">
        <f>SUM(Drinkwater!I31)</f>
        <v>0</v>
      </c>
    </row>
    <row r="10" spans="1:11" x14ac:dyDescent="0.25">
      <c r="A10" s="99" t="s">
        <v>48</v>
      </c>
      <c r="B10" s="100">
        <f>SUM(Hammond!C27)</f>
        <v>40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 t="shared" si="1"/>
        <v>40</v>
      </c>
      <c r="H10" s="104">
        <f>SUM(Hammond!C33)</f>
        <v>0</v>
      </c>
      <c r="I10" s="104">
        <f>SUM(Hammond!C34)</f>
        <v>0</v>
      </c>
      <c r="K10" s="103">
        <f>SUM(Hammond!I28)</f>
        <v>0.5</v>
      </c>
    </row>
    <row r="11" spans="1:11" x14ac:dyDescent="0.25">
      <c r="B11" s="100">
        <f>SUM('.'!C28)</f>
        <v>0</v>
      </c>
      <c r="C11" s="100">
        <f>SUM('.'!C29)</f>
        <v>0</v>
      </c>
      <c r="D11" s="100">
        <f>SUM('.'!C30)</f>
        <v>0</v>
      </c>
      <c r="E11" s="100">
        <f>SUM('.'!C31)</f>
        <v>0</v>
      </c>
      <c r="F11" s="100">
        <f>SUM('.'!C32)</f>
        <v>0</v>
      </c>
      <c r="G11" s="101">
        <f>B11+C11+D11+E11+F11</f>
        <v>0</v>
      </c>
      <c r="H11" s="104">
        <f>SUM('.'!C34)</f>
        <v>0</v>
      </c>
      <c r="I11" s="104">
        <f>SUM('.'!C35)</f>
        <v>0</v>
      </c>
      <c r="K11" s="103">
        <f>SUM('.'!I29)</f>
        <v>0</v>
      </c>
    </row>
    <row r="12" spans="1:11" x14ac:dyDescent="0.25">
      <c r="A12" s="112" t="s">
        <v>79</v>
      </c>
      <c r="B12" s="100">
        <f>SUM(Mcsharry!C28)</f>
        <v>40</v>
      </c>
      <c r="C12" s="100">
        <f>SUM(Mcsharry!C29)</f>
        <v>0</v>
      </c>
      <c r="D12" s="100">
        <f>SUM(Mcsharry!C30)</f>
        <v>0</v>
      </c>
      <c r="E12" s="100">
        <f>SUM(Mcsharry!C31)</f>
        <v>0</v>
      </c>
      <c r="F12" s="100">
        <f>SUM(Mcsharry!C32)</f>
        <v>0</v>
      </c>
      <c r="G12" s="101">
        <f>B12+C12+D12+E12+F12</f>
        <v>40</v>
      </c>
      <c r="H12" s="104">
        <f>SUM(Mcsharry!C34)</f>
        <v>0</v>
      </c>
      <c r="I12" s="104">
        <f>SUM(Mcsharry!C35)</f>
        <v>0</v>
      </c>
      <c r="K12" s="103">
        <f>SUM(Mcsharry!I29)</f>
        <v>2</v>
      </c>
    </row>
    <row r="13" spans="1:11" x14ac:dyDescent="0.25">
      <c r="A13" s="99" t="s">
        <v>80</v>
      </c>
      <c r="B13" s="100">
        <f>SUM('Pugh-Keenan'!C26)</f>
        <v>40</v>
      </c>
      <c r="C13" s="100">
        <f>SUM('Pugh-Keenan'!C27)</f>
        <v>0</v>
      </c>
      <c r="D13" s="100">
        <f>SUM('Pugh-Keenan'!C28)</f>
        <v>0</v>
      </c>
      <c r="E13" s="100">
        <f>SUM('Pugh-Keenan'!C29)</f>
        <v>0</v>
      </c>
      <c r="F13" s="100">
        <f>SUM('Pugh-Keenan'!C30)</f>
        <v>0</v>
      </c>
      <c r="G13" s="101">
        <f t="shared" si="1"/>
        <v>40</v>
      </c>
      <c r="H13" s="104">
        <f>SUM('Pugh-Keenan'!C32)</f>
        <v>0</v>
      </c>
      <c r="I13" s="104">
        <f>SUM('Pugh-Keenan'!C33)</f>
        <v>0</v>
      </c>
      <c r="K13" s="103">
        <f>SUM('Pugh-Keenan'!I27)</f>
        <v>2</v>
      </c>
    </row>
    <row r="14" spans="1:11" ht="17.25" customHeight="1" x14ac:dyDescent="0.25">
      <c r="A14" s="99" t="s">
        <v>8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0</v>
      </c>
    </row>
    <row r="15" spans="1:11" x14ac:dyDescent="0.25">
      <c r="A15" s="99" t="s">
        <v>43</v>
      </c>
      <c r="B15" s="100">
        <f>SUM(Ward!C30)</f>
        <v>32</v>
      </c>
      <c r="C15" s="100">
        <f>SUM(Ward!C31)</f>
        <v>0</v>
      </c>
      <c r="D15" s="100">
        <f>SUM(Ward!C32)</f>
        <v>0</v>
      </c>
      <c r="E15" s="100">
        <f>SUM(Ward!C33)</f>
        <v>8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45</v>
      </c>
      <c r="B16" s="100">
        <f>SUM(N.Winterburn!C29)</f>
        <v>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0</v>
      </c>
      <c r="H16" s="104">
        <f>SUM(N.Winterburn!C35)</f>
        <v>0</v>
      </c>
      <c r="I16" s="104">
        <f>SUM(N.Winterburn!C36)</f>
        <v>0</v>
      </c>
      <c r="K16" s="103">
        <f>SUM(N.Winterburn!I30)</f>
        <v>0</v>
      </c>
    </row>
    <row r="17" spans="1:12" x14ac:dyDescent="0.25">
      <c r="A17" s="99" t="s">
        <v>9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10</v>
      </c>
      <c r="B18" s="100">
        <f>SUM(Wright!C41)</f>
        <v>40</v>
      </c>
      <c r="C18" s="100">
        <f>SUM(Wright!C42)</f>
        <v>2.5</v>
      </c>
      <c r="D18" s="100">
        <f>SUM(Wright!C43)</f>
        <v>0</v>
      </c>
      <c r="E18" s="100">
        <f>SUM(Wright!C44)</f>
        <v>0</v>
      </c>
      <c r="F18" s="100">
        <f>SUM(Wright!C45)</f>
        <v>0</v>
      </c>
      <c r="G18" s="101">
        <f>B18+C18+D18+E18+F18</f>
        <v>42.5</v>
      </c>
      <c r="H18" s="104">
        <f>SUM(Wright!C47)</f>
        <v>0</v>
      </c>
      <c r="I18" s="104">
        <f>SUM(Wright!C48)</f>
        <v>0</v>
      </c>
      <c r="K18" s="103">
        <f>SUM(Wright!I42)</f>
        <v>5.25</v>
      </c>
      <c r="L18" s="92">
        <v>11.25</v>
      </c>
    </row>
    <row r="19" spans="1:12" ht="17.25" customHeight="1" x14ac:dyDescent="0.25">
      <c r="A19" s="105" t="s">
        <v>20</v>
      </c>
      <c r="B19" s="106">
        <f t="shared" ref="B19:I19" si="2">SUM(B6:B18)</f>
        <v>376</v>
      </c>
      <c r="C19" s="106">
        <f t="shared" si="2"/>
        <v>2.5</v>
      </c>
      <c r="D19" s="106">
        <f t="shared" si="2"/>
        <v>0</v>
      </c>
      <c r="E19" s="106">
        <f t="shared" si="2"/>
        <v>24</v>
      </c>
      <c r="F19" s="106">
        <f t="shared" si="2"/>
        <v>0</v>
      </c>
      <c r="G19" s="106">
        <f t="shared" si="2"/>
        <v>402.5</v>
      </c>
      <c r="H19" s="107">
        <f t="shared" si="2"/>
        <v>0</v>
      </c>
      <c r="I19" s="107">
        <f t="shared" si="2"/>
        <v>0</v>
      </c>
      <c r="J19" s="94"/>
      <c r="K19" s="106">
        <f>SUM(K6:K18)</f>
        <v>12.25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26</v>
      </c>
      <c r="C22" s="108">
        <f>B19+C19+D19</f>
        <v>378.5</v>
      </c>
    </row>
    <row r="23" spans="1:12" x14ac:dyDescent="0.25">
      <c r="A23" s="92" t="s">
        <v>27</v>
      </c>
      <c r="C23" s="108">
        <f>K19</f>
        <v>12.25</v>
      </c>
    </row>
    <row r="24" spans="1:12" x14ac:dyDescent="0.25">
      <c r="A24" s="92" t="s">
        <v>31</v>
      </c>
      <c r="C24" s="109">
        <f>C23/C22</f>
        <v>3.2364597093791282E-2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65</v>
      </c>
      <c r="B1" s="49"/>
      <c r="C1" s="49"/>
    </row>
    <row r="2" spans="1:22" s="54" customFormat="1" x14ac:dyDescent="0.25">
      <c r="A2" s="5" t="s">
        <v>58</v>
      </c>
      <c r="B2" s="110"/>
      <c r="C2" s="6" t="s">
        <v>94</v>
      </c>
      <c r="D2" s="110"/>
      <c r="E2" s="126" t="s">
        <v>11</v>
      </c>
      <c r="F2" s="126"/>
      <c r="G2" s="126" t="s">
        <v>12</v>
      </c>
      <c r="H2" s="126"/>
      <c r="I2" s="126" t="s">
        <v>13</v>
      </c>
      <c r="J2" s="126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112</v>
      </c>
      <c r="C4" s="6">
        <v>79</v>
      </c>
      <c r="D4" s="22" t="s">
        <v>83</v>
      </c>
      <c r="E4" s="122">
        <v>2.75</v>
      </c>
      <c r="F4" s="122"/>
      <c r="G4" s="120"/>
      <c r="H4" s="121"/>
      <c r="I4" s="122"/>
      <c r="J4" s="122"/>
      <c r="K4" s="122"/>
      <c r="L4" s="122"/>
      <c r="M4" s="122"/>
      <c r="N4" s="122"/>
      <c r="O4" s="120"/>
      <c r="P4" s="121"/>
      <c r="Q4" s="120"/>
      <c r="R4" s="121"/>
      <c r="S4" s="58">
        <f t="shared" ref="S4:S24" si="0">E4+G4+I4+K4+M4+O4+Q4</f>
        <v>2.75</v>
      </c>
      <c r="T4" s="58">
        <f t="shared" ref="T4:T11" si="1">SUM(S4-U4-V4)</f>
        <v>2.75</v>
      </c>
      <c r="U4" s="60"/>
      <c r="V4" s="60"/>
    </row>
    <row r="5" spans="1:22" x14ac:dyDescent="0.25">
      <c r="A5" s="6">
        <v>7054</v>
      </c>
      <c r="B5" s="6" t="s">
        <v>112</v>
      </c>
      <c r="C5" s="6">
        <v>78</v>
      </c>
      <c r="D5" s="22" t="s">
        <v>83</v>
      </c>
      <c r="E5" s="123">
        <v>3.75</v>
      </c>
      <c r="F5" s="122"/>
      <c r="G5" s="120"/>
      <c r="H5" s="121"/>
      <c r="I5" s="123"/>
      <c r="J5" s="122"/>
      <c r="K5" s="123"/>
      <c r="L5" s="122"/>
      <c r="M5" s="123"/>
      <c r="N5" s="122"/>
      <c r="O5" s="120"/>
      <c r="P5" s="121"/>
      <c r="Q5" s="120"/>
      <c r="R5" s="121"/>
      <c r="S5" s="58">
        <f t="shared" si="0"/>
        <v>3.75</v>
      </c>
      <c r="T5" s="58">
        <f t="shared" si="1"/>
        <v>3.75</v>
      </c>
      <c r="U5" s="60"/>
      <c r="V5" s="60"/>
    </row>
    <row r="6" spans="1:22" x14ac:dyDescent="0.25">
      <c r="A6" s="6">
        <v>6964</v>
      </c>
      <c r="B6" s="6" t="s">
        <v>113</v>
      </c>
      <c r="C6" s="6">
        <v>25</v>
      </c>
      <c r="D6" s="22" t="s">
        <v>95</v>
      </c>
      <c r="E6" s="122">
        <v>1.5</v>
      </c>
      <c r="F6" s="122"/>
      <c r="G6" s="120"/>
      <c r="H6" s="121"/>
      <c r="I6" s="122"/>
      <c r="J6" s="122"/>
      <c r="K6" s="122"/>
      <c r="L6" s="122"/>
      <c r="M6" s="122"/>
      <c r="N6" s="122"/>
      <c r="O6" s="120"/>
      <c r="P6" s="121"/>
      <c r="Q6" s="120"/>
      <c r="R6" s="121"/>
      <c r="S6" s="58">
        <f t="shared" si="0"/>
        <v>1.5</v>
      </c>
      <c r="T6" s="58">
        <f t="shared" si="1"/>
        <v>1.5</v>
      </c>
      <c r="U6" s="60"/>
      <c r="V6" s="60"/>
    </row>
    <row r="7" spans="1:22" x14ac:dyDescent="0.25">
      <c r="A7" s="6" t="s">
        <v>90</v>
      </c>
      <c r="B7" s="119" t="s">
        <v>114</v>
      </c>
      <c r="C7" s="6">
        <v>19</v>
      </c>
      <c r="D7" s="22" t="s">
        <v>91</v>
      </c>
      <c r="E7" s="120"/>
      <c r="F7" s="121"/>
      <c r="G7" s="120"/>
      <c r="H7" s="121"/>
      <c r="I7" s="120"/>
      <c r="J7" s="121"/>
      <c r="K7" s="120"/>
      <c r="L7" s="121"/>
      <c r="M7" s="120"/>
      <c r="N7" s="121"/>
      <c r="O7" s="120"/>
      <c r="P7" s="121"/>
      <c r="Q7" s="120"/>
      <c r="R7" s="121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>
        <v>7054</v>
      </c>
      <c r="B8" s="6" t="s">
        <v>112</v>
      </c>
      <c r="C8" s="6">
        <v>73</v>
      </c>
      <c r="D8" s="22" t="s">
        <v>89</v>
      </c>
      <c r="E8" s="120"/>
      <c r="F8" s="121"/>
      <c r="G8" s="120">
        <v>8</v>
      </c>
      <c r="H8" s="121"/>
      <c r="I8" s="120">
        <v>6.5</v>
      </c>
      <c r="J8" s="121"/>
      <c r="K8" s="120">
        <v>6.5</v>
      </c>
      <c r="L8" s="121"/>
      <c r="M8" s="120">
        <v>5.5</v>
      </c>
      <c r="N8" s="121"/>
      <c r="O8" s="120"/>
      <c r="P8" s="121"/>
      <c r="Q8" s="120"/>
      <c r="R8" s="121"/>
      <c r="S8" s="58">
        <f>E8+G8+I8+K8+M8+O8+Q8</f>
        <v>26.5</v>
      </c>
      <c r="T8" s="58">
        <f t="shared" si="1"/>
        <v>26.5</v>
      </c>
      <c r="U8" s="60"/>
      <c r="V8" s="60"/>
    </row>
    <row r="9" spans="1:22" x14ac:dyDescent="0.25">
      <c r="A9" s="6">
        <v>7054</v>
      </c>
      <c r="B9" s="6" t="s">
        <v>112</v>
      </c>
      <c r="C9" s="6">
        <v>57</v>
      </c>
      <c r="D9" s="22" t="s">
        <v>76</v>
      </c>
      <c r="E9" s="120"/>
      <c r="F9" s="121"/>
      <c r="G9" s="120"/>
      <c r="H9" s="121"/>
      <c r="I9" s="120">
        <v>1</v>
      </c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0"/>
        <v>1</v>
      </c>
      <c r="T9" s="58">
        <f t="shared" si="1"/>
        <v>1</v>
      </c>
      <c r="U9" s="60"/>
      <c r="V9" s="60"/>
    </row>
    <row r="10" spans="1:22" x14ac:dyDescent="0.25">
      <c r="A10" s="6">
        <v>7054</v>
      </c>
      <c r="B10" s="6" t="s">
        <v>112</v>
      </c>
      <c r="C10" s="6">
        <v>80</v>
      </c>
      <c r="D10" s="22" t="s">
        <v>102</v>
      </c>
      <c r="E10" s="120"/>
      <c r="F10" s="121"/>
      <c r="G10" s="120"/>
      <c r="H10" s="121"/>
      <c r="I10" s="120"/>
      <c r="J10" s="121"/>
      <c r="K10" s="120">
        <v>1</v>
      </c>
      <c r="L10" s="121"/>
      <c r="M10" s="120"/>
      <c r="N10" s="121"/>
      <c r="O10" s="120"/>
      <c r="P10" s="121"/>
      <c r="Q10" s="120"/>
      <c r="R10" s="121"/>
      <c r="S10" s="58">
        <f t="shared" si="0"/>
        <v>1</v>
      </c>
      <c r="T10" s="58">
        <f t="shared" si="1"/>
        <v>1</v>
      </c>
      <c r="U10" s="60"/>
      <c r="V10" s="60"/>
    </row>
    <row r="11" spans="1:22" x14ac:dyDescent="0.25">
      <c r="A11" s="6" t="s">
        <v>96</v>
      </c>
      <c r="B11" s="119" t="s">
        <v>115</v>
      </c>
      <c r="C11" s="6">
        <v>4</v>
      </c>
      <c r="D11" s="22" t="s">
        <v>103</v>
      </c>
      <c r="E11" s="120"/>
      <c r="F11" s="121"/>
      <c r="G11" s="120"/>
      <c r="H11" s="121"/>
      <c r="I11" s="120"/>
      <c r="J11" s="121"/>
      <c r="K11" s="120"/>
      <c r="L11" s="121"/>
      <c r="M11" s="120">
        <v>1.5</v>
      </c>
      <c r="N11" s="121"/>
      <c r="O11" s="120"/>
      <c r="P11" s="121"/>
      <c r="Q11" s="120"/>
      <c r="R11" s="121"/>
      <c r="S11" s="58">
        <f t="shared" si="0"/>
        <v>1.5</v>
      </c>
      <c r="T11" s="58">
        <f t="shared" si="1"/>
        <v>1.5</v>
      </c>
      <c r="U11" s="60"/>
      <c r="V11" s="60"/>
    </row>
    <row r="12" spans="1:22" x14ac:dyDescent="0.25">
      <c r="A12" s="6">
        <v>6964</v>
      </c>
      <c r="B12" s="6" t="s">
        <v>113</v>
      </c>
      <c r="C12" s="6">
        <v>9</v>
      </c>
      <c r="D12" s="22" t="s">
        <v>104</v>
      </c>
      <c r="E12" s="120"/>
      <c r="F12" s="121"/>
      <c r="G12" s="120"/>
      <c r="H12" s="121"/>
      <c r="I12" s="120"/>
      <c r="J12" s="121"/>
      <c r="K12" s="120"/>
      <c r="L12" s="121"/>
      <c r="M12" s="120">
        <v>1</v>
      </c>
      <c r="N12" s="121"/>
      <c r="O12" s="120"/>
      <c r="P12" s="121"/>
      <c r="Q12" s="120"/>
      <c r="R12" s="121"/>
      <c r="S12" s="58">
        <f t="shared" si="0"/>
        <v>1</v>
      </c>
      <c r="T12" s="58">
        <f t="shared" ref="T12" si="2">SUM(S12-U12-V12)</f>
        <v>1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116</v>
      </c>
      <c r="C20" s="6"/>
      <c r="D20" s="22" t="s">
        <v>71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116</v>
      </c>
      <c r="C21" s="6"/>
      <c r="D21" s="22" t="s">
        <v>62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0"/>
        <v>0</v>
      </c>
      <c r="T21" s="58">
        <f t="shared" ref="T21" si="10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116</v>
      </c>
      <c r="C22" s="6"/>
      <c r="D22" s="22" t="s">
        <v>61</v>
      </c>
      <c r="E22" s="123"/>
      <c r="F22" s="123"/>
      <c r="G22" s="123"/>
      <c r="H22" s="123"/>
      <c r="I22" s="123">
        <v>0.5</v>
      </c>
      <c r="J22" s="123"/>
      <c r="K22" s="123">
        <v>0.5</v>
      </c>
      <c r="L22" s="123"/>
      <c r="M22" s="123"/>
      <c r="N22" s="123"/>
      <c r="O22" s="120"/>
      <c r="P22" s="121"/>
      <c r="Q22" s="120"/>
      <c r="R22" s="121"/>
      <c r="S22" s="58">
        <f t="shared" si="0"/>
        <v>1</v>
      </c>
      <c r="T22" s="58">
        <f>SUM(S22-U22-V22)</f>
        <v>1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0"/>
        <v>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>
        <v>1</v>
      </c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J27" sqref="J2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0"/>
      <c r="C2" s="6" t="s">
        <v>94</v>
      </c>
      <c r="D2" s="110"/>
      <c r="E2" s="130" t="s">
        <v>11</v>
      </c>
      <c r="F2" s="126"/>
      <c r="G2" s="126" t="s">
        <v>12</v>
      </c>
      <c r="H2" s="126"/>
      <c r="I2" s="126" t="s">
        <v>13</v>
      </c>
      <c r="J2" s="126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112</v>
      </c>
      <c r="C4" s="6">
        <v>67</v>
      </c>
      <c r="D4" s="22" t="s">
        <v>76</v>
      </c>
      <c r="E4" s="120">
        <v>8</v>
      </c>
      <c r="F4" s="121"/>
      <c r="G4" s="120">
        <v>8</v>
      </c>
      <c r="H4" s="121"/>
      <c r="I4" s="120">
        <v>4</v>
      </c>
      <c r="J4" s="121"/>
      <c r="K4" s="120">
        <v>8</v>
      </c>
      <c r="L4" s="121"/>
      <c r="M4" s="120">
        <v>6.5</v>
      </c>
      <c r="N4" s="121"/>
      <c r="O4" s="120"/>
      <c r="P4" s="121"/>
      <c r="Q4" s="120"/>
      <c r="R4" s="121"/>
      <c r="S4" s="58">
        <f>E4+G4+I4+K4+M4+O4+Q4</f>
        <v>34.5</v>
      </c>
      <c r="T4" s="58">
        <f t="shared" ref="T4:T12" si="0">SUM(S4-U4-V4)</f>
        <v>34.5</v>
      </c>
      <c r="U4" s="60"/>
      <c r="V4" s="60"/>
    </row>
    <row r="5" spans="1:22" x14ac:dyDescent="0.25">
      <c r="A5" s="6">
        <v>7054</v>
      </c>
      <c r="B5" s="6" t="s">
        <v>112</v>
      </c>
      <c r="C5" s="6">
        <v>28</v>
      </c>
      <c r="D5" s="22" t="s">
        <v>105</v>
      </c>
      <c r="E5" s="120"/>
      <c r="F5" s="121"/>
      <c r="G5" s="120"/>
      <c r="H5" s="121"/>
      <c r="I5" s="120">
        <v>4</v>
      </c>
      <c r="J5" s="121"/>
      <c r="K5" s="120"/>
      <c r="L5" s="121"/>
      <c r="M5" s="120"/>
      <c r="N5" s="121"/>
      <c r="O5" s="120"/>
      <c r="P5" s="121"/>
      <c r="Q5" s="120"/>
      <c r="R5" s="121"/>
      <c r="S5" s="58">
        <f t="shared" ref="S5:S21" si="1">E5+G5+I5+K5+M5+O5+Q5</f>
        <v>4</v>
      </c>
      <c r="T5" s="58">
        <f t="shared" si="0"/>
        <v>4</v>
      </c>
      <c r="U5" s="60"/>
      <c r="V5" s="60"/>
    </row>
    <row r="6" spans="1:22" x14ac:dyDescent="0.25">
      <c r="A6" s="6"/>
      <c r="B6" s="6"/>
      <c r="C6" s="6"/>
      <c r="D6" s="22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28"/>
      <c r="P6" s="129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20"/>
      <c r="J7" s="121"/>
      <c r="K7" s="127"/>
      <c r="L7" s="121"/>
      <c r="M7" s="120"/>
      <c r="N7" s="121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 t="s">
        <v>106</v>
      </c>
      <c r="E14" s="120"/>
      <c r="F14" s="121"/>
      <c r="G14" s="120"/>
      <c r="H14" s="121"/>
      <c r="I14" s="120"/>
      <c r="J14" s="121"/>
      <c r="K14" s="120"/>
      <c r="L14" s="121"/>
      <c r="M14" s="120">
        <v>1.5</v>
      </c>
      <c r="N14" s="121"/>
      <c r="O14" s="120"/>
      <c r="P14" s="121"/>
      <c r="Q14" s="120"/>
      <c r="R14" s="121"/>
      <c r="S14" s="58">
        <f>E14+G14+I14+K14+M14+O14+Q14</f>
        <v>1.5</v>
      </c>
      <c r="T14" s="58">
        <f>SUM(S14-U14-V14)</f>
        <v>1.5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116</v>
      </c>
      <c r="C17" s="6"/>
      <c r="D17" s="22" t="s">
        <v>60</v>
      </c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>E17+G17+I17+K17+M17+O17+Q17</f>
        <v>0</v>
      </c>
      <c r="T17" s="58">
        <f>SUM(S17-U17-V17)</f>
        <v>0</v>
      </c>
      <c r="U17" s="60"/>
      <c r="V17" s="60"/>
    </row>
    <row r="18" spans="1:22" x14ac:dyDescent="0.25">
      <c r="A18" s="6"/>
      <c r="B18" s="25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1"/>
        <v>0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4">
        <f>SUM(E4:E20)</f>
        <v>8</v>
      </c>
      <c r="F21" s="125"/>
      <c r="G21" s="124">
        <f>SUM(G4:G20)</f>
        <v>8</v>
      </c>
      <c r="H21" s="125"/>
      <c r="I21" s="124">
        <f>SUM(I4:I20)</f>
        <v>8</v>
      </c>
      <c r="J21" s="125"/>
      <c r="K21" s="124">
        <f>SUM(K4:K20)</f>
        <v>8</v>
      </c>
      <c r="L21" s="125"/>
      <c r="M21" s="124">
        <f>SUM(M4:M20)</f>
        <v>8</v>
      </c>
      <c r="N21" s="125"/>
      <c r="O21" s="124">
        <f>SUM(O4:O20)</f>
        <v>0</v>
      </c>
      <c r="P21" s="125"/>
      <c r="Q21" s="124">
        <f>SUM(Q4:Q20)</f>
        <v>0</v>
      </c>
      <c r="R21" s="125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v>1.5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58</v>
      </c>
      <c r="B2" s="110"/>
      <c r="C2" s="6" t="s">
        <v>94</v>
      </c>
      <c r="D2" s="6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79</v>
      </c>
      <c r="D4" s="22" t="s">
        <v>83</v>
      </c>
      <c r="E4" s="123">
        <v>1.5</v>
      </c>
      <c r="F4" s="123"/>
      <c r="G4" s="123"/>
      <c r="H4" s="123"/>
      <c r="I4" s="123"/>
      <c r="J4" s="123"/>
      <c r="K4" s="123"/>
      <c r="L4" s="123"/>
      <c r="M4" s="123"/>
      <c r="N4" s="123"/>
      <c r="O4" s="127"/>
      <c r="P4" s="131"/>
      <c r="Q4" s="127"/>
      <c r="R4" s="131"/>
      <c r="S4" s="12">
        <f>E4+G4+I4+K4+M4+O4+Q4</f>
        <v>1.5</v>
      </c>
      <c r="T4" s="12">
        <f t="shared" ref="T4:T18" si="0">SUM(S4-U4-V4)</f>
        <v>1.5</v>
      </c>
      <c r="U4" s="14"/>
      <c r="V4" s="14"/>
    </row>
    <row r="5" spans="1:22" x14ac:dyDescent="0.25">
      <c r="A5" s="6">
        <v>7054</v>
      </c>
      <c r="B5" s="6" t="s">
        <v>112</v>
      </c>
      <c r="C5" s="6">
        <v>78</v>
      </c>
      <c r="D5" s="22" t="s">
        <v>83</v>
      </c>
      <c r="E5" s="127">
        <v>2.5</v>
      </c>
      <c r="F5" s="131"/>
      <c r="G5" s="127"/>
      <c r="H5" s="131"/>
      <c r="I5" s="127"/>
      <c r="J5" s="131"/>
      <c r="K5" s="127"/>
      <c r="L5" s="131"/>
      <c r="M5" s="123"/>
      <c r="N5" s="123"/>
      <c r="O5" s="127"/>
      <c r="P5" s="131"/>
      <c r="Q5" s="127"/>
      <c r="R5" s="131"/>
      <c r="S5" s="12">
        <f t="shared" ref="S5:S25" si="1">E5+G5+I5+K5+M5+O5+Q5</f>
        <v>2.5</v>
      </c>
      <c r="T5" s="12">
        <f t="shared" si="0"/>
        <v>2.5</v>
      </c>
      <c r="U5" s="14"/>
      <c r="V5" s="14"/>
    </row>
    <row r="6" spans="1:22" x14ac:dyDescent="0.25">
      <c r="A6" s="6">
        <v>6964</v>
      </c>
      <c r="B6" s="6" t="s">
        <v>113</v>
      </c>
      <c r="C6" s="6">
        <v>25</v>
      </c>
      <c r="D6" s="22" t="s">
        <v>95</v>
      </c>
      <c r="E6" s="127">
        <v>1</v>
      </c>
      <c r="F6" s="131"/>
      <c r="G6" s="127"/>
      <c r="H6" s="131"/>
      <c r="I6" s="127"/>
      <c r="J6" s="131"/>
      <c r="K6" s="127"/>
      <c r="L6" s="131"/>
      <c r="M6" s="123"/>
      <c r="N6" s="123"/>
      <c r="O6" s="127"/>
      <c r="P6" s="131"/>
      <c r="Q6" s="127"/>
      <c r="R6" s="131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 t="s">
        <v>96</v>
      </c>
      <c r="B7" s="119" t="s">
        <v>115</v>
      </c>
      <c r="C7" s="6">
        <v>2</v>
      </c>
      <c r="D7" s="22" t="s">
        <v>97</v>
      </c>
      <c r="E7" s="127">
        <v>2</v>
      </c>
      <c r="F7" s="131"/>
      <c r="G7" s="127">
        <v>5</v>
      </c>
      <c r="H7" s="131"/>
      <c r="I7" s="127">
        <v>5</v>
      </c>
      <c r="J7" s="131"/>
      <c r="K7" s="127">
        <v>5</v>
      </c>
      <c r="L7" s="131"/>
      <c r="M7" s="123">
        <v>3.5</v>
      </c>
      <c r="N7" s="123"/>
      <c r="O7" s="127"/>
      <c r="P7" s="131"/>
      <c r="Q7" s="127"/>
      <c r="R7" s="131"/>
      <c r="S7" s="12">
        <f t="shared" si="1"/>
        <v>20.5</v>
      </c>
      <c r="T7" s="12">
        <f t="shared" si="0"/>
        <v>20.5</v>
      </c>
      <c r="U7" s="14"/>
      <c r="V7" s="14"/>
    </row>
    <row r="8" spans="1:22" x14ac:dyDescent="0.25">
      <c r="A8" s="6" t="s">
        <v>96</v>
      </c>
      <c r="B8" s="119" t="s">
        <v>115</v>
      </c>
      <c r="C8" s="6">
        <v>3</v>
      </c>
      <c r="D8" s="22" t="s">
        <v>98</v>
      </c>
      <c r="E8" s="127">
        <v>1</v>
      </c>
      <c r="F8" s="131"/>
      <c r="G8" s="127">
        <v>3</v>
      </c>
      <c r="H8" s="131"/>
      <c r="I8" s="127">
        <v>3</v>
      </c>
      <c r="J8" s="131"/>
      <c r="K8" s="127">
        <v>3</v>
      </c>
      <c r="L8" s="131"/>
      <c r="M8" s="123"/>
      <c r="N8" s="123"/>
      <c r="O8" s="127"/>
      <c r="P8" s="131"/>
      <c r="Q8" s="127"/>
      <c r="R8" s="131"/>
      <c r="S8" s="12">
        <f t="shared" si="1"/>
        <v>10</v>
      </c>
      <c r="T8" s="12">
        <f t="shared" si="0"/>
        <v>10</v>
      </c>
      <c r="U8" s="14"/>
      <c r="V8" s="14"/>
    </row>
    <row r="9" spans="1:22" x14ac:dyDescent="0.25">
      <c r="A9" s="6">
        <v>6964</v>
      </c>
      <c r="B9" s="6" t="s">
        <v>113</v>
      </c>
      <c r="C9" s="6">
        <v>8</v>
      </c>
      <c r="D9" s="22" t="s">
        <v>104</v>
      </c>
      <c r="E9" s="127"/>
      <c r="F9" s="131"/>
      <c r="G9" s="127"/>
      <c r="H9" s="131"/>
      <c r="I9" s="127"/>
      <c r="J9" s="131"/>
      <c r="K9" s="127"/>
      <c r="L9" s="131"/>
      <c r="M9" s="123">
        <v>4.5</v>
      </c>
      <c r="N9" s="123"/>
      <c r="O9" s="127"/>
      <c r="P9" s="131"/>
      <c r="Q9" s="127"/>
      <c r="R9" s="131"/>
      <c r="S9" s="12">
        <f t="shared" si="1"/>
        <v>4.5</v>
      </c>
      <c r="T9" s="12">
        <f t="shared" si="0"/>
        <v>4.5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7"/>
      <c r="P10" s="131"/>
      <c r="Q10" s="127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7"/>
      <c r="P11" s="131"/>
      <c r="Q11" s="127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7"/>
      <c r="P12" s="131"/>
      <c r="Q12" s="127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7"/>
      <c r="P13" s="131"/>
      <c r="Q13" s="127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7"/>
      <c r="P14" s="131"/>
      <c r="Q14" s="127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7"/>
      <c r="P15" s="131"/>
      <c r="Q15" s="127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7"/>
      <c r="P16" s="131"/>
      <c r="Q16" s="127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7"/>
      <c r="P17" s="131"/>
      <c r="Q17" s="127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7"/>
      <c r="P18" s="131"/>
      <c r="Q18" s="127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117</v>
      </c>
      <c r="C19" s="6"/>
      <c r="D19" s="22" t="s">
        <v>64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7"/>
      <c r="P19" s="131"/>
      <c r="Q19" s="127"/>
      <c r="R19" s="131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116</v>
      </c>
      <c r="C20" s="6"/>
      <c r="D20" s="22" t="s">
        <v>60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7"/>
      <c r="P20" s="131"/>
      <c r="Q20" s="127"/>
      <c r="R20" s="131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116</v>
      </c>
      <c r="C21" s="6"/>
      <c r="D21" s="22" t="s">
        <v>61</v>
      </c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7"/>
      <c r="P21" s="131"/>
      <c r="Q21" s="127"/>
      <c r="R21" s="131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7"/>
      <c r="P22" s="131"/>
      <c r="Q22" s="127"/>
      <c r="R22" s="131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27"/>
      <c r="F23" s="131"/>
      <c r="G23" s="127"/>
      <c r="H23" s="131"/>
      <c r="I23" s="127"/>
      <c r="J23" s="131"/>
      <c r="K23" s="127"/>
      <c r="L23" s="131"/>
      <c r="M23" s="127"/>
      <c r="N23" s="131"/>
      <c r="O23" s="127"/>
      <c r="P23" s="131"/>
      <c r="Q23" s="127"/>
      <c r="R23" s="131"/>
      <c r="S23" s="12">
        <f t="shared" si="1"/>
        <v>0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27"/>
      <c r="F24" s="131"/>
      <c r="G24" s="127"/>
      <c r="H24" s="131"/>
      <c r="I24" s="127"/>
      <c r="J24" s="131"/>
      <c r="K24" s="127"/>
      <c r="L24" s="131"/>
      <c r="M24" s="127"/>
      <c r="N24" s="131"/>
      <c r="O24" s="127"/>
      <c r="P24" s="131"/>
      <c r="Q24" s="127"/>
      <c r="R24" s="131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81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24.09.23</v>
      </c>
      <c r="D2" s="110"/>
      <c r="E2" s="135" t="s">
        <v>11</v>
      </c>
      <c r="F2" s="135"/>
      <c r="G2" s="135" t="s">
        <v>12</v>
      </c>
      <c r="H2" s="135"/>
      <c r="I2" s="126" t="s">
        <v>13</v>
      </c>
      <c r="J2" s="126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118">
        <v>8</v>
      </c>
      <c r="F3" s="117">
        <v>16.3</v>
      </c>
      <c r="G3" s="118">
        <v>8</v>
      </c>
      <c r="H3" s="11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112</v>
      </c>
      <c r="C4" s="6">
        <v>57</v>
      </c>
      <c r="D4" s="22" t="s">
        <v>76</v>
      </c>
      <c r="E4" s="134"/>
      <c r="F4" s="134"/>
      <c r="G4" s="134"/>
      <c r="H4" s="134"/>
      <c r="I4" s="122">
        <v>8</v>
      </c>
      <c r="J4" s="122"/>
      <c r="K4" s="122">
        <v>8</v>
      </c>
      <c r="L4" s="122"/>
      <c r="M4" s="123">
        <v>7.5</v>
      </c>
      <c r="N4" s="122"/>
      <c r="O4" s="120"/>
      <c r="P4" s="121"/>
      <c r="Q4" s="120"/>
      <c r="R4" s="121"/>
      <c r="S4" s="58">
        <f>E4+G4+I4+K4+M4+O4+Q4</f>
        <v>23.5</v>
      </c>
      <c r="T4" s="58">
        <f t="shared" ref="T4:T14" si="0">SUM(S4-U4-V4)</f>
        <v>23.5</v>
      </c>
      <c r="U4" s="60"/>
      <c r="V4" s="60"/>
    </row>
    <row r="5" spans="1:22" x14ac:dyDescent="0.25">
      <c r="A5" s="6">
        <v>7054</v>
      </c>
      <c r="B5" s="6" t="s">
        <v>112</v>
      </c>
      <c r="C5" s="6">
        <v>43</v>
      </c>
      <c r="D5" s="22" t="s">
        <v>107</v>
      </c>
      <c r="E5" s="134"/>
      <c r="F5" s="134"/>
      <c r="G5" s="134"/>
      <c r="H5" s="134"/>
      <c r="I5" s="122"/>
      <c r="J5" s="122"/>
      <c r="K5" s="122"/>
      <c r="L5" s="122"/>
      <c r="M5" s="122">
        <v>0.5</v>
      </c>
      <c r="N5" s="122"/>
      <c r="O5" s="120"/>
      <c r="P5" s="121"/>
      <c r="Q5" s="120"/>
      <c r="R5" s="121"/>
      <c r="S5" s="58">
        <f t="shared" ref="S5:S25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6"/>
      <c r="B6" s="6"/>
      <c r="C6" s="6"/>
      <c r="D6" s="22"/>
      <c r="E6" s="134"/>
      <c r="F6" s="134"/>
      <c r="G6" s="134"/>
      <c r="H6" s="134"/>
      <c r="I6" s="122"/>
      <c r="J6" s="122"/>
      <c r="K6" s="122"/>
      <c r="L6" s="122"/>
      <c r="M6" s="122"/>
      <c r="N6" s="122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4"/>
      <c r="F7" s="134"/>
      <c r="G7" s="134"/>
      <c r="H7" s="134"/>
      <c r="I7" s="122"/>
      <c r="J7" s="122"/>
      <c r="K7" s="122"/>
      <c r="L7" s="122"/>
      <c r="M7" s="122"/>
      <c r="N7" s="122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36"/>
      <c r="F14" s="137"/>
      <c r="G14" s="136"/>
      <c r="H14" s="137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36"/>
      <c r="F15" s="137"/>
      <c r="G15" s="136"/>
      <c r="H15" s="137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36"/>
      <c r="F16" s="137"/>
      <c r="G16" s="136"/>
      <c r="H16" s="137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36"/>
      <c r="F17" s="137"/>
      <c r="G17" s="136"/>
      <c r="H17" s="137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36"/>
      <c r="F18" s="137"/>
      <c r="G18" s="136"/>
      <c r="H18" s="137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36"/>
      <c r="F19" s="137"/>
      <c r="G19" s="136"/>
      <c r="H19" s="137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36"/>
      <c r="F20" s="137"/>
      <c r="G20" s="136"/>
      <c r="H20" s="137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116</v>
      </c>
      <c r="C21" s="6"/>
      <c r="D21" s="22" t="s">
        <v>60</v>
      </c>
      <c r="E21" s="136"/>
      <c r="F21" s="137"/>
      <c r="G21" s="136"/>
      <c r="H21" s="137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36"/>
      <c r="F22" s="137"/>
      <c r="G22" s="136"/>
      <c r="H22" s="137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36">
        <v>8</v>
      </c>
      <c r="F23" s="137"/>
      <c r="G23" s="136">
        <v>8</v>
      </c>
      <c r="H23" s="137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1"/>
        <v>16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4">
        <f>SUM(E4:E24)</f>
        <v>8</v>
      </c>
      <c r="F25" s="125"/>
      <c r="G25" s="124">
        <f>SUM(G4:G24)</f>
        <v>8</v>
      </c>
      <c r="H25" s="125"/>
      <c r="I25" s="124">
        <f>SUM(I4:I24)</f>
        <v>8</v>
      </c>
      <c r="J25" s="125"/>
      <c r="K25" s="124">
        <f>SUM(K4:K24)</f>
        <v>8</v>
      </c>
      <c r="L25" s="125"/>
      <c r="M25" s="124">
        <f>SUM(M4:M24)</f>
        <v>8</v>
      </c>
      <c r="N25" s="125"/>
      <c r="O25" s="124">
        <f>SUM(O4:O24)</f>
        <v>0</v>
      </c>
      <c r="P25" s="125"/>
      <c r="Q25" s="124">
        <f>SUM(Q4:Q24)</f>
        <v>0</v>
      </c>
      <c r="R25" s="125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24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24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/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16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24.09.23</v>
      </c>
      <c r="D2" s="110"/>
      <c r="E2" s="126" t="s">
        <v>11</v>
      </c>
      <c r="F2" s="126"/>
      <c r="G2" s="126" t="s">
        <v>12</v>
      </c>
      <c r="H2" s="126"/>
      <c r="I2" s="126" t="s">
        <v>13</v>
      </c>
      <c r="J2" s="126"/>
      <c r="K2" s="126" t="s">
        <v>14</v>
      </c>
      <c r="L2" s="126"/>
      <c r="M2" s="126" t="s">
        <v>15</v>
      </c>
      <c r="N2" s="126"/>
      <c r="O2" s="126" t="s">
        <v>16</v>
      </c>
      <c r="P2" s="126"/>
      <c r="Q2" s="126" t="s">
        <v>17</v>
      </c>
      <c r="R2" s="126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112</v>
      </c>
      <c r="C4" s="6">
        <v>73</v>
      </c>
      <c r="D4" s="22" t="s">
        <v>89</v>
      </c>
      <c r="E4" s="122">
        <v>8</v>
      </c>
      <c r="F4" s="122"/>
      <c r="G4" s="122">
        <v>8</v>
      </c>
      <c r="H4" s="122"/>
      <c r="I4" s="120">
        <v>8</v>
      </c>
      <c r="J4" s="121"/>
      <c r="K4" s="120">
        <v>7</v>
      </c>
      <c r="L4" s="121"/>
      <c r="M4" s="122">
        <v>7</v>
      </c>
      <c r="N4" s="122"/>
      <c r="O4" s="120"/>
      <c r="P4" s="121"/>
      <c r="Q4" s="120"/>
      <c r="R4" s="121"/>
      <c r="S4" s="58">
        <f>E4+G4+I4+K4+M4+O4+Q4</f>
        <v>38</v>
      </c>
      <c r="T4" s="58">
        <f t="shared" ref="T4:T12" si="0">SUM(S4-U4-V4)</f>
        <v>38</v>
      </c>
      <c r="U4" s="60"/>
      <c r="V4" s="60"/>
    </row>
    <row r="5" spans="1:22" x14ac:dyDescent="0.25">
      <c r="A5" s="6">
        <v>6964</v>
      </c>
      <c r="B5" s="6" t="s">
        <v>113</v>
      </c>
      <c r="C5" s="6">
        <v>25</v>
      </c>
      <c r="D5" s="22" t="s">
        <v>95</v>
      </c>
      <c r="E5" s="122"/>
      <c r="F5" s="122"/>
      <c r="G5" s="122"/>
      <c r="H5" s="122"/>
      <c r="I5" s="120"/>
      <c r="J5" s="121"/>
      <c r="K5" s="120"/>
      <c r="L5" s="121"/>
      <c r="M5" s="122">
        <v>0.5</v>
      </c>
      <c r="N5" s="122"/>
      <c r="O5" s="120"/>
      <c r="P5" s="121"/>
      <c r="Q5" s="120"/>
      <c r="R5" s="121"/>
      <c r="S5" s="58">
        <f t="shared" ref="S5:S22" si="1">E5+G5+I5+K5+M5+O5+Q5</f>
        <v>0.5</v>
      </c>
      <c r="T5" s="58">
        <f t="shared" si="0"/>
        <v>0.5</v>
      </c>
      <c r="U5" s="60"/>
      <c r="V5" s="60"/>
    </row>
    <row r="6" spans="1:22" x14ac:dyDescent="0.25">
      <c r="A6" s="6">
        <v>7054</v>
      </c>
      <c r="B6" s="6" t="s">
        <v>112</v>
      </c>
      <c r="C6" s="6">
        <v>65</v>
      </c>
      <c r="D6" s="22" t="s">
        <v>108</v>
      </c>
      <c r="E6" s="122"/>
      <c r="F6" s="122"/>
      <c r="G6" s="122"/>
      <c r="H6" s="122"/>
      <c r="I6" s="122"/>
      <c r="J6" s="122"/>
      <c r="K6" s="122">
        <v>1</v>
      </c>
      <c r="L6" s="122"/>
      <c r="M6" s="122"/>
      <c r="N6" s="122"/>
      <c r="O6" s="120"/>
      <c r="P6" s="121"/>
      <c r="Q6" s="120"/>
      <c r="R6" s="121"/>
      <c r="S6" s="58">
        <f t="shared" si="1"/>
        <v>1</v>
      </c>
      <c r="T6" s="58">
        <f t="shared" si="0"/>
        <v>1</v>
      </c>
      <c r="U6" s="60"/>
      <c r="V6" s="60"/>
    </row>
    <row r="7" spans="1:22" ht="15.75" customHeight="1" x14ac:dyDescent="0.25">
      <c r="A7" s="6"/>
      <c r="B7" s="6"/>
      <c r="C7" s="6"/>
      <c r="D7" s="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2"/>
      <c r="F8" s="122"/>
      <c r="G8" s="120"/>
      <c r="H8" s="121"/>
      <c r="I8" s="122"/>
      <c r="J8" s="122"/>
      <c r="K8" s="122"/>
      <c r="L8" s="122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2"/>
      <c r="J9" s="122"/>
      <c r="K9" s="122"/>
      <c r="L9" s="122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>
        <v>3600</v>
      </c>
      <c r="B16" s="6" t="s">
        <v>116</v>
      </c>
      <c r="C16" s="6"/>
      <c r="D16" s="22" t="s">
        <v>92</v>
      </c>
      <c r="E16" s="120"/>
      <c r="F16" s="121"/>
      <c r="G16" s="120"/>
      <c r="H16" s="121"/>
      <c r="I16" s="122"/>
      <c r="J16" s="122"/>
      <c r="K16" s="122"/>
      <c r="L16" s="122"/>
      <c r="M16" s="122"/>
      <c r="N16" s="122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116</v>
      </c>
      <c r="C17" s="6"/>
      <c r="D17" s="22" t="s">
        <v>88</v>
      </c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116</v>
      </c>
      <c r="C18" s="6"/>
      <c r="D18" s="22" t="s">
        <v>60</v>
      </c>
      <c r="E18" s="120"/>
      <c r="F18" s="121"/>
      <c r="G18" s="120"/>
      <c r="H18" s="121"/>
      <c r="I18" s="120"/>
      <c r="J18" s="121"/>
      <c r="K18" s="120"/>
      <c r="L18" s="121"/>
      <c r="M18" s="120">
        <v>0.5</v>
      </c>
      <c r="N18" s="121"/>
      <c r="O18" s="120"/>
      <c r="P18" s="121"/>
      <c r="Q18" s="120"/>
      <c r="R18" s="121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33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55" t="s">
        <v>34</v>
      </c>
      <c r="B21" s="55"/>
      <c r="C21" s="55"/>
      <c r="D21" s="55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4">
        <f>SUM(E4:E21)</f>
        <v>8</v>
      </c>
      <c r="F22" s="125"/>
      <c r="G22" s="124">
        <f>SUM(G4:G21)</f>
        <v>8</v>
      </c>
      <c r="H22" s="125"/>
      <c r="I22" s="124">
        <f>SUM(I4:I21)</f>
        <v>8</v>
      </c>
      <c r="J22" s="125"/>
      <c r="K22" s="124">
        <f>SUM(K4:K21)</f>
        <v>8</v>
      </c>
      <c r="L22" s="125"/>
      <c r="M22" s="124">
        <f>SUM(M4:M21)</f>
        <v>8</v>
      </c>
      <c r="N22" s="125"/>
      <c r="O22" s="124">
        <f>SUM(O4:O21)</f>
        <v>0</v>
      </c>
      <c r="P22" s="125"/>
      <c r="Q22" s="124">
        <f>SUM(Q4:Q21)</f>
        <v>0</v>
      </c>
      <c r="R22" s="125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37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21</v>
      </c>
      <c r="B26" s="49"/>
    </row>
    <row r="27" spans="1:22" x14ac:dyDescent="0.25">
      <c r="A27" s="50" t="s">
        <v>2</v>
      </c>
      <c r="C27" s="63">
        <f>SUM(T23)</f>
        <v>40</v>
      </c>
      <c r="E27" s="3"/>
      <c r="I27" s="48">
        <v>3600</v>
      </c>
    </row>
    <row r="28" spans="1:22" x14ac:dyDescent="0.25">
      <c r="A28" s="50" t="s">
        <v>22</v>
      </c>
      <c r="C28" s="63">
        <f>U24</f>
        <v>0</v>
      </c>
      <c r="D28" s="63"/>
      <c r="I28" s="64">
        <v>0.5</v>
      </c>
    </row>
    <row r="29" spans="1:22" x14ac:dyDescent="0.25">
      <c r="A29" s="50" t="s">
        <v>23</v>
      </c>
      <c r="C29" s="63">
        <f>V24</f>
        <v>0</v>
      </c>
    </row>
    <row r="30" spans="1:22" x14ac:dyDescent="0.25">
      <c r="A30" s="50" t="s">
        <v>24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38</v>
      </c>
      <c r="F32" s="51"/>
      <c r="G32" s="66">
        <f>S22-C32</f>
        <v>0</v>
      </c>
    </row>
    <row r="33" spans="1:7" ht="16.5" thickTop="1" x14ac:dyDescent="0.25">
      <c r="A33" s="50" t="s">
        <v>25</v>
      </c>
      <c r="C33" s="67">
        <v>0</v>
      </c>
      <c r="D33" s="67"/>
    </row>
    <row r="34" spans="1:7" x14ac:dyDescent="0.25">
      <c r="A34" s="50" t="s">
        <v>32</v>
      </c>
      <c r="C34" s="67">
        <v>0</v>
      </c>
      <c r="D34" s="67"/>
    </row>
    <row r="40" spans="1:7" x14ac:dyDescent="0.2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K20" sqref="K20:L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24.09.23</v>
      </c>
      <c r="D2" s="110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15</v>
      </c>
      <c r="I3" s="27">
        <v>8</v>
      </c>
      <c r="J3" s="27">
        <v>16</v>
      </c>
      <c r="K3" s="27">
        <v>8</v>
      </c>
      <c r="L3" s="27">
        <v>13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7"/>
      <c r="F4" s="131"/>
      <c r="G4" s="127"/>
      <c r="H4" s="131"/>
      <c r="I4" s="127"/>
      <c r="J4" s="131"/>
      <c r="K4" s="127"/>
      <c r="L4" s="131"/>
      <c r="M4" s="127"/>
      <c r="N4" s="131"/>
      <c r="O4" s="127"/>
      <c r="P4" s="131"/>
      <c r="Q4" s="127"/>
      <c r="R4" s="131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7"/>
      <c r="F5" s="131"/>
      <c r="G5" s="127"/>
      <c r="H5" s="131"/>
      <c r="I5" s="127"/>
      <c r="J5" s="131"/>
      <c r="K5" s="127"/>
      <c r="L5" s="131"/>
      <c r="M5" s="127"/>
      <c r="N5" s="131"/>
      <c r="O5" s="127"/>
      <c r="P5" s="131"/>
      <c r="Q5" s="127"/>
      <c r="R5" s="13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2"/>
      <c r="E6" s="127"/>
      <c r="F6" s="131"/>
      <c r="G6" s="127"/>
      <c r="H6" s="131"/>
      <c r="I6" s="127"/>
      <c r="J6" s="131"/>
      <c r="K6" s="127"/>
      <c r="L6" s="131"/>
      <c r="M6" s="127"/>
      <c r="N6" s="131"/>
      <c r="O6" s="127"/>
      <c r="P6" s="131"/>
      <c r="Q6" s="127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31"/>
      <c r="G7" s="127"/>
      <c r="H7" s="131"/>
      <c r="I7" s="127"/>
      <c r="J7" s="131"/>
      <c r="K7" s="127"/>
      <c r="L7" s="131"/>
      <c r="M7" s="127"/>
      <c r="N7" s="131"/>
      <c r="O7" s="127"/>
      <c r="P7" s="131"/>
      <c r="Q7" s="127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31"/>
      <c r="G8" s="127"/>
      <c r="H8" s="131"/>
      <c r="I8" s="127"/>
      <c r="J8" s="131"/>
      <c r="K8" s="127"/>
      <c r="L8" s="131"/>
      <c r="M8" s="127"/>
      <c r="N8" s="131"/>
      <c r="O8" s="127"/>
      <c r="P8" s="131"/>
      <c r="Q8" s="127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1"/>
      <c r="G9" s="127"/>
      <c r="H9" s="131"/>
      <c r="I9" s="127"/>
      <c r="J9" s="131"/>
      <c r="K9" s="127"/>
      <c r="L9" s="131"/>
      <c r="M9" s="127"/>
      <c r="N9" s="131"/>
      <c r="O9" s="127"/>
      <c r="P9" s="131"/>
      <c r="Q9" s="127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31"/>
      <c r="G10" s="127"/>
      <c r="H10" s="131"/>
      <c r="I10" s="127"/>
      <c r="J10" s="131"/>
      <c r="K10" s="127"/>
      <c r="L10" s="131"/>
      <c r="M10" s="127"/>
      <c r="N10" s="131"/>
      <c r="O10" s="127"/>
      <c r="P10" s="131"/>
      <c r="Q10" s="127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31"/>
      <c r="G11" s="127"/>
      <c r="H11" s="131"/>
      <c r="I11" s="127"/>
      <c r="J11" s="131"/>
      <c r="K11" s="127"/>
      <c r="L11" s="131"/>
      <c r="M11" s="127"/>
      <c r="N11" s="131"/>
      <c r="O11" s="127"/>
      <c r="P11" s="131"/>
      <c r="Q11" s="127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1"/>
      <c r="G12" s="127"/>
      <c r="H12" s="131"/>
      <c r="I12" s="127"/>
      <c r="J12" s="131"/>
      <c r="K12" s="127"/>
      <c r="L12" s="131"/>
      <c r="M12" s="127"/>
      <c r="N12" s="131"/>
      <c r="O12" s="127"/>
      <c r="P12" s="131"/>
      <c r="Q12" s="127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1"/>
      <c r="G13" s="127"/>
      <c r="H13" s="131"/>
      <c r="I13" s="127"/>
      <c r="J13" s="131"/>
      <c r="K13" s="127"/>
      <c r="L13" s="131"/>
      <c r="M13" s="127"/>
      <c r="N13" s="131"/>
      <c r="O13" s="127"/>
      <c r="P13" s="131"/>
      <c r="Q13" s="127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1"/>
      <c r="G14" s="127"/>
      <c r="H14" s="131"/>
      <c r="I14" s="127"/>
      <c r="J14" s="131"/>
      <c r="K14" s="127"/>
      <c r="L14" s="131"/>
      <c r="M14" s="127"/>
      <c r="N14" s="131"/>
      <c r="O14" s="127"/>
      <c r="P14" s="131"/>
      <c r="Q14" s="127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31"/>
      <c r="G15" s="127"/>
      <c r="H15" s="131"/>
      <c r="I15" s="127"/>
      <c r="J15" s="131"/>
      <c r="K15" s="127"/>
      <c r="L15" s="131"/>
      <c r="M15" s="127"/>
      <c r="N15" s="131"/>
      <c r="O15" s="127"/>
      <c r="P15" s="131"/>
      <c r="Q15" s="127"/>
      <c r="R15" s="13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31"/>
      <c r="G16" s="127"/>
      <c r="H16" s="131"/>
      <c r="I16" s="127"/>
      <c r="J16" s="131"/>
      <c r="K16" s="127"/>
      <c r="L16" s="131"/>
      <c r="M16" s="127"/>
      <c r="N16" s="131"/>
      <c r="O16" s="127"/>
      <c r="P16" s="131"/>
      <c r="Q16" s="127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31"/>
      <c r="G17" s="127"/>
      <c r="H17" s="131"/>
      <c r="I17" s="127"/>
      <c r="J17" s="131"/>
      <c r="K17" s="127"/>
      <c r="L17" s="131"/>
      <c r="M17" s="127"/>
      <c r="N17" s="131"/>
      <c r="O17" s="127"/>
      <c r="P17" s="131"/>
      <c r="Q17" s="127"/>
      <c r="R17" s="131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7"/>
      <c r="F18" s="131"/>
      <c r="G18" s="127"/>
      <c r="H18" s="131"/>
      <c r="I18" s="127"/>
      <c r="J18" s="131"/>
      <c r="K18" s="127"/>
      <c r="L18" s="131"/>
      <c r="M18" s="127"/>
      <c r="N18" s="131"/>
      <c r="O18" s="127"/>
      <c r="P18" s="131"/>
      <c r="Q18" s="127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7"/>
      <c r="F19" s="131"/>
      <c r="G19" s="127"/>
      <c r="H19" s="131"/>
      <c r="I19" s="127"/>
      <c r="J19" s="131"/>
      <c r="K19" s="127"/>
      <c r="L19" s="131"/>
      <c r="M19" s="127"/>
      <c r="N19" s="131"/>
      <c r="O19" s="127"/>
      <c r="P19" s="131"/>
      <c r="Q19" s="127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31"/>
      <c r="G20" s="127"/>
      <c r="H20" s="131"/>
      <c r="I20" s="127"/>
      <c r="J20" s="131"/>
      <c r="K20" s="127"/>
      <c r="L20" s="131"/>
      <c r="M20" s="127"/>
      <c r="N20" s="131"/>
      <c r="O20" s="127"/>
      <c r="P20" s="131"/>
      <c r="Q20" s="127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7"/>
      <c r="F21" s="131"/>
      <c r="G21" s="127"/>
      <c r="H21" s="131"/>
      <c r="I21" s="127"/>
      <c r="J21" s="131"/>
      <c r="K21" s="127"/>
      <c r="L21" s="131"/>
      <c r="M21" s="127"/>
      <c r="N21" s="131"/>
      <c r="O21" s="127"/>
      <c r="P21" s="131"/>
      <c r="Q21" s="127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7"/>
      <c r="F22" s="131"/>
      <c r="G22" s="127"/>
      <c r="H22" s="131"/>
      <c r="I22" s="127"/>
      <c r="J22" s="131"/>
      <c r="K22" s="127"/>
      <c r="L22" s="131"/>
      <c r="M22" s="127"/>
      <c r="N22" s="131"/>
      <c r="O22" s="127"/>
      <c r="P22" s="131"/>
      <c r="Q22" s="127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0</v>
      </c>
      <c r="F23" s="133"/>
      <c r="G23" s="132">
        <f>SUM(G4:G22)</f>
        <v>0</v>
      </c>
      <c r="H23" s="133"/>
      <c r="I23" s="132">
        <f>SUM(I4:I22)</f>
        <v>0</v>
      </c>
      <c r="J23" s="133"/>
      <c r="K23" s="132">
        <f>SUM(K4:K22)</f>
        <v>0</v>
      </c>
      <c r="L23" s="133"/>
      <c r="M23" s="132">
        <f>SUM(M4:M22)</f>
        <v>0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24.09.23</v>
      </c>
      <c r="D2" s="110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62</v>
      </c>
      <c r="D4" s="22" t="s">
        <v>84</v>
      </c>
      <c r="E4" s="127">
        <v>8</v>
      </c>
      <c r="F4" s="131"/>
      <c r="G4" s="127">
        <v>6.5</v>
      </c>
      <c r="H4" s="131"/>
      <c r="I4" s="127">
        <v>7</v>
      </c>
      <c r="J4" s="131"/>
      <c r="K4" s="127">
        <v>7</v>
      </c>
      <c r="L4" s="131"/>
      <c r="M4" s="127">
        <v>7</v>
      </c>
      <c r="N4" s="131"/>
      <c r="O4" s="127"/>
      <c r="P4" s="131"/>
      <c r="Q4" s="127"/>
      <c r="R4" s="131"/>
      <c r="S4" s="12">
        <f>E4+G4+I4+K4+M4+O4+Q4</f>
        <v>35.5</v>
      </c>
      <c r="T4" s="12">
        <f t="shared" ref="T4:T20" si="0">SUM(S4-U4-V4)</f>
        <v>35.5</v>
      </c>
      <c r="U4" s="14"/>
      <c r="V4" s="14"/>
    </row>
    <row r="5" spans="1:22" x14ac:dyDescent="0.25">
      <c r="A5" s="6">
        <v>7054</v>
      </c>
      <c r="B5" s="6" t="s">
        <v>112</v>
      </c>
      <c r="C5" s="6">
        <v>36</v>
      </c>
      <c r="D5" s="22" t="s">
        <v>93</v>
      </c>
      <c r="E5" s="127"/>
      <c r="F5" s="131"/>
      <c r="G5" s="127"/>
      <c r="H5" s="131"/>
      <c r="I5" s="127"/>
      <c r="J5" s="131"/>
      <c r="K5" s="127"/>
      <c r="L5" s="131"/>
      <c r="M5" s="127"/>
      <c r="N5" s="131"/>
      <c r="O5" s="127"/>
      <c r="P5" s="131"/>
      <c r="Q5" s="127"/>
      <c r="R5" s="13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7054</v>
      </c>
      <c r="B6" s="6" t="s">
        <v>112</v>
      </c>
      <c r="C6" s="6">
        <v>73</v>
      </c>
      <c r="D6" s="22" t="s">
        <v>89</v>
      </c>
      <c r="E6" s="127"/>
      <c r="F6" s="131"/>
      <c r="G6" s="127">
        <v>1.5</v>
      </c>
      <c r="H6" s="131"/>
      <c r="I6" s="127"/>
      <c r="J6" s="131"/>
      <c r="K6" s="127">
        <v>1</v>
      </c>
      <c r="L6" s="131"/>
      <c r="M6" s="127"/>
      <c r="N6" s="131"/>
      <c r="O6" s="127"/>
      <c r="P6" s="131"/>
      <c r="Q6" s="127"/>
      <c r="R6" s="131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25">
      <c r="A7" s="6"/>
      <c r="B7" s="6"/>
      <c r="C7" s="6"/>
      <c r="D7" s="22"/>
      <c r="E7" s="127"/>
      <c r="F7" s="131"/>
      <c r="G7" s="127"/>
      <c r="H7" s="131"/>
      <c r="I7" s="127"/>
      <c r="J7" s="131"/>
      <c r="K7" s="127"/>
      <c r="L7" s="131"/>
      <c r="M7" s="127"/>
      <c r="N7" s="131"/>
      <c r="O7" s="127"/>
      <c r="P7" s="131"/>
      <c r="Q7" s="127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31"/>
      <c r="G8" s="127"/>
      <c r="H8" s="131"/>
      <c r="I8" s="127"/>
      <c r="J8" s="131"/>
      <c r="K8" s="127"/>
      <c r="L8" s="131"/>
      <c r="M8" s="127"/>
      <c r="N8" s="131"/>
      <c r="O8" s="127"/>
      <c r="P8" s="131"/>
      <c r="Q8" s="127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1"/>
      <c r="G9" s="127"/>
      <c r="H9" s="131"/>
      <c r="I9" s="127"/>
      <c r="J9" s="131"/>
      <c r="K9" s="127"/>
      <c r="L9" s="131"/>
      <c r="M9" s="127"/>
      <c r="N9" s="131"/>
      <c r="O9" s="127"/>
      <c r="P9" s="131"/>
      <c r="Q9" s="127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31"/>
      <c r="G10" s="127"/>
      <c r="H10" s="131"/>
      <c r="I10" s="127"/>
      <c r="J10" s="131"/>
      <c r="K10" s="127"/>
      <c r="L10" s="131"/>
      <c r="M10" s="127"/>
      <c r="N10" s="131"/>
      <c r="O10" s="127"/>
      <c r="P10" s="131"/>
      <c r="Q10" s="127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31"/>
      <c r="G11" s="127"/>
      <c r="H11" s="131"/>
      <c r="I11" s="127"/>
      <c r="J11" s="131"/>
      <c r="K11" s="127"/>
      <c r="L11" s="131"/>
      <c r="M11" s="127"/>
      <c r="N11" s="131"/>
      <c r="O11" s="127"/>
      <c r="P11" s="131"/>
      <c r="Q11" s="127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1"/>
      <c r="G12" s="127"/>
      <c r="H12" s="131"/>
      <c r="I12" s="127"/>
      <c r="J12" s="131"/>
      <c r="K12" s="127"/>
      <c r="L12" s="131"/>
      <c r="M12" s="127"/>
      <c r="N12" s="131"/>
      <c r="O12" s="127"/>
      <c r="P12" s="131"/>
      <c r="Q12" s="127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1"/>
      <c r="G13" s="127"/>
      <c r="H13" s="131"/>
      <c r="I13" s="127"/>
      <c r="J13" s="131"/>
      <c r="K13" s="127"/>
      <c r="L13" s="131"/>
      <c r="M13" s="127"/>
      <c r="N13" s="131"/>
      <c r="O13" s="127"/>
      <c r="P13" s="131"/>
      <c r="Q13" s="127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1"/>
      <c r="G14" s="127"/>
      <c r="H14" s="131"/>
      <c r="I14" s="127"/>
      <c r="J14" s="131"/>
      <c r="K14" s="127"/>
      <c r="L14" s="131"/>
      <c r="M14" s="127"/>
      <c r="N14" s="131"/>
      <c r="O14" s="127"/>
      <c r="P14" s="131"/>
      <c r="Q14" s="127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7"/>
      <c r="F15" s="131"/>
      <c r="G15" s="127"/>
      <c r="H15" s="131"/>
      <c r="I15" s="127"/>
      <c r="J15" s="131"/>
      <c r="K15" s="127"/>
      <c r="L15" s="131"/>
      <c r="M15" s="127"/>
      <c r="N15" s="131"/>
      <c r="O15" s="127"/>
      <c r="P15" s="131"/>
      <c r="Q15" s="127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31"/>
      <c r="G16" s="127"/>
      <c r="H16" s="131"/>
      <c r="I16" s="127"/>
      <c r="J16" s="131"/>
      <c r="K16" s="127"/>
      <c r="L16" s="131"/>
      <c r="M16" s="127"/>
      <c r="N16" s="131"/>
      <c r="O16" s="127"/>
      <c r="P16" s="131"/>
      <c r="Q16" s="127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31"/>
      <c r="G17" s="127"/>
      <c r="H17" s="131"/>
      <c r="I17" s="127"/>
      <c r="J17" s="131"/>
      <c r="K17" s="127"/>
      <c r="L17" s="131"/>
      <c r="M17" s="127"/>
      <c r="N17" s="131"/>
      <c r="O17" s="127"/>
      <c r="P17" s="131"/>
      <c r="Q17" s="127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116</v>
      </c>
      <c r="C18" s="6"/>
      <c r="D18" s="22" t="s">
        <v>60</v>
      </c>
      <c r="E18" s="127"/>
      <c r="F18" s="131"/>
      <c r="G18" s="127"/>
      <c r="H18" s="131"/>
      <c r="I18" s="127"/>
      <c r="J18" s="131"/>
      <c r="K18" s="127"/>
      <c r="L18" s="131"/>
      <c r="M18" s="127"/>
      <c r="N18" s="131"/>
      <c r="O18" s="127"/>
      <c r="P18" s="131"/>
      <c r="Q18" s="127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22" t="s">
        <v>63</v>
      </c>
      <c r="E19" s="127"/>
      <c r="F19" s="131"/>
      <c r="G19" s="127"/>
      <c r="H19" s="131"/>
      <c r="I19" s="127">
        <v>1</v>
      </c>
      <c r="J19" s="131"/>
      <c r="K19" s="127"/>
      <c r="L19" s="131"/>
      <c r="M19" s="127">
        <v>1</v>
      </c>
      <c r="N19" s="131"/>
      <c r="O19" s="127"/>
      <c r="P19" s="131"/>
      <c r="Q19" s="127"/>
      <c r="R19" s="131"/>
      <c r="S19" s="12">
        <f t="shared" si="1"/>
        <v>2</v>
      </c>
      <c r="T19" s="12">
        <f t="shared" si="0"/>
        <v>2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31"/>
      <c r="G20" s="127"/>
      <c r="H20" s="131"/>
      <c r="I20" s="127"/>
      <c r="J20" s="131"/>
      <c r="K20" s="127"/>
      <c r="L20" s="131"/>
      <c r="M20" s="127"/>
      <c r="N20" s="131"/>
      <c r="O20" s="127"/>
      <c r="P20" s="131"/>
      <c r="Q20" s="127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7"/>
      <c r="F21" s="131"/>
      <c r="G21" s="127"/>
      <c r="H21" s="131"/>
      <c r="I21" s="127"/>
      <c r="J21" s="131"/>
      <c r="K21" s="127"/>
      <c r="L21" s="131"/>
      <c r="M21" s="127"/>
      <c r="N21" s="131"/>
      <c r="O21" s="127"/>
      <c r="P21" s="131"/>
      <c r="Q21" s="127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27"/>
      <c r="F22" s="131"/>
      <c r="G22" s="127"/>
      <c r="H22" s="131"/>
      <c r="I22" s="127"/>
      <c r="J22" s="131"/>
      <c r="K22" s="127"/>
      <c r="L22" s="131"/>
      <c r="M22" s="127"/>
      <c r="N22" s="131"/>
      <c r="O22" s="127"/>
      <c r="P22" s="131"/>
      <c r="Q22" s="127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2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24.09.23</v>
      </c>
      <c r="D2" s="110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>
        <v>6</v>
      </c>
      <c r="P3" s="11">
        <v>10.15</v>
      </c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45</v>
      </c>
      <c r="D4" s="22" t="s">
        <v>69</v>
      </c>
      <c r="E4" s="127">
        <v>8</v>
      </c>
      <c r="F4" s="131"/>
      <c r="G4" s="127"/>
      <c r="H4" s="131"/>
      <c r="I4" s="127">
        <v>2</v>
      </c>
      <c r="J4" s="131"/>
      <c r="K4" s="127"/>
      <c r="L4" s="131"/>
      <c r="M4" s="127"/>
      <c r="N4" s="131"/>
      <c r="O4" s="127"/>
      <c r="P4" s="131"/>
      <c r="Q4" s="127"/>
      <c r="R4" s="131"/>
      <c r="S4" s="12">
        <f>E4+G4+I4+K4+M4+O4+Q4</f>
        <v>10</v>
      </c>
      <c r="T4" s="12">
        <f t="shared" ref="T4:T18" si="0">SUM(S4-U4-V4)</f>
        <v>10</v>
      </c>
      <c r="U4" s="14"/>
      <c r="V4" s="14"/>
    </row>
    <row r="5" spans="1:22" x14ac:dyDescent="0.25">
      <c r="A5" s="6">
        <v>6964</v>
      </c>
      <c r="B5" s="6" t="s">
        <v>113</v>
      </c>
      <c r="C5" s="6">
        <v>25</v>
      </c>
      <c r="D5" s="22" t="s">
        <v>95</v>
      </c>
      <c r="E5" s="127"/>
      <c r="F5" s="131"/>
      <c r="G5" s="127">
        <v>6</v>
      </c>
      <c r="H5" s="131"/>
      <c r="I5" s="127">
        <v>2</v>
      </c>
      <c r="J5" s="131"/>
      <c r="K5" s="127">
        <v>1</v>
      </c>
      <c r="L5" s="131"/>
      <c r="M5" s="127"/>
      <c r="N5" s="131"/>
      <c r="O5" s="127"/>
      <c r="P5" s="131"/>
      <c r="Q5" s="127"/>
      <c r="R5" s="131"/>
      <c r="S5" s="12">
        <f t="shared" ref="S5:S21" si="1">E5+G5+I5+K5+M5+O5+Q5</f>
        <v>9</v>
      </c>
      <c r="T5" s="12">
        <f t="shared" si="0"/>
        <v>9</v>
      </c>
      <c r="U5" s="14"/>
      <c r="V5" s="14"/>
    </row>
    <row r="6" spans="1:22" x14ac:dyDescent="0.25">
      <c r="A6" s="6">
        <v>7054</v>
      </c>
      <c r="B6" s="6" t="s">
        <v>112</v>
      </c>
      <c r="C6" s="6">
        <v>60</v>
      </c>
      <c r="D6" s="22" t="s">
        <v>110</v>
      </c>
      <c r="E6" s="127"/>
      <c r="F6" s="131"/>
      <c r="G6" s="127"/>
      <c r="H6" s="131"/>
      <c r="I6" s="127">
        <v>4</v>
      </c>
      <c r="J6" s="131"/>
      <c r="K6" s="127">
        <v>7</v>
      </c>
      <c r="L6" s="131"/>
      <c r="M6" s="127">
        <v>8</v>
      </c>
      <c r="N6" s="131"/>
      <c r="O6" s="127"/>
      <c r="P6" s="131"/>
      <c r="Q6" s="127"/>
      <c r="R6" s="131"/>
      <c r="S6" s="12">
        <f>E6+G6+I6+K6+M6+O6+Q6</f>
        <v>19</v>
      </c>
      <c r="T6" s="12">
        <f t="shared" si="0"/>
        <v>19</v>
      </c>
      <c r="U6" s="14"/>
      <c r="V6" s="14"/>
    </row>
    <row r="7" spans="1:22" x14ac:dyDescent="0.25">
      <c r="A7" s="6"/>
      <c r="B7" s="6"/>
      <c r="C7" s="6"/>
      <c r="D7" s="22"/>
      <c r="E7" s="127"/>
      <c r="F7" s="131"/>
      <c r="G7" s="127"/>
      <c r="H7" s="131"/>
      <c r="I7" s="127"/>
      <c r="J7" s="131"/>
      <c r="K7" s="127"/>
      <c r="L7" s="131"/>
      <c r="M7" s="127"/>
      <c r="N7" s="131"/>
      <c r="O7" s="127"/>
      <c r="P7" s="131"/>
      <c r="Q7" s="127"/>
      <c r="R7" s="13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31"/>
      <c r="G8" s="127"/>
      <c r="H8" s="131"/>
      <c r="I8" s="127"/>
      <c r="J8" s="131"/>
      <c r="K8" s="127"/>
      <c r="L8" s="131"/>
      <c r="M8" s="127"/>
      <c r="N8" s="131"/>
      <c r="O8" s="127"/>
      <c r="P8" s="131"/>
      <c r="Q8" s="127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31"/>
      <c r="G9" s="127"/>
      <c r="H9" s="131"/>
      <c r="I9" s="127"/>
      <c r="J9" s="131"/>
      <c r="K9" s="127"/>
      <c r="L9" s="131"/>
      <c r="M9" s="127"/>
      <c r="N9" s="131"/>
      <c r="O9" s="127"/>
      <c r="P9" s="131"/>
      <c r="Q9" s="127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31"/>
      <c r="G10" s="127"/>
      <c r="H10" s="131"/>
      <c r="I10" s="127"/>
      <c r="J10" s="131"/>
      <c r="K10" s="127"/>
      <c r="L10" s="131"/>
      <c r="M10" s="127"/>
      <c r="N10" s="131"/>
      <c r="O10" s="127"/>
      <c r="P10" s="131"/>
      <c r="Q10" s="127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31"/>
      <c r="G11" s="127"/>
      <c r="H11" s="131"/>
      <c r="I11" s="127"/>
      <c r="J11" s="131"/>
      <c r="K11" s="127"/>
      <c r="L11" s="131"/>
      <c r="M11" s="127"/>
      <c r="N11" s="131"/>
      <c r="O11" s="127"/>
      <c r="P11" s="131"/>
      <c r="Q11" s="127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1"/>
      <c r="G12" s="127"/>
      <c r="H12" s="131"/>
      <c r="I12" s="127"/>
      <c r="J12" s="131"/>
      <c r="K12" s="127"/>
      <c r="L12" s="131"/>
      <c r="M12" s="127"/>
      <c r="N12" s="131"/>
      <c r="O12" s="127"/>
      <c r="P12" s="131"/>
      <c r="Q12" s="127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1"/>
      <c r="G13" s="127"/>
      <c r="H13" s="131"/>
      <c r="I13" s="127"/>
      <c r="J13" s="131"/>
      <c r="K13" s="127"/>
      <c r="L13" s="131"/>
      <c r="M13" s="127"/>
      <c r="N13" s="131"/>
      <c r="O13" s="127"/>
      <c r="P13" s="131"/>
      <c r="Q13" s="127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>
        <v>3600</v>
      </c>
      <c r="B14" s="6" t="s">
        <v>116</v>
      </c>
      <c r="C14" s="6"/>
      <c r="D14" s="22" t="s">
        <v>109</v>
      </c>
      <c r="E14" s="127"/>
      <c r="F14" s="131"/>
      <c r="G14" s="127">
        <v>1</v>
      </c>
      <c r="H14" s="131"/>
      <c r="I14" s="127"/>
      <c r="J14" s="131"/>
      <c r="K14" s="127"/>
      <c r="L14" s="131"/>
      <c r="M14" s="127"/>
      <c r="N14" s="131"/>
      <c r="O14" s="127"/>
      <c r="P14" s="131"/>
      <c r="Q14" s="127"/>
      <c r="R14" s="131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25">
      <c r="A15" s="6">
        <v>3600</v>
      </c>
      <c r="B15" s="6" t="s">
        <v>116</v>
      </c>
      <c r="C15" s="6"/>
      <c r="D15" s="22" t="s">
        <v>87</v>
      </c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7"/>
      <c r="P15" s="131"/>
      <c r="Q15" s="127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116</v>
      </c>
      <c r="C16" s="6"/>
      <c r="D16" s="22" t="s">
        <v>60</v>
      </c>
      <c r="E16" s="127"/>
      <c r="F16" s="131"/>
      <c r="G16" s="127">
        <v>1</v>
      </c>
      <c r="H16" s="131"/>
      <c r="I16" s="127"/>
      <c r="J16" s="131"/>
      <c r="K16" s="127"/>
      <c r="L16" s="131"/>
      <c r="M16" s="127"/>
      <c r="N16" s="131"/>
      <c r="O16" s="127"/>
      <c r="P16" s="131"/>
      <c r="Q16" s="127"/>
      <c r="R16" s="131"/>
      <c r="S16" s="12">
        <f>E16+G16+I16+K16+M16+O16+Q16</f>
        <v>1</v>
      </c>
      <c r="T16" s="12">
        <f>SUM(S16-U16-V16)</f>
        <v>1</v>
      </c>
      <c r="U16" s="14"/>
      <c r="V16" s="14"/>
    </row>
    <row r="17" spans="1:22" x14ac:dyDescent="0.25">
      <c r="A17" s="6">
        <v>3600</v>
      </c>
      <c r="B17" s="6" t="s">
        <v>116</v>
      </c>
      <c r="C17" s="6"/>
      <c r="D17" s="10" t="s">
        <v>54</v>
      </c>
      <c r="E17" s="127"/>
      <c r="F17" s="131"/>
      <c r="G17" s="127"/>
      <c r="H17" s="131"/>
      <c r="I17" s="127"/>
      <c r="J17" s="131"/>
      <c r="K17" s="127"/>
      <c r="L17" s="131"/>
      <c r="M17" s="127"/>
      <c r="N17" s="131"/>
      <c r="O17" s="127"/>
      <c r="P17" s="131"/>
      <c r="Q17" s="127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31"/>
      <c r="G18" s="127"/>
      <c r="H18" s="131"/>
      <c r="I18" s="127"/>
      <c r="J18" s="131"/>
      <c r="K18" s="127"/>
      <c r="L18" s="131"/>
      <c r="M18" s="127"/>
      <c r="N18" s="131"/>
      <c r="O18" s="127"/>
      <c r="P18" s="131"/>
      <c r="Q18" s="127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27"/>
      <c r="F19" s="131"/>
      <c r="G19" s="127"/>
      <c r="H19" s="131"/>
      <c r="I19" s="127"/>
      <c r="J19" s="131"/>
      <c r="K19" s="127"/>
      <c r="L19" s="131"/>
      <c r="M19" s="127"/>
      <c r="N19" s="131"/>
      <c r="O19" s="127"/>
      <c r="P19" s="131"/>
      <c r="Q19" s="127"/>
      <c r="R19" s="131"/>
      <c r="S19" s="12">
        <f t="shared" si="1"/>
        <v>0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27"/>
      <c r="F20" s="131"/>
      <c r="G20" s="127"/>
      <c r="H20" s="131"/>
      <c r="I20" s="127"/>
      <c r="J20" s="131"/>
      <c r="K20" s="127"/>
      <c r="L20" s="131"/>
      <c r="M20" s="127"/>
      <c r="N20" s="131"/>
      <c r="O20" s="127"/>
      <c r="P20" s="131"/>
      <c r="Q20" s="127"/>
      <c r="R20" s="131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2">
        <f>SUM(E4:E20)</f>
        <v>8</v>
      </c>
      <c r="F21" s="133"/>
      <c r="G21" s="132">
        <f>SUM(G4:G20)</f>
        <v>8</v>
      </c>
      <c r="H21" s="133"/>
      <c r="I21" s="132">
        <f>SUM(I4:I20)</f>
        <v>8</v>
      </c>
      <c r="J21" s="133"/>
      <c r="K21" s="132">
        <f>SUM(K4:K20)</f>
        <v>8</v>
      </c>
      <c r="L21" s="133"/>
      <c r="M21" s="132">
        <f>SUM(M4:M20)</f>
        <v>8</v>
      </c>
      <c r="N21" s="133"/>
      <c r="O21" s="132">
        <f>SUM(O4:O20)</f>
        <v>0</v>
      </c>
      <c r="P21" s="133"/>
      <c r="Q21" s="132">
        <f>SUM(Q4:Q20)</f>
        <v>0</v>
      </c>
      <c r="R21" s="133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>
        <v>2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0"/>
      <c r="C2" s="110" t="str">
        <f>Chimes!C2</f>
        <v>24.09.23</v>
      </c>
      <c r="D2" s="32"/>
      <c r="E2" s="130" t="s">
        <v>11</v>
      </c>
      <c r="F2" s="130"/>
      <c r="G2" s="141" t="s">
        <v>12</v>
      </c>
      <c r="H2" s="141"/>
      <c r="I2" s="141" t="s">
        <v>13</v>
      </c>
      <c r="J2" s="141"/>
      <c r="K2" s="141" t="s">
        <v>14</v>
      </c>
      <c r="L2" s="141"/>
      <c r="M2" s="141" t="s">
        <v>15</v>
      </c>
      <c r="N2" s="141"/>
      <c r="O2" s="141" t="s">
        <v>16</v>
      </c>
      <c r="P2" s="141"/>
      <c r="Q2" s="141" t="s">
        <v>17</v>
      </c>
      <c r="R2" s="141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7112</v>
      </c>
      <c r="B4" s="6" t="s">
        <v>118</v>
      </c>
      <c r="C4" s="6">
        <v>13</v>
      </c>
      <c r="D4" s="22" t="s">
        <v>83</v>
      </c>
      <c r="E4" s="127">
        <v>2</v>
      </c>
      <c r="F4" s="131"/>
      <c r="G4" s="138"/>
      <c r="H4" s="139"/>
      <c r="I4" s="138"/>
      <c r="J4" s="139"/>
      <c r="K4" s="138"/>
      <c r="L4" s="139"/>
      <c r="M4" s="138">
        <v>2.5</v>
      </c>
      <c r="N4" s="139"/>
      <c r="O4" s="140"/>
      <c r="P4" s="140"/>
      <c r="Q4" s="138"/>
      <c r="R4" s="139"/>
      <c r="S4" s="38">
        <f>E4+G4+I4+K4+M4+O4+Q4</f>
        <v>4.5</v>
      </c>
      <c r="T4" s="38">
        <f>SUM(S4-U4-V4)</f>
        <v>4.5</v>
      </c>
      <c r="U4" s="40"/>
      <c r="V4" s="40"/>
    </row>
    <row r="5" spans="1:22" x14ac:dyDescent="0.25">
      <c r="A5" s="6">
        <v>7112</v>
      </c>
      <c r="B5" s="6" t="s">
        <v>118</v>
      </c>
      <c r="C5" s="6">
        <v>14</v>
      </c>
      <c r="D5" s="22" t="s">
        <v>83</v>
      </c>
      <c r="E5" s="127">
        <v>3.75</v>
      </c>
      <c r="F5" s="131"/>
      <c r="G5" s="127"/>
      <c r="H5" s="121"/>
      <c r="I5" s="120"/>
      <c r="J5" s="121"/>
      <c r="K5" s="120"/>
      <c r="L5" s="121"/>
      <c r="M5" s="120">
        <v>3</v>
      </c>
      <c r="N5" s="121"/>
      <c r="O5" s="140"/>
      <c r="P5" s="140"/>
      <c r="Q5" s="138"/>
      <c r="R5" s="139"/>
      <c r="S5" s="38">
        <f t="shared" ref="S5:S22" si="0">E5+G5+I5+K5+M5+O5+Q5</f>
        <v>6.75</v>
      </c>
      <c r="T5" s="38">
        <f t="shared" ref="T5:T20" si="1">SUM(S5-U5-V5)</f>
        <v>6.75</v>
      </c>
      <c r="U5" s="40"/>
      <c r="V5" s="40"/>
    </row>
    <row r="6" spans="1:22" x14ac:dyDescent="0.25">
      <c r="A6" s="6">
        <v>7054</v>
      </c>
      <c r="B6" s="6" t="s">
        <v>112</v>
      </c>
      <c r="C6" s="6">
        <v>50</v>
      </c>
      <c r="D6" s="22" t="s">
        <v>68</v>
      </c>
      <c r="E6" s="127">
        <v>0.25</v>
      </c>
      <c r="F6" s="131"/>
      <c r="G6" s="120"/>
      <c r="H6" s="121"/>
      <c r="I6" s="120"/>
      <c r="J6" s="121"/>
      <c r="K6" s="120"/>
      <c r="L6" s="121"/>
      <c r="M6" s="120"/>
      <c r="N6" s="121"/>
      <c r="O6" s="140"/>
      <c r="P6" s="140"/>
      <c r="Q6" s="138"/>
      <c r="R6" s="139"/>
      <c r="S6" s="38">
        <f t="shared" si="0"/>
        <v>0.25</v>
      </c>
      <c r="T6" s="38">
        <f t="shared" si="1"/>
        <v>0.25</v>
      </c>
      <c r="U6" s="40"/>
      <c r="V6" s="40"/>
    </row>
    <row r="7" spans="1:22" x14ac:dyDescent="0.25">
      <c r="A7" s="6">
        <v>7054</v>
      </c>
      <c r="B7" s="6" t="s">
        <v>112</v>
      </c>
      <c r="C7" s="6">
        <v>35</v>
      </c>
      <c r="D7" s="22" t="s">
        <v>99</v>
      </c>
      <c r="E7" s="127">
        <v>2</v>
      </c>
      <c r="F7" s="131"/>
      <c r="G7" s="138">
        <v>8</v>
      </c>
      <c r="H7" s="139"/>
      <c r="I7" s="138">
        <v>8</v>
      </c>
      <c r="J7" s="139"/>
      <c r="K7" s="138">
        <v>8</v>
      </c>
      <c r="L7" s="139"/>
      <c r="M7" s="138">
        <v>1.25</v>
      </c>
      <c r="N7" s="139"/>
      <c r="O7" s="140"/>
      <c r="P7" s="140"/>
      <c r="Q7" s="138"/>
      <c r="R7" s="139"/>
      <c r="S7" s="38">
        <f t="shared" si="0"/>
        <v>27.25</v>
      </c>
      <c r="T7" s="38">
        <f t="shared" si="1"/>
        <v>27.25</v>
      </c>
      <c r="U7" s="40"/>
      <c r="V7" s="40"/>
    </row>
    <row r="8" spans="1:22" x14ac:dyDescent="0.25">
      <c r="A8" s="6">
        <v>7054</v>
      </c>
      <c r="B8" s="6" t="s">
        <v>112</v>
      </c>
      <c r="C8" s="6">
        <v>68</v>
      </c>
      <c r="D8" s="22" t="s">
        <v>100</v>
      </c>
      <c r="E8" s="127"/>
      <c r="F8" s="131"/>
      <c r="G8" s="138"/>
      <c r="H8" s="139"/>
      <c r="I8" s="138"/>
      <c r="J8" s="139"/>
      <c r="K8" s="138"/>
      <c r="L8" s="139"/>
      <c r="M8" s="138">
        <v>1.25</v>
      </c>
      <c r="N8" s="139"/>
      <c r="O8" s="140"/>
      <c r="P8" s="140"/>
      <c r="Q8" s="138"/>
      <c r="R8" s="139"/>
      <c r="S8" s="38">
        <f t="shared" si="0"/>
        <v>1.25</v>
      </c>
      <c r="T8" s="38">
        <f t="shared" si="1"/>
        <v>1.25</v>
      </c>
      <c r="U8" s="40"/>
      <c r="V8" s="40"/>
    </row>
    <row r="9" spans="1:22" x14ac:dyDescent="0.25">
      <c r="A9" s="6"/>
      <c r="B9" s="6"/>
      <c r="C9" s="6"/>
      <c r="D9" s="22"/>
      <c r="E9" s="127"/>
      <c r="F9" s="131"/>
      <c r="G9" s="138"/>
      <c r="H9" s="139"/>
      <c r="I9" s="138"/>
      <c r="J9" s="139"/>
      <c r="K9" s="138"/>
      <c r="L9" s="139"/>
      <c r="M9" s="138"/>
      <c r="N9" s="139"/>
      <c r="O9" s="140"/>
      <c r="P9" s="140"/>
      <c r="Q9" s="138"/>
      <c r="R9" s="13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7"/>
      <c r="F10" s="131"/>
      <c r="G10" s="138"/>
      <c r="H10" s="139"/>
      <c r="I10" s="138"/>
      <c r="J10" s="139"/>
      <c r="K10" s="138"/>
      <c r="L10" s="139"/>
      <c r="M10" s="138"/>
      <c r="N10" s="139"/>
      <c r="O10" s="138"/>
      <c r="P10" s="139"/>
      <c r="Q10" s="138"/>
      <c r="R10" s="13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7"/>
      <c r="F11" s="131"/>
      <c r="G11" s="138"/>
      <c r="H11" s="139"/>
      <c r="I11" s="138"/>
      <c r="J11" s="139"/>
      <c r="K11" s="138"/>
      <c r="L11" s="139"/>
      <c r="M11" s="138"/>
      <c r="N11" s="139"/>
      <c r="O11" s="138"/>
      <c r="P11" s="139"/>
      <c r="Q11" s="138"/>
      <c r="R11" s="13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7"/>
      <c r="F12" s="131"/>
      <c r="G12" s="120"/>
      <c r="H12" s="121"/>
      <c r="I12" s="120"/>
      <c r="J12" s="121"/>
      <c r="K12" s="120"/>
      <c r="L12" s="121"/>
      <c r="M12" s="120"/>
      <c r="N12" s="121"/>
      <c r="O12" s="138"/>
      <c r="P12" s="139"/>
      <c r="Q12" s="138"/>
      <c r="R12" s="13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7"/>
      <c r="F13" s="131"/>
      <c r="G13" s="120"/>
      <c r="H13" s="121"/>
      <c r="I13" s="120"/>
      <c r="J13" s="121"/>
      <c r="K13" s="120"/>
      <c r="L13" s="121"/>
      <c r="M13" s="120"/>
      <c r="N13" s="121"/>
      <c r="O13" s="138"/>
      <c r="P13" s="139"/>
      <c r="Q13" s="138"/>
      <c r="R13" s="13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7"/>
      <c r="F14" s="131"/>
      <c r="G14" s="120"/>
      <c r="H14" s="121"/>
      <c r="I14" s="120"/>
      <c r="J14" s="121"/>
      <c r="K14" s="120"/>
      <c r="L14" s="121"/>
      <c r="M14" s="120"/>
      <c r="N14" s="121"/>
      <c r="O14" s="138"/>
      <c r="P14" s="139"/>
      <c r="Q14" s="138"/>
      <c r="R14" s="13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7"/>
      <c r="F15" s="131"/>
      <c r="G15" s="127"/>
      <c r="H15" s="121"/>
      <c r="I15" s="127"/>
      <c r="J15" s="121"/>
      <c r="K15" s="127"/>
      <c r="L15" s="121"/>
      <c r="M15" s="127"/>
      <c r="N15" s="121"/>
      <c r="O15" s="138"/>
      <c r="P15" s="139"/>
      <c r="Q15" s="138"/>
      <c r="R15" s="13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7"/>
      <c r="F16" s="131"/>
      <c r="G16" s="120"/>
      <c r="H16" s="121"/>
      <c r="I16" s="120"/>
      <c r="J16" s="121"/>
      <c r="K16" s="120"/>
      <c r="L16" s="121"/>
      <c r="M16" s="120"/>
      <c r="N16" s="121"/>
      <c r="O16" s="138"/>
      <c r="P16" s="139"/>
      <c r="Q16" s="138"/>
      <c r="R16" s="13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7"/>
      <c r="F17" s="131"/>
      <c r="G17" s="120"/>
      <c r="H17" s="121"/>
      <c r="I17" s="120"/>
      <c r="J17" s="121"/>
      <c r="K17" s="120"/>
      <c r="L17" s="121"/>
      <c r="M17" s="120"/>
      <c r="N17" s="121"/>
      <c r="O17" s="138"/>
      <c r="P17" s="139"/>
      <c r="Q17" s="138"/>
      <c r="R17" s="13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116</v>
      </c>
      <c r="C18" s="6"/>
      <c r="D18" s="22" t="s">
        <v>82</v>
      </c>
      <c r="E18" s="127"/>
      <c r="F18" s="131"/>
      <c r="G18" s="138"/>
      <c r="H18" s="139"/>
      <c r="I18" s="138"/>
      <c r="J18" s="139"/>
      <c r="K18" s="138"/>
      <c r="L18" s="139"/>
      <c r="M18" s="138"/>
      <c r="N18" s="139"/>
      <c r="O18" s="140"/>
      <c r="P18" s="140"/>
      <c r="Q18" s="138"/>
      <c r="R18" s="139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116</v>
      </c>
      <c r="C19" s="6"/>
      <c r="D19" s="22" t="s">
        <v>60</v>
      </c>
      <c r="E19" s="127"/>
      <c r="F19" s="131"/>
      <c r="G19" s="138"/>
      <c r="H19" s="139"/>
      <c r="I19" s="138"/>
      <c r="J19" s="139"/>
      <c r="K19" s="138"/>
      <c r="L19" s="139"/>
      <c r="M19" s="138"/>
      <c r="N19" s="139"/>
      <c r="O19" s="140"/>
      <c r="P19" s="140"/>
      <c r="Q19" s="138"/>
      <c r="R19" s="139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116</v>
      </c>
      <c r="C20" s="6"/>
      <c r="D20" s="22" t="s">
        <v>70</v>
      </c>
      <c r="E20" s="127"/>
      <c r="F20" s="131"/>
      <c r="G20" s="138"/>
      <c r="H20" s="139"/>
      <c r="I20" s="138"/>
      <c r="J20" s="139"/>
      <c r="K20" s="138"/>
      <c r="L20" s="139"/>
      <c r="M20" s="138"/>
      <c r="N20" s="139"/>
      <c r="O20" s="140"/>
      <c r="P20" s="140"/>
      <c r="Q20" s="138"/>
      <c r="R20" s="13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27"/>
      <c r="F21" s="131"/>
      <c r="G21" s="138"/>
      <c r="H21" s="139"/>
      <c r="I21" s="138"/>
      <c r="J21" s="139"/>
      <c r="K21" s="138"/>
      <c r="L21" s="139"/>
      <c r="M21" s="138"/>
      <c r="N21" s="139"/>
      <c r="O21" s="140"/>
      <c r="P21" s="140"/>
      <c r="Q21" s="138"/>
      <c r="R21" s="139"/>
      <c r="S21" s="38">
        <f t="shared" si="0"/>
        <v>0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23"/>
      <c r="F22" s="123"/>
      <c r="G22" s="140"/>
      <c r="H22" s="140"/>
      <c r="I22" s="140"/>
      <c r="J22" s="140"/>
      <c r="K22" s="140"/>
      <c r="L22" s="140"/>
      <c r="M22" s="138"/>
      <c r="N22" s="139"/>
      <c r="O22" s="140"/>
      <c r="P22" s="140"/>
      <c r="Q22" s="138"/>
      <c r="R22" s="139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2">
        <f>SUM(E4:E22)</f>
        <v>8</v>
      </c>
      <c r="F23" s="143"/>
      <c r="G23" s="142">
        <f>SUM(G4:G22)</f>
        <v>8</v>
      </c>
      <c r="H23" s="143"/>
      <c r="I23" s="142">
        <f>SUM(I4:I22)</f>
        <v>8</v>
      </c>
      <c r="J23" s="143"/>
      <c r="K23" s="142">
        <f>SUM(K4:K22)</f>
        <v>8</v>
      </c>
      <c r="L23" s="143"/>
      <c r="M23" s="142">
        <f>SUM(M4:M22)</f>
        <v>8</v>
      </c>
      <c r="N23" s="143"/>
      <c r="O23" s="142">
        <f>SUM(O4:O22)</f>
        <v>0</v>
      </c>
      <c r="P23" s="143"/>
      <c r="Q23" s="142">
        <f>SUM(Q4:Q22)</f>
        <v>0</v>
      </c>
      <c r="R23" s="143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/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24.09.23</v>
      </c>
      <c r="D2" s="6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46" t="s">
        <v>15</v>
      </c>
      <c r="N2" s="146"/>
      <c r="O2" s="130" t="s">
        <v>16</v>
      </c>
      <c r="P2" s="130"/>
      <c r="Q2" s="130" t="s">
        <v>17</v>
      </c>
      <c r="R2" s="13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118">
        <v>8</v>
      </c>
      <c r="N3" s="11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7112</v>
      </c>
      <c r="B4" s="6" t="s">
        <v>118</v>
      </c>
      <c r="C4" s="6">
        <v>12</v>
      </c>
      <c r="D4" s="22" t="s">
        <v>83</v>
      </c>
      <c r="E4" s="127">
        <v>2</v>
      </c>
      <c r="F4" s="131"/>
      <c r="G4" s="127"/>
      <c r="H4" s="131"/>
      <c r="I4" s="127">
        <v>1</v>
      </c>
      <c r="J4" s="131"/>
      <c r="K4" s="127"/>
      <c r="L4" s="131"/>
      <c r="M4" s="144"/>
      <c r="N4" s="145"/>
      <c r="O4" s="127"/>
      <c r="P4" s="131"/>
      <c r="Q4" s="127"/>
      <c r="R4" s="131"/>
      <c r="S4" s="12">
        <f t="shared" ref="S4:S10" si="0">E4+G4+I4+K4+M4+O4+Q4</f>
        <v>3</v>
      </c>
      <c r="T4" s="12">
        <f t="shared" ref="T4:T22" si="1">SUM(S4-U4-V4)</f>
        <v>3</v>
      </c>
      <c r="U4" s="14"/>
      <c r="V4" s="14"/>
    </row>
    <row r="5" spans="1:22" x14ac:dyDescent="0.25">
      <c r="A5" s="6">
        <v>7112</v>
      </c>
      <c r="B5" s="6" t="s">
        <v>118</v>
      </c>
      <c r="C5" s="6">
        <v>13</v>
      </c>
      <c r="D5" s="22" t="s">
        <v>83</v>
      </c>
      <c r="E5" s="127">
        <v>3</v>
      </c>
      <c r="F5" s="131"/>
      <c r="G5" s="127">
        <v>0.5</v>
      </c>
      <c r="H5" s="131"/>
      <c r="I5" s="127">
        <v>1</v>
      </c>
      <c r="J5" s="131"/>
      <c r="K5" s="127">
        <v>1</v>
      </c>
      <c r="L5" s="131"/>
      <c r="M5" s="144"/>
      <c r="N5" s="145"/>
      <c r="O5" s="127"/>
      <c r="P5" s="131"/>
      <c r="Q5" s="127"/>
      <c r="R5" s="131"/>
      <c r="S5" s="12">
        <f t="shared" si="0"/>
        <v>5.5</v>
      </c>
      <c r="T5" s="12">
        <f t="shared" si="1"/>
        <v>5.5</v>
      </c>
      <c r="U5" s="14"/>
      <c r="V5" s="14"/>
    </row>
    <row r="6" spans="1:22" x14ac:dyDescent="0.25">
      <c r="A6" s="6">
        <v>7112</v>
      </c>
      <c r="B6" s="6" t="s">
        <v>118</v>
      </c>
      <c r="C6" s="6">
        <v>14</v>
      </c>
      <c r="D6" s="22" t="s">
        <v>83</v>
      </c>
      <c r="E6" s="127">
        <v>3</v>
      </c>
      <c r="F6" s="131"/>
      <c r="G6" s="127">
        <v>2</v>
      </c>
      <c r="H6" s="131"/>
      <c r="I6" s="127">
        <v>3</v>
      </c>
      <c r="J6" s="131"/>
      <c r="K6" s="127">
        <v>4</v>
      </c>
      <c r="L6" s="131"/>
      <c r="M6" s="144"/>
      <c r="N6" s="145"/>
      <c r="O6" s="127"/>
      <c r="P6" s="131"/>
      <c r="Q6" s="127"/>
      <c r="R6" s="131"/>
      <c r="S6" s="12">
        <f t="shared" si="0"/>
        <v>12</v>
      </c>
      <c r="T6" s="12">
        <f t="shared" si="1"/>
        <v>12</v>
      </c>
      <c r="U6" s="14"/>
      <c r="V6" s="14"/>
    </row>
    <row r="7" spans="1:22" x14ac:dyDescent="0.25">
      <c r="A7" s="6">
        <v>7054</v>
      </c>
      <c r="B7" s="6" t="s">
        <v>112</v>
      </c>
      <c r="C7" s="6">
        <v>78</v>
      </c>
      <c r="D7" s="22" t="s">
        <v>83</v>
      </c>
      <c r="E7" s="127"/>
      <c r="F7" s="131"/>
      <c r="G7" s="127">
        <v>4</v>
      </c>
      <c r="H7" s="131"/>
      <c r="I7" s="127">
        <v>2</v>
      </c>
      <c r="J7" s="131"/>
      <c r="K7" s="127">
        <v>1</v>
      </c>
      <c r="L7" s="131"/>
      <c r="M7" s="144"/>
      <c r="N7" s="145"/>
      <c r="O7" s="127"/>
      <c r="P7" s="131"/>
      <c r="Q7" s="127"/>
      <c r="R7" s="131"/>
      <c r="S7" s="12">
        <f t="shared" si="0"/>
        <v>7</v>
      </c>
      <c r="T7" s="12">
        <f t="shared" si="1"/>
        <v>7</v>
      </c>
      <c r="U7" s="14"/>
      <c r="V7" s="14"/>
    </row>
    <row r="8" spans="1:22" x14ac:dyDescent="0.25">
      <c r="A8" s="6">
        <v>7054</v>
      </c>
      <c r="B8" s="6" t="s">
        <v>112</v>
      </c>
      <c r="C8" s="6">
        <v>79</v>
      </c>
      <c r="D8" s="22" t="s">
        <v>83</v>
      </c>
      <c r="E8" s="127"/>
      <c r="F8" s="131"/>
      <c r="G8" s="127">
        <v>1.5</v>
      </c>
      <c r="H8" s="131"/>
      <c r="I8" s="127">
        <v>1</v>
      </c>
      <c r="J8" s="131"/>
      <c r="K8" s="127"/>
      <c r="L8" s="131"/>
      <c r="M8" s="144"/>
      <c r="N8" s="145"/>
      <c r="O8" s="127"/>
      <c r="P8" s="131"/>
      <c r="Q8" s="127"/>
      <c r="R8" s="131"/>
      <c r="S8" s="12">
        <f t="shared" si="0"/>
        <v>2.5</v>
      </c>
      <c r="T8" s="12">
        <f t="shared" si="1"/>
        <v>2.5</v>
      </c>
      <c r="U8" s="14"/>
      <c r="V8" s="14"/>
    </row>
    <row r="9" spans="1:22" x14ac:dyDescent="0.25">
      <c r="A9" s="6">
        <v>6964</v>
      </c>
      <c r="B9" s="6" t="s">
        <v>113</v>
      </c>
      <c r="C9" s="6">
        <v>25</v>
      </c>
      <c r="D9" s="22" t="s">
        <v>95</v>
      </c>
      <c r="E9" s="127"/>
      <c r="F9" s="131"/>
      <c r="G9" s="127"/>
      <c r="H9" s="131"/>
      <c r="I9" s="127"/>
      <c r="J9" s="131"/>
      <c r="K9" s="127">
        <v>2</v>
      </c>
      <c r="L9" s="131"/>
      <c r="M9" s="144"/>
      <c r="N9" s="145"/>
      <c r="O9" s="127"/>
      <c r="P9" s="131"/>
      <c r="Q9" s="127"/>
      <c r="R9" s="131"/>
      <c r="S9" s="12">
        <f t="shared" si="0"/>
        <v>2</v>
      </c>
      <c r="T9" s="12">
        <f t="shared" si="1"/>
        <v>2</v>
      </c>
      <c r="U9" s="14"/>
      <c r="V9" s="14"/>
    </row>
    <row r="10" spans="1:22" x14ac:dyDescent="0.25">
      <c r="A10" s="6"/>
      <c r="B10" s="6"/>
      <c r="C10" s="6"/>
      <c r="D10" s="22"/>
      <c r="E10" s="127"/>
      <c r="F10" s="131"/>
      <c r="G10" s="127"/>
      <c r="H10" s="131"/>
      <c r="I10" s="127"/>
      <c r="J10" s="131"/>
      <c r="K10" s="127"/>
      <c r="L10" s="131"/>
      <c r="M10" s="144"/>
      <c r="N10" s="145"/>
      <c r="O10" s="127"/>
      <c r="P10" s="131"/>
      <c r="Q10" s="127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7"/>
      <c r="F11" s="131"/>
      <c r="G11" s="127"/>
      <c r="H11" s="131"/>
      <c r="I11" s="127"/>
      <c r="J11" s="131"/>
      <c r="K11" s="127"/>
      <c r="L11" s="131"/>
      <c r="M11" s="144"/>
      <c r="N11" s="145"/>
      <c r="O11" s="127"/>
      <c r="P11" s="131"/>
      <c r="Q11" s="127"/>
      <c r="R11" s="13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31"/>
      <c r="G12" s="127"/>
      <c r="H12" s="131"/>
      <c r="I12" s="127"/>
      <c r="J12" s="131"/>
      <c r="K12" s="127"/>
      <c r="L12" s="131"/>
      <c r="M12" s="144"/>
      <c r="N12" s="145"/>
      <c r="O12" s="127"/>
      <c r="P12" s="131"/>
      <c r="Q12" s="127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31"/>
      <c r="G13" s="127"/>
      <c r="H13" s="131"/>
      <c r="I13" s="127"/>
      <c r="J13" s="131"/>
      <c r="K13" s="127"/>
      <c r="L13" s="131"/>
      <c r="M13" s="144"/>
      <c r="N13" s="145"/>
      <c r="O13" s="127"/>
      <c r="P13" s="131"/>
      <c r="Q13" s="127"/>
      <c r="R13" s="13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1"/>
      <c r="G14" s="127"/>
      <c r="H14" s="131"/>
      <c r="I14" s="127"/>
      <c r="J14" s="131"/>
      <c r="K14" s="127"/>
      <c r="L14" s="131"/>
      <c r="M14" s="144"/>
      <c r="N14" s="145"/>
      <c r="O14" s="127"/>
      <c r="P14" s="131"/>
      <c r="Q14" s="127"/>
      <c r="R14" s="13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31"/>
      <c r="G15" s="127"/>
      <c r="H15" s="131"/>
      <c r="I15" s="127"/>
      <c r="J15" s="131"/>
      <c r="K15" s="127"/>
      <c r="L15" s="131"/>
      <c r="M15" s="144"/>
      <c r="N15" s="145"/>
      <c r="O15" s="127"/>
      <c r="P15" s="131"/>
      <c r="Q15" s="127"/>
      <c r="R15" s="13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36"/>
      <c r="N16" s="137"/>
      <c r="O16" s="127"/>
      <c r="P16" s="131"/>
      <c r="Q16" s="127"/>
      <c r="R16" s="13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36"/>
      <c r="N17" s="137"/>
      <c r="O17" s="127"/>
      <c r="P17" s="131"/>
      <c r="Q17" s="127"/>
      <c r="R17" s="13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31"/>
      <c r="G18" s="127"/>
      <c r="H18" s="131"/>
      <c r="I18" s="127"/>
      <c r="J18" s="131"/>
      <c r="K18" s="127"/>
      <c r="L18" s="131"/>
      <c r="M18" s="144"/>
      <c r="N18" s="145"/>
      <c r="O18" s="127"/>
      <c r="P18" s="131"/>
      <c r="Q18" s="127"/>
      <c r="R18" s="13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7"/>
      <c r="F19" s="131"/>
      <c r="G19" s="127"/>
      <c r="H19" s="131"/>
      <c r="I19" s="127"/>
      <c r="J19" s="131"/>
      <c r="K19" s="127"/>
      <c r="L19" s="131"/>
      <c r="M19" s="144"/>
      <c r="N19" s="145"/>
      <c r="O19" s="127"/>
      <c r="P19" s="131"/>
      <c r="Q19" s="127"/>
      <c r="R19" s="13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116</v>
      </c>
      <c r="C20" s="6"/>
      <c r="D20" s="22" t="s">
        <v>85</v>
      </c>
      <c r="E20" s="127"/>
      <c r="F20" s="131"/>
      <c r="G20" s="127"/>
      <c r="H20" s="131"/>
      <c r="I20" s="127"/>
      <c r="J20" s="131"/>
      <c r="K20" s="127"/>
      <c r="L20" s="131"/>
      <c r="M20" s="144"/>
      <c r="N20" s="145"/>
      <c r="O20" s="127"/>
      <c r="P20" s="131"/>
      <c r="Q20" s="127"/>
      <c r="R20" s="13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116</v>
      </c>
      <c r="C21" s="6"/>
      <c r="D21" s="22" t="s">
        <v>62</v>
      </c>
      <c r="E21" s="127"/>
      <c r="F21" s="131"/>
      <c r="G21" s="127"/>
      <c r="H21" s="131"/>
      <c r="I21" s="127"/>
      <c r="J21" s="131"/>
      <c r="K21" s="127"/>
      <c r="L21" s="131"/>
      <c r="M21" s="144"/>
      <c r="N21" s="145"/>
      <c r="O21" s="127"/>
      <c r="P21" s="131"/>
      <c r="Q21" s="127"/>
      <c r="R21" s="13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7"/>
      <c r="F22" s="131"/>
      <c r="G22" s="147"/>
      <c r="H22" s="131"/>
      <c r="I22" s="147"/>
      <c r="J22" s="131"/>
      <c r="K22" s="147"/>
      <c r="L22" s="131"/>
      <c r="M22" s="148"/>
      <c r="N22" s="145"/>
      <c r="O22" s="127"/>
      <c r="P22" s="131"/>
      <c r="Q22" s="127"/>
      <c r="R22" s="13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27"/>
      <c r="F23" s="131"/>
      <c r="G23" s="127"/>
      <c r="H23" s="131"/>
      <c r="I23" s="127"/>
      <c r="J23" s="131"/>
      <c r="K23" s="127"/>
      <c r="L23" s="131"/>
      <c r="M23" s="144">
        <v>8</v>
      </c>
      <c r="N23" s="145"/>
      <c r="O23" s="127"/>
      <c r="P23" s="131"/>
      <c r="Q23" s="127"/>
      <c r="R23" s="131"/>
      <c r="S23" s="12">
        <f t="shared" si="2"/>
        <v>8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27"/>
      <c r="F24" s="131"/>
      <c r="G24" s="127"/>
      <c r="H24" s="131"/>
      <c r="I24" s="127"/>
      <c r="J24" s="131"/>
      <c r="K24" s="127"/>
      <c r="L24" s="131"/>
      <c r="M24" s="127"/>
      <c r="N24" s="131"/>
      <c r="O24" s="127"/>
      <c r="P24" s="131"/>
      <c r="Q24" s="127"/>
      <c r="R24" s="13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0"/>
      <c r="C2" s="110" t="str">
        <f>Chimes!C2</f>
        <v>24.09.23</v>
      </c>
      <c r="D2" s="6"/>
      <c r="E2" s="151" t="s">
        <v>11</v>
      </c>
      <c r="F2" s="151"/>
      <c r="G2" s="151" t="s">
        <v>12</v>
      </c>
      <c r="H2" s="151"/>
      <c r="I2" s="151" t="s">
        <v>13</v>
      </c>
      <c r="J2" s="151"/>
      <c r="K2" s="151" t="s">
        <v>14</v>
      </c>
      <c r="L2" s="151"/>
      <c r="M2" s="151" t="s">
        <v>15</v>
      </c>
      <c r="N2" s="151"/>
      <c r="O2" s="130" t="s">
        <v>16</v>
      </c>
      <c r="P2" s="130"/>
      <c r="Q2" s="130" t="s">
        <v>17</v>
      </c>
      <c r="R2" s="130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45</v>
      </c>
      <c r="D4" s="22" t="s">
        <v>69</v>
      </c>
      <c r="E4" s="149"/>
      <c r="F4" s="150"/>
      <c r="G4" s="149"/>
      <c r="H4" s="150"/>
      <c r="I4" s="149"/>
      <c r="J4" s="150"/>
      <c r="K4" s="149"/>
      <c r="L4" s="150"/>
      <c r="M4" s="149"/>
      <c r="N4" s="150"/>
      <c r="O4" s="127"/>
      <c r="P4" s="131"/>
      <c r="Q4" s="127"/>
      <c r="R4" s="131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/>
      <c r="B5" s="6"/>
      <c r="C5" s="6"/>
      <c r="D5" s="22"/>
      <c r="E5" s="149"/>
      <c r="F5" s="150"/>
      <c r="G5" s="149"/>
      <c r="H5" s="150"/>
      <c r="I5" s="149"/>
      <c r="J5" s="150"/>
      <c r="K5" s="149"/>
      <c r="L5" s="150"/>
      <c r="M5" s="149"/>
      <c r="N5" s="150"/>
      <c r="O5" s="127"/>
      <c r="P5" s="131"/>
      <c r="Q5" s="127"/>
      <c r="R5" s="131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49"/>
      <c r="F6" s="150"/>
      <c r="G6" s="149"/>
      <c r="H6" s="150"/>
      <c r="I6" s="149"/>
      <c r="J6" s="150"/>
      <c r="K6" s="149"/>
      <c r="L6" s="150"/>
      <c r="M6" s="149"/>
      <c r="N6" s="150"/>
      <c r="O6" s="127"/>
      <c r="P6" s="131"/>
      <c r="Q6" s="127"/>
      <c r="R6" s="131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49"/>
      <c r="F7" s="150"/>
      <c r="G7" s="149"/>
      <c r="H7" s="150"/>
      <c r="I7" s="149"/>
      <c r="J7" s="150"/>
      <c r="K7" s="149"/>
      <c r="L7" s="150"/>
      <c r="M7" s="149"/>
      <c r="N7" s="150"/>
      <c r="O7" s="127"/>
      <c r="P7" s="131"/>
      <c r="Q7" s="127"/>
      <c r="R7" s="131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9"/>
      <c r="F8" s="150"/>
      <c r="G8" s="149"/>
      <c r="H8" s="150"/>
      <c r="I8" s="149"/>
      <c r="J8" s="150"/>
      <c r="K8" s="149"/>
      <c r="L8" s="150"/>
      <c r="M8" s="149"/>
      <c r="N8" s="150"/>
      <c r="O8" s="127"/>
      <c r="P8" s="131"/>
      <c r="Q8" s="127"/>
      <c r="R8" s="13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9"/>
      <c r="F9" s="150"/>
      <c r="G9" s="149"/>
      <c r="H9" s="150"/>
      <c r="I9" s="149"/>
      <c r="J9" s="150"/>
      <c r="K9" s="149"/>
      <c r="L9" s="150"/>
      <c r="M9" s="149"/>
      <c r="N9" s="150"/>
      <c r="O9" s="127"/>
      <c r="P9" s="131"/>
      <c r="Q9" s="127"/>
      <c r="R9" s="13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9"/>
      <c r="F10" s="150"/>
      <c r="G10" s="149"/>
      <c r="H10" s="150"/>
      <c r="I10" s="149"/>
      <c r="J10" s="150"/>
      <c r="K10" s="149"/>
      <c r="L10" s="150"/>
      <c r="M10" s="149"/>
      <c r="N10" s="150"/>
      <c r="O10" s="127"/>
      <c r="P10" s="131"/>
      <c r="Q10" s="127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9"/>
      <c r="F11" s="150"/>
      <c r="G11" s="149"/>
      <c r="H11" s="150"/>
      <c r="I11" s="149"/>
      <c r="J11" s="150"/>
      <c r="K11" s="149"/>
      <c r="L11" s="150"/>
      <c r="M11" s="149"/>
      <c r="N11" s="150"/>
      <c r="O11" s="127"/>
      <c r="P11" s="131"/>
      <c r="Q11" s="127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116" t="s">
        <v>72</v>
      </c>
      <c r="E12" s="149"/>
      <c r="F12" s="150"/>
      <c r="G12" s="149"/>
      <c r="H12" s="150"/>
      <c r="I12" s="149"/>
      <c r="J12" s="150"/>
      <c r="K12" s="149"/>
      <c r="L12" s="150"/>
      <c r="M12" s="149"/>
      <c r="N12" s="150"/>
      <c r="O12" s="127"/>
      <c r="P12" s="131"/>
      <c r="Q12" s="127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9"/>
      <c r="F13" s="150"/>
      <c r="G13" s="149"/>
      <c r="H13" s="150"/>
      <c r="I13" s="149"/>
      <c r="J13" s="150"/>
      <c r="K13" s="149"/>
      <c r="L13" s="150"/>
      <c r="M13" s="149"/>
      <c r="N13" s="150"/>
      <c r="O13" s="127"/>
      <c r="P13" s="131"/>
      <c r="Q13" s="127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1"/>
      <c r="G14" s="127"/>
      <c r="H14" s="131"/>
      <c r="I14" s="127"/>
      <c r="J14" s="131"/>
      <c r="K14" s="127"/>
      <c r="L14" s="131"/>
      <c r="M14" s="127"/>
      <c r="N14" s="131"/>
      <c r="O14" s="127"/>
      <c r="P14" s="131"/>
      <c r="Q14" s="127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31"/>
      <c r="G15" s="127"/>
      <c r="H15" s="131"/>
      <c r="I15" s="127"/>
      <c r="J15" s="131"/>
      <c r="K15" s="127"/>
      <c r="L15" s="131"/>
      <c r="M15" s="127"/>
      <c r="N15" s="131"/>
      <c r="O15" s="127"/>
      <c r="P15" s="131"/>
      <c r="Q15" s="127"/>
      <c r="R15" s="13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31"/>
      <c r="G16" s="127"/>
      <c r="H16" s="131"/>
      <c r="I16" s="127"/>
      <c r="J16" s="131"/>
      <c r="K16" s="127"/>
      <c r="L16" s="131"/>
      <c r="M16" s="127"/>
      <c r="N16" s="131"/>
      <c r="O16" s="127"/>
      <c r="P16" s="131"/>
      <c r="Q16" s="127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31"/>
      <c r="G17" s="127"/>
      <c r="H17" s="131"/>
      <c r="I17" s="127"/>
      <c r="J17" s="131"/>
      <c r="K17" s="127"/>
      <c r="L17" s="131"/>
      <c r="M17" s="127"/>
      <c r="N17" s="131"/>
      <c r="O17" s="127"/>
      <c r="P17" s="131"/>
      <c r="Q17" s="127"/>
      <c r="R17" s="13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27"/>
      <c r="J18" s="131"/>
      <c r="K18" s="120"/>
      <c r="L18" s="121"/>
      <c r="M18" s="127"/>
      <c r="N18" s="131"/>
      <c r="O18" s="127"/>
      <c r="P18" s="131"/>
      <c r="Q18" s="127"/>
      <c r="R18" s="13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22" t="s">
        <v>60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7"/>
      <c r="P19" s="131"/>
      <c r="Q19" s="127"/>
      <c r="R19" s="13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116</v>
      </c>
      <c r="C20" s="6"/>
      <c r="D20" s="10" t="s">
        <v>54</v>
      </c>
      <c r="E20" s="127"/>
      <c r="F20" s="131"/>
      <c r="G20" s="127"/>
      <c r="H20" s="131"/>
      <c r="I20" s="127"/>
      <c r="J20" s="131"/>
      <c r="K20" s="127"/>
      <c r="L20" s="131"/>
      <c r="M20" s="127"/>
      <c r="N20" s="131"/>
      <c r="O20" s="127"/>
      <c r="P20" s="131"/>
      <c r="Q20" s="127"/>
      <c r="R20" s="131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27"/>
      <c r="F21" s="131"/>
      <c r="G21" s="127"/>
      <c r="H21" s="131"/>
      <c r="I21" s="127"/>
      <c r="J21" s="131"/>
      <c r="K21" s="127"/>
      <c r="L21" s="131"/>
      <c r="M21" s="127"/>
      <c r="N21" s="131"/>
      <c r="O21" s="127"/>
      <c r="P21" s="131"/>
      <c r="Q21" s="127"/>
      <c r="R21" s="131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27"/>
      <c r="F22" s="131"/>
      <c r="G22" s="127"/>
      <c r="H22" s="131"/>
      <c r="I22" s="127"/>
      <c r="J22" s="131"/>
      <c r="K22" s="127"/>
      <c r="L22" s="131"/>
      <c r="M22" s="127"/>
      <c r="N22" s="131"/>
      <c r="O22" s="127"/>
      <c r="P22" s="131"/>
      <c r="Q22" s="127"/>
      <c r="R22" s="131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27"/>
      <c r="F23" s="131"/>
      <c r="G23" s="127"/>
      <c r="H23" s="131"/>
      <c r="I23" s="127"/>
      <c r="J23" s="131"/>
      <c r="K23" s="127"/>
      <c r="L23" s="131"/>
      <c r="M23" s="127"/>
      <c r="N23" s="131"/>
      <c r="O23" s="127"/>
      <c r="P23" s="131"/>
      <c r="Q23" s="127"/>
      <c r="R23" s="13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2">
        <f>SUM(E4:E23)</f>
        <v>0</v>
      </c>
      <c r="F24" s="133"/>
      <c r="G24" s="132">
        <f>SUM(G4:G23)</f>
        <v>0</v>
      </c>
      <c r="H24" s="133"/>
      <c r="I24" s="132">
        <f>SUM(I4:I23)</f>
        <v>0</v>
      </c>
      <c r="J24" s="133"/>
      <c r="K24" s="132">
        <f>SUM(K4:K23)</f>
        <v>0</v>
      </c>
      <c r="L24" s="133"/>
      <c r="M24" s="132">
        <f>SUM(M4:M23)</f>
        <v>0</v>
      </c>
      <c r="N24" s="133"/>
      <c r="O24" s="132">
        <f>SUM(O4:O23)</f>
        <v>0</v>
      </c>
      <c r="P24" s="133"/>
      <c r="Q24" s="132">
        <f>SUM(Q4:Q23)</f>
        <v>0</v>
      </c>
      <c r="R24" s="133"/>
      <c r="S24" s="12">
        <f t="shared" si="0"/>
        <v>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0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11" sqref="D11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24.09.23</v>
      </c>
      <c r="D2" s="6"/>
      <c r="E2" s="151" t="s">
        <v>11</v>
      </c>
      <c r="F2" s="151"/>
      <c r="G2" s="151" t="s">
        <v>12</v>
      </c>
      <c r="H2" s="151"/>
      <c r="I2" s="151" t="s">
        <v>13</v>
      </c>
      <c r="J2" s="151"/>
      <c r="K2" s="151" t="s">
        <v>14</v>
      </c>
      <c r="L2" s="151"/>
      <c r="M2" s="151" t="s">
        <v>15</v>
      </c>
      <c r="N2" s="151"/>
      <c r="O2" s="130" t="s">
        <v>16</v>
      </c>
      <c r="P2" s="130"/>
      <c r="Q2" s="130" t="s">
        <v>17</v>
      </c>
      <c r="R2" s="130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9"/>
      <c r="F4" s="150"/>
      <c r="G4" s="149"/>
      <c r="H4" s="150"/>
      <c r="I4" s="149"/>
      <c r="J4" s="150"/>
      <c r="K4" s="149"/>
      <c r="L4" s="150"/>
      <c r="M4" s="149"/>
      <c r="N4" s="150"/>
      <c r="O4" s="123"/>
      <c r="P4" s="123"/>
      <c r="Q4" s="123"/>
      <c r="R4" s="123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9"/>
      <c r="F5" s="150"/>
      <c r="G5" s="149"/>
      <c r="H5" s="150"/>
      <c r="I5" s="149"/>
      <c r="J5" s="150"/>
      <c r="K5" s="149"/>
      <c r="L5" s="150"/>
      <c r="M5" s="149"/>
      <c r="N5" s="150"/>
      <c r="O5" s="123"/>
      <c r="P5" s="123"/>
      <c r="Q5" s="123"/>
      <c r="R5" s="123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9"/>
      <c r="F6" s="150"/>
      <c r="G6" s="149"/>
      <c r="H6" s="150"/>
      <c r="I6" s="149"/>
      <c r="J6" s="150"/>
      <c r="K6" s="149"/>
      <c r="L6" s="150"/>
      <c r="M6" s="149"/>
      <c r="N6" s="150"/>
      <c r="O6" s="123"/>
      <c r="P6" s="123"/>
      <c r="Q6" s="123"/>
      <c r="R6" s="123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9"/>
      <c r="F7" s="150"/>
      <c r="G7" s="149"/>
      <c r="H7" s="150"/>
      <c r="I7" s="149"/>
      <c r="J7" s="150"/>
      <c r="K7" s="149"/>
      <c r="L7" s="150"/>
      <c r="M7" s="149"/>
      <c r="N7" s="150"/>
      <c r="O7" s="123"/>
      <c r="P7" s="123"/>
      <c r="Q7" s="123"/>
      <c r="R7" s="12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9"/>
      <c r="F8" s="150"/>
      <c r="G8" s="149"/>
      <c r="H8" s="150"/>
      <c r="I8" s="149"/>
      <c r="J8" s="150"/>
      <c r="K8" s="149"/>
      <c r="L8" s="150"/>
      <c r="M8" s="149"/>
      <c r="N8" s="150"/>
      <c r="O8" s="123"/>
      <c r="P8" s="123"/>
      <c r="Q8" s="123"/>
      <c r="R8" s="12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9"/>
      <c r="F9" s="150"/>
      <c r="G9" s="149"/>
      <c r="H9" s="150"/>
      <c r="I9" s="149"/>
      <c r="J9" s="150"/>
      <c r="K9" s="149"/>
      <c r="L9" s="150"/>
      <c r="M9" s="149"/>
      <c r="N9" s="150"/>
      <c r="O9" s="127"/>
      <c r="P9" s="131"/>
      <c r="Q9" s="127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9"/>
      <c r="F10" s="150"/>
      <c r="G10" s="149"/>
      <c r="H10" s="150"/>
      <c r="I10" s="149"/>
      <c r="J10" s="150"/>
      <c r="K10" s="149"/>
      <c r="L10" s="150"/>
      <c r="M10" s="149"/>
      <c r="N10" s="150"/>
      <c r="O10" s="127"/>
      <c r="P10" s="131"/>
      <c r="Q10" s="127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72</v>
      </c>
      <c r="E11" s="149"/>
      <c r="F11" s="150"/>
      <c r="G11" s="149"/>
      <c r="H11" s="150"/>
      <c r="I11" s="149"/>
      <c r="J11" s="150"/>
      <c r="K11" s="149"/>
      <c r="L11" s="150"/>
      <c r="M11" s="149"/>
      <c r="N11" s="150"/>
      <c r="O11" s="127"/>
      <c r="P11" s="131"/>
      <c r="Q11" s="127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9"/>
      <c r="F12" s="150"/>
      <c r="G12" s="149"/>
      <c r="H12" s="150"/>
      <c r="I12" s="149"/>
      <c r="J12" s="150"/>
      <c r="K12" s="149"/>
      <c r="L12" s="150"/>
      <c r="M12" s="149"/>
      <c r="N12" s="150"/>
      <c r="O12" s="127"/>
      <c r="P12" s="131"/>
      <c r="Q12" s="127"/>
      <c r="R12" s="13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9"/>
      <c r="F13" s="150"/>
      <c r="G13" s="149"/>
      <c r="H13" s="150"/>
      <c r="I13" s="149"/>
      <c r="J13" s="150"/>
      <c r="K13" s="149"/>
      <c r="L13" s="150"/>
      <c r="M13" s="149"/>
      <c r="N13" s="150"/>
      <c r="O13" s="127"/>
      <c r="P13" s="131"/>
      <c r="Q13" s="127"/>
      <c r="R13" s="13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31"/>
      <c r="G14" s="127"/>
      <c r="H14" s="131"/>
      <c r="I14" s="127"/>
      <c r="J14" s="131"/>
      <c r="K14" s="127"/>
      <c r="L14" s="131"/>
      <c r="M14" s="127"/>
      <c r="N14" s="131"/>
      <c r="O14" s="127"/>
      <c r="P14" s="131"/>
      <c r="Q14" s="127"/>
      <c r="R14" s="13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31"/>
      <c r="G15" s="127"/>
      <c r="H15" s="131"/>
      <c r="I15" s="127"/>
      <c r="J15" s="131"/>
      <c r="K15" s="127"/>
      <c r="L15" s="131"/>
      <c r="M15" s="127"/>
      <c r="N15" s="131"/>
      <c r="O15" s="127"/>
      <c r="P15" s="131"/>
      <c r="Q15" s="127"/>
      <c r="R15" s="13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7"/>
      <c r="F16" s="131"/>
      <c r="G16" s="127"/>
      <c r="H16" s="131"/>
      <c r="I16" s="127"/>
      <c r="J16" s="131"/>
      <c r="K16" s="127"/>
      <c r="L16" s="131"/>
      <c r="M16" s="127"/>
      <c r="N16" s="131"/>
      <c r="O16" s="127"/>
      <c r="P16" s="131"/>
      <c r="Q16" s="127"/>
      <c r="R16" s="13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31"/>
      <c r="G17" s="127"/>
      <c r="H17" s="131"/>
      <c r="I17" s="127"/>
      <c r="J17" s="131"/>
      <c r="K17" s="127"/>
      <c r="L17" s="131"/>
      <c r="M17" s="127"/>
      <c r="N17" s="131"/>
      <c r="O17" s="127"/>
      <c r="P17" s="131"/>
      <c r="Q17" s="127"/>
      <c r="R17" s="13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7"/>
      <c r="P18" s="131"/>
      <c r="Q18" s="127"/>
      <c r="R18" s="13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7"/>
      <c r="P19" s="131"/>
      <c r="Q19" s="127"/>
      <c r="R19" s="131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31"/>
      <c r="G20" s="127"/>
      <c r="H20" s="131"/>
      <c r="I20" s="127"/>
      <c r="J20" s="131"/>
      <c r="K20" s="127"/>
      <c r="L20" s="131"/>
      <c r="M20" s="127"/>
      <c r="N20" s="131"/>
      <c r="O20" s="127"/>
      <c r="P20" s="131"/>
      <c r="Q20" s="127"/>
      <c r="R20" s="131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7"/>
      <c r="F21" s="131"/>
      <c r="G21" s="127"/>
      <c r="H21" s="131"/>
      <c r="I21" s="127"/>
      <c r="J21" s="131"/>
      <c r="K21" s="127"/>
      <c r="L21" s="131"/>
      <c r="M21" s="127"/>
      <c r="N21" s="131"/>
      <c r="O21" s="127"/>
      <c r="P21" s="131"/>
      <c r="Q21" s="127"/>
      <c r="R21" s="131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7"/>
      <c r="F22" s="131"/>
      <c r="G22" s="127"/>
      <c r="H22" s="131"/>
      <c r="I22" s="127"/>
      <c r="J22" s="131"/>
      <c r="K22" s="127"/>
      <c r="L22" s="131"/>
      <c r="M22" s="127"/>
      <c r="N22" s="131"/>
      <c r="O22" s="127"/>
      <c r="P22" s="131"/>
      <c r="Q22" s="127"/>
      <c r="R22" s="13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0</v>
      </c>
      <c r="F23" s="133"/>
      <c r="G23" s="132">
        <f>SUM(G4:G22)</f>
        <v>0</v>
      </c>
      <c r="H23" s="133"/>
      <c r="I23" s="132">
        <f>SUM(I4:I22)</f>
        <v>0</v>
      </c>
      <c r="J23" s="133"/>
      <c r="K23" s="132">
        <f>SUM(K4:K22)</f>
        <v>0</v>
      </c>
      <c r="L23" s="133"/>
      <c r="M23" s="132">
        <f>SUM(M4:M22)</f>
        <v>0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10" zoomScale="87" zoomScaleNormal="87" workbookViewId="0">
      <selection activeCell="L48" sqref="L4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0"/>
      <c r="C2" s="110" t="str">
        <f>Chimes!C2</f>
        <v>24.09.23</v>
      </c>
      <c r="D2" s="110"/>
      <c r="E2" s="156" t="s">
        <v>11</v>
      </c>
      <c r="F2" s="156"/>
      <c r="G2" s="156" t="s">
        <v>12</v>
      </c>
      <c r="H2" s="156"/>
      <c r="I2" s="156" t="s">
        <v>13</v>
      </c>
      <c r="J2" s="156"/>
      <c r="K2" s="156" t="s">
        <v>14</v>
      </c>
      <c r="L2" s="156"/>
      <c r="M2" s="130" t="s">
        <v>15</v>
      </c>
      <c r="N2" s="156"/>
      <c r="O2" s="156" t="s">
        <v>16</v>
      </c>
      <c r="P2" s="156"/>
      <c r="Q2" s="156" t="s">
        <v>17</v>
      </c>
      <c r="R2" s="156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10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112</v>
      </c>
      <c r="C4" s="6">
        <v>45</v>
      </c>
      <c r="D4" s="22" t="s">
        <v>69</v>
      </c>
      <c r="E4" s="127">
        <v>3</v>
      </c>
      <c r="F4" s="131"/>
      <c r="G4" s="127">
        <v>1.5</v>
      </c>
      <c r="H4" s="131"/>
      <c r="I4" s="127"/>
      <c r="J4" s="131"/>
      <c r="K4" s="127"/>
      <c r="L4" s="131"/>
      <c r="M4" s="127"/>
      <c r="N4" s="131"/>
      <c r="O4" s="152"/>
      <c r="P4" s="153"/>
      <c r="Q4" s="152"/>
      <c r="R4" s="153"/>
      <c r="S4" s="79">
        <f t="shared" ref="S4:S33" si="0">E4+G4+I4+K4+M4+O4+Q4</f>
        <v>4.5</v>
      </c>
      <c r="T4" s="79">
        <f t="shared" ref="T4:T33" si="1">SUM(S4-U4-V4)</f>
        <v>4.5</v>
      </c>
      <c r="U4" s="83"/>
      <c r="V4" s="83"/>
    </row>
    <row r="5" spans="1:22" x14ac:dyDescent="0.25">
      <c r="A5" s="6">
        <v>7054</v>
      </c>
      <c r="B5" s="6" t="s">
        <v>112</v>
      </c>
      <c r="C5" s="6">
        <v>35</v>
      </c>
      <c r="D5" s="22" t="s">
        <v>99</v>
      </c>
      <c r="E5" s="127">
        <v>2</v>
      </c>
      <c r="F5" s="131"/>
      <c r="G5" s="127"/>
      <c r="H5" s="131"/>
      <c r="I5" s="127">
        <v>0.25</v>
      </c>
      <c r="J5" s="131"/>
      <c r="K5" s="127"/>
      <c r="L5" s="131"/>
      <c r="M5" s="127"/>
      <c r="N5" s="131"/>
      <c r="O5" s="152"/>
      <c r="P5" s="153"/>
      <c r="Q5" s="152"/>
      <c r="R5" s="153"/>
      <c r="S5" s="79">
        <f t="shared" si="0"/>
        <v>2.25</v>
      </c>
      <c r="T5" s="79">
        <f t="shared" si="1"/>
        <v>2.25</v>
      </c>
      <c r="U5" s="83"/>
      <c r="V5" s="83"/>
    </row>
    <row r="6" spans="1:22" x14ac:dyDescent="0.25">
      <c r="A6" s="6">
        <v>7054</v>
      </c>
      <c r="B6" s="6" t="s">
        <v>112</v>
      </c>
      <c r="C6" s="6">
        <v>45</v>
      </c>
      <c r="D6" s="22" t="s">
        <v>93</v>
      </c>
      <c r="E6" s="127"/>
      <c r="F6" s="131"/>
      <c r="G6" s="127">
        <v>2</v>
      </c>
      <c r="H6" s="131"/>
      <c r="I6" s="127"/>
      <c r="J6" s="131"/>
      <c r="K6" s="127"/>
      <c r="L6" s="131"/>
      <c r="M6" s="127"/>
      <c r="N6" s="131"/>
      <c r="O6" s="152"/>
      <c r="P6" s="153"/>
      <c r="Q6" s="152"/>
      <c r="R6" s="153"/>
      <c r="S6" s="79">
        <f t="shared" ref="S6:S8" si="2">E6+G6+I6+K6+M6+O6+Q6</f>
        <v>2</v>
      </c>
      <c r="T6" s="79">
        <f t="shared" ref="T6:T8" si="3">SUM(S6-U6-V6)</f>
        <v>2</v>
      </c>
      <c r="U6" s="83"/>
      <c r="V6" s="83"/>
    </row>
    <row r="7" spans="1:22" x14ac:dyDescent="0.25">
      <c r="A7" s="6">
        <v>7054</v>
      </c>
      <c r="B7" s="6" t="s">
        <v>112</v>
      </c>
      <c r="C7" s="6">
        <v>48</v>
      </c>
      <c r="D7" s="22" t="s">
        <v>100</v>
      </c>
      <c r="E7" s="127"/>
      <c r="F7" s="131"/>
      <c r="G7" s="127">
        <v>3</v>
      </c>
      <c r="H7" s="131"/>
      <c r="I7" s="127"/>
      <c r="J7" s="131"/>
      <c r="K7" s="127"/>
      <c r="L7" s="131"/>
      <c r="M7" s="127"/>
      <c r="N7" s="131"/>
      <c r="O7" s="152"/>
      <c r="P7" s="153"/>
      <c r="Q7" s="152"/>
      <c r="R7" s="153"/>
      <c r="S7" s="79">
        <f t="shared" si="2"/>
        <v>3</v>
      </c>
      <c r="T7" s="79">
        <f t="shared" si="3"/>
        <v>3</v>
      </c>
      <c r="U7" s="83"/>
      <c r="V7" s="83"/>
    </row>
    <row r="8" spans="1:22" x14ac:dyDescent="0.25">
      <c r="A8" s="6">
        <v>7054</v>
      </c>
      <c r="B8" s="6" t="s">
        <v>112</v>
      </c>
      <c r="C8" s="6">
        <v>36</v>
      </c>
      <c r="D8" s="22" t="s">
        <v>93</v>
      </c>
      <c r="E8" s="127"/>
      <c r="F8" s="131"/>
      <c r="G8" s="127"/>
      <c r="H8" s="131"/>
      <c r="I8" s="127">
        <v>3</v>
      </c>
      <c r="J8" s="131"/>
      <c r="K8" s="127">
        <v>0.5</v>
      </c>
      <c r="L8" s="131"/>
      <c r="M8" s="127"/>
      <c r="N8" s="131"/>
      <c r="O8" s="152"/>
      <c r="P8" s="153"/>
      <c r="Q8" s="152"/>
      <c r="R8" s="153"/>
      <c r="S8" s="79">
        <f t="shared" si="2"/>
        <v>3.5</v>
      </c>
      <c r="T8" s="79">
        <f t="shared" si="3"/>
        <v>3.5</v>
      </c>
      <c r="U8" s="83"/>
      <c r="V8" s="83"/>
    </row>
    <row r="9" spans="1:22" ht="15" customHeight="1" x14ac:dyDescent="0.25">
      <c r="A9" s="6">
        <v>7054</v>
      </c>
      <c r="B9" s="6" t="s">
        <v>112</v>
      </c>
      <c r="C9" s="6">
        <v>48</v>
      </c>
      <c r="D9" s="22" t="s">
        <v>111</v>
      </c>
      <c r="E9" s="127"/>
      <c r="F9" s="131"/>
      <c r="G9" s="127"/>
      <c r="H9" s="131"/>
      <c r="I9" s="127">
        <v>0.5</v>
      </c>
      <c r="J9" s="131"/>
      <c r="K9" s="127">
        <v>0.75</v>
      </c>
      <c r="L9" s="131"/>
      <c r="M9" s="127"/>
      <c r="N9" s="131"/>
      <c r="O9" s="152"/>
      <c r="P9" s="153"/>
      <c r="Q9" s="152"/>
      <c r="R9" s="153"/>
      <c r="S9" s="79">
        <f t="shared" si="0"/>
        <v>1.25</v>
      </c>
      <c r="T9" s="79">
        <f t="shared" si="1"/>
        <v>1.25</v>
      </c>
      <c r="U9" s="83"/>
      <c r="V9" s="83"/>
    </row>
    <row r="10" spans="1:22" ht="15" customHeight="1" x14ac:dyDescent="0.25">
      <c r="A10" s="6">
        <v>7054</v>
      </c>
      <c r="B10" s="6" t="s">
        <v>112</v>
      </c>
      <c r="C10" s="6">
        <v>36</v>
      </c>
      <c r="D10" s="22" t="s">
        <v>111</v>
      </c>
      <c r="E10" s="127"/>
      <c r="F10" s="131"/>
      <c r="G10" s="127"/>
      <c r="H10" s="131"/>
      <c r="I10" s="127">
        <v>0.5</v>
      </c>
      <c r="J10" s="131"/>
      <c r="K10" s="127">
        <v>0.5</v>
      </c>
      <c r="L10" s="131"/>
      <c r="M10" s="127"/>
      <c r="N10" s="131"/>
      <c r="O10" s="152"/>
      <c r="P10" s="153"/>
      <c r="Q10" s="152"/>
      <c r="R10" s="153"/>
      <c r="S10" s="79">
        <f t="shared" ref="S10" si="4">E10+G10+I10+K10+M10+O10+Q10</f>
        <v>1</v>
      </c>
      <c r="T10" s="79">
        <f t="shared" ref="T10" si="5">SUM(S10-U10-V10)</f>
        <v>1</v>
      </c>
      <c r="U10" s="83"/>
      <c r="V10" s="83"/>
    </row>
    <row r="11" spans="1:22" x14ac:dyDescent="0.25">
      <c r="A11" s="6">
        <v>7054</v>
      </c>
      <c r="B11" s="6" t="s">
        <v>112</v>
      </c>
      <c r="C11" s="6">
        <v>60</v>
      </c>
      <c r="D11" s="22" t="s">
        <v>111</v>
      </c>
      <c r="E11" s="127"/>
      <c r="F11" s="131"/>
      <c r="G11" s="127"/>
      <c r="H11" s="131"/>
      <c r="I11" s="127">
        <v>0.5</v>
      </c>
      <c r="J11" s="131"/>
      <c r="K11" s="127">
        <v>0.25</v>
      </c>
      <c r="L11" s="131"/>
      <c r="M11" s="127"/>
      <c r="N11" s="131"/>
      <c r="O11" s="152"/>
      <c r="P11" s="153"/>
      <c r="Q11" s="152"/>
      <c r="R11" s="153"/>
      <c r="S11" s="79">
        <f t="shared" si="0"/>
        <v>0.75</v>
      </c>
      <c r="T11" s="79">
        <f t="shared" si="1"/>
        <v>0.75</v>
      </c>
      <c r="U11" s="83"/>
      <c r="V11" s="83"/>
    </row>
    <row r="12" spans="1:22" x14ac:dyDescent="0.25">
      <c r="A12" s="6">
        <v>7054</v>
      </c>
      <c r="B12" s="6" t="s">
        <v>112</v>
      </c>
      <c r="C12" s="6">
        <v>12</v>
      </c>
      <c r="D12" s="22" t="s">
        <v>101</v>
      </c>
      <c r="E12" s="127"/>
      <c r="F12" s="131"/>
      <c r="G12" s="127"/>
      <c r="H12" s="131"/>
      <c r="I12" s="127">
        <v>0.75</v>
      </c>
      <c r="J12" s="131"/>
      <c r="K12" s="127"/>
      <c r="L12" s="131"/>
      <c r="M12" s="127"/>
      <c r="N12" s="131"/>
      <c r="O12" s="152"/>
      <c r="P12" s="153"/>
      <c r="Q12" s="152"/>
      <c r="R12" s="153"/>
      <c r="S12" s="79">
        <f t="shared" ref="S12" si="6">E12+G12+I12+K12+M12+O12+Q12</f>
        <v>0.75</v>
      </c>
      <c r="T12" s="79">
        <f t="shared" ref="T12" si="7">SUM(S12-U12-V12)</f>
        <v>0.75</v>
      </c>
      <c r="U12" s="83"/>
      <c r="V12" s="83"/>
    </row>
    <row r="13" spans="1:22" x14ac:dyDescent="0.25">
      <c r="A13" s="6">
        <v>7054</v>
      </c>
      <c r="B13" s="6" t="s">
        <v>112</v>
      </c>
      <c r="C13" s="6">
        <v>62</v>
      </c>
      <c r="D13" s="22" t="s">
        <v>100</v>
      </c>
      <c r="E13" s="127"/>
      <c r="F13" s="131"/>
      <c r="G13" s="127"/>
      <c r="H13" s="131"/>
      <c r="I13" s="127">
        <v>0.5</v>
      </c>
      <c r="J13" s="131"/>
      <c r="K13" s="127"/>
      <c r="L13" s="131"/>
      <c r="M13" s="127"/>
      <c r="N13" s="131"/>
      <c r="O13" s="152"/>
      <c r="P13" s="153"/>
      <c r="Q13" s="152"/>
      <c r="R13" s="153"/>
      <c r="S13" s="79">
        <f t="shared" ref="S13" si="8">E13+G13+I13+K13+M13+O13+Q13</f>
        <v>0.5</v>
      </c>
      <c r="T13" s="79">
        <f t="shared" ref="T13" si="9">SUM(S13-U13-V13)</f>
        <v>0.5</v>
      </c>
      <c r="U13" s="83"/>
      <c r="V13" s="83"/>
    </row>
    <row r="14" spans="1:22" x14ac:dyDescent="0.25">
      <c r="A14" s="6">
        <v>7054</v>
      </c>
      <c r="B14" s="6" t="s">
        <v>112</v>
      </c>
      <c r="C14" s="6">
        <v>74</v>
      </c>
      <c r="D14" s="22" t="s">
        <v>100</v>
      </c>
      <c r="E14" s="127"/>
      <c r="F14" s="131"/>
      <c r="G14" s="127"/>
      <c r="H14" s="131"/>
      <c r="I14" s="127">
        <v>0.5</v>
      </c>
      <c r="J14" s="131"/>
      <c r="K14" s="127"/>
      <c r="L14" s="131"/>
      <c r="M14" s="127"/>
      <c r="N14" s="131"/>
      <c r="O14" s="152"/>
      <c r="P14" s="153"/>
      <c r="Q14" s="152"/>
      <c r="R14" s="153"/>
      <c r="S14" s="79">
        <f t="shared" si="0"/>
        <v>0.5</v>
      </c>
      <c r="T14" s="79">
        <f t="shared" si="1"/>
        <v>0.5</v>
      </c>
      <c r="U14" s="83"/>
      <c r="V14" s="83"/>
    </row>
    <row r="15" spans="1:22" x14ac:dyDescent="0.25">
      <c r="A15" s="6">
        <v>7054</v>
      </c>
      <c r="B15" s="6" t="s">
        <v>112</v>
      </c>
      <c r="C15" s="6">
        <v>36</v>
      </c>
      <c r="D15" s="22" t="s">
        <v>111</v>
      </c>
      <c r="E15" s="127"/>
      <c r="F15" s="131"/>
      <c r="G15" s="127"/>
      <c r="H15" s="131"/>
      <c r="I15" s="127"/>
      <c r="J15" s="131"/>
      <c r="K15" s="127"/>
      <c r="L15" s="131"/>
      <c r="M15" s="127">
        <v>1.5</v>
      </c>
      <c r="N15" s="131"/>
      <c r="O15" s="152"/>
      <c r="P15" s="153"/>
      <c r="Q15" s="152"/>
      <c r="R15" s="153"/>
      <c r="S15" s="79">
        <f t="shared" ref="S15" si="10">E15+G15+I15+K15+M15+O15+Q15</f>
        <v>1.5</v>
      </c>
      <c r="T15" s="79">
        <f t="shared" ref="T15" si="11">SUM(S15-U15-V15)</f>
        <v>1.5</v>
      </c>
      <c r="U15" s="83"/>
      <c r="V15" s="83"/>
    </row>
    <row r="16" spans="1:22" x14ac:dyDescent="0.25">
      <c r="A16" s="6">
        <v>7054</v>
      </c>
      <c r="B16" s="6" t="s">
        <v>112</v>
      </c>
      <c r="C16" s="6">
        <v>60</v>
      </c>
      <c r="D16" s="22" t="s">
        <v>111</v>
      </c>
      <c r="E16" s="127"/>
      <c r="F16" s="131"/>
      <c r="G16" s="127"/>
      <c r="H16" s="131"/>
      <c r="I16" s="127"/>
      <c r="J16" s="131"/>
      <c r="K16" s="127"/>
      <c r="L16" s="131"/>
      <c r="M16" s="127">
        <v>1.5</v>
      </c>
      <c r="N16" s="131"/>
      <c r="O16" s="152"/>
      <c r="P16" s="153"/>
      <c r="Q16" s="152"/>
      <c r="R16" s="153"/>
      <c r="S16" s="79">
        <f t="shared" si="0"/>
        <v>1.5</v>
      </c>
      <c r="T16" s="79">
        <f t="shared" si="1"/>
        <v>1.5</v>
      </c>
      <c r="U16" s="83"/>
      <c r="V16" s="83"/>
    </row>
    <row r="17" spans="1:22" x14ac:dyDescent="0.25">
      <c r="A17" s="6">
        <v>7112</v>
      </c>
      <c r="B17" s="6" t="s">
        <v>118</v>
      </c>
      <c r="C17" s="6">
        <v>12</v>
      </c>
      <c r="D17" s="22" t="s">
        <v>83</v>
      </c>
      <c r="E17" s="127"/>
      <c r="F17" s="131"/>
      <c r="G17" s="127"/>
      <c r="H17" s="131"/>
      <c r="I17" s="127"/>
      <c r="J17" s="131"/>
      <c r="K17" s="127"/>
      <c r="L17" s="131"/>
      <c r="M17" s="127">
        <v>1.5</v>
      </c>
      <c r="N17" s="131"/>
      <c r="O17" s="152"/>
      <c r="P17" s="153"/>
      <c r="Q17" s="152"/>
      <c r="R17" s="153"/>
      <c r="S17" s="79">
        <f>E17+G17+I17+K17+M17+O17+Q17</f>
        <v>1.5</v>
      </c>
      <c r="T17" s="79">
        <f>SUM(S17-U17-V17)</f>
        <v>1.5</v>
      </c>
      <c r="U17" s="83"/>
      <c r="V17" s="83"/>
    </row>
    <row r="18" spans="1:22" x14ac:dyDescent="0.25">
      <c r="A18" s="6">
        <v>7112</v>
      </c>
      <c r="B18" s="6" t="s">
        <v>118</v>
      </c>
      <c r="C18" s="6">
        <v>13</v>
      </c>
      <c r="D18" s="22" t="s">
        <v>83</v>
      </c>
      <c r="E18" s="127"/>
      <c r="F18" s="131"/>
      <c r="G18" s="127"/>
      <c r="H18" s="131"/>
      <c r="I18" s="127"/>
      <c r="J18" s="131"/>
      <c r="K18" s="127"/>
      <c r="L18" s="131"/>
      <c r="M18" s="127">
        <v>1.5</v>
      </c>
      <c r="N18" s="131"/>
      <c r="O18" s="152"/>
      <c r="P18" s="153"/>
      <c r="Q18" s="152"/>
      <c r="R18" s="153"/>
      <c r="S18" s="79">
        <f t="shared" ref="S18:S19" si="12">E18+G18+I18+K18+M18+O18+Q18</f>
        <v>1.5</v>
      </c>
      <c r="T18" s="79">
        <f t="shared" ref="T18:T19" si="13">SUM(S18-U18-V18)</f>
        <v>1.5</v>
      </c>
      <c r="U18" s="83"/>
      <c r="V18" s="83"/>
    </row>
    <row r="19" spans="1:22" x14ac:dyDescent="0.25">
      <c r="A19" s="81"/>
      <c r="B19" s="6"/>
      <c r="C19" s="6"/>
      <c r="D19" s="22"/>
      <c r="E19" s="127"/>
      <c r="F19" s="131"/>
      <c r="G19" s="127"/>
      <c r="H19" s="131"/>
      <c r="I19" s="127"/>
      <c r="J19" s="131"/>
      <c r="K19" s="127"/>
      <c r="L19" s="131"/>
      <c r="M19" s="127"/>
      <c r="N19" s="131"/>
      <c r="O19" s="152"/>
      <c r="P19" s="153"/>
      <c r="Q19" s="152"/>
      <c r="R19" s="153"/>
      <c r="S19" s="79">
        <f t="shared" si="12"/>
        <v>0</v>
      </c>
      <c r="T19" s="79">
        <f t="shared" si="13"/>
        <v>0</v>
      </c>
      <c r="U19" s="83"/>
      <c r="V19" s="83"/>
    </row>
    <row r="20" spans="1:22" x14ac:dyDescent="0.25">
      <c r="A20" s="81">
        <v>3602</v>
      </c>
      <c r="B20" s="6" t="s">
        <v>119</v>
      </c>
      <c r="C20" s="6"/>
      <c r="D20" s="22" t="s">
        <v>78</v>
      </c>
      <c r="E20" s="127">
        <v>1</v>
      </c>
      <c r="F20" s="131"/>
      <c r="G20" s="127"/>
      <c r="H20" s="131"/>
      <c r="I20" s="127"/>
      <c r="J20" s="131"/>
      <c r="K20" s="127"/>
      <c r="L20" s="131"/>
      <c r="M20" s="127"/>
      <c r="N20" s="131"/>
      <c r="O20" s="152"/>
      <c r="P20" s="153"/>
      <c r="Q20" s="152"/>
      <c r="R20" s="153"/>
      <c r="S20" s="79">
        <f t="shared" si="0"/>
        <v>1</v>
      </c>
      <c r="T20" s="79">
        <f t="shared" si="1"/>
        <v>1</v>
      </c>
      <c r="U20" s="83"/>
      <c r="V20" s="83"/>
    </row>
    <row r="21" spans="1:22" x14ac:dyDescent="0.25">
      <c r="A21" s="81">
        <v>3602</v>
      </c>
      <c r="B21" s="6" t="s">
        <v>119</v>
      </c>
      <c r="C21" s="6"/>
      <c r="D21" s="22" t="s">
        <v>75</v>
      </c>
      <c r="E21" s="127">
        <v>0.5</v>
      </c>
      <c r="F21" s="131"/>
      <c r="G21" s="127"/>
      <c r="H21" s="131"/>
      <c r="I21" s="127"/>
      <c r="J21" s="131"/>
      <c r="K21" s="127">
        <v>2.5</v>
      </c>
      <c r="L21" s="131"/>
      <c r="M21" s="127"/>
      <c r="N21" s="131"/>
      <c r="O21" s="152"/>
      <c r="P21" s="153"/>
      <c r="Q21" s="152"/>
      <c r="R21" s="153"/>
      <c r="S21" s="79">
        <f>E21+G21+I21+K21+M21+O21+Q21</f>
        <v>3</v>
      </c>
      <c r="T21" s="79">
        <f t="shared" si="1"/>
        <v>3</v>
      </c>
      <c r="U21" s="83"/>
      <c r="V21" s="83"/>
    </row>
    <row r="22" spans="1:22" x14ac:dyDescent="0.25">
      <c r="A22" s="81">
        <v>3602</v>
      </c>
      <c r="B22" s="25" t="s">
        <v>119</v>
      </c>
      <c r="C22" s="81"/>
      <c r="D22" s="22" t="s">
        <v>73</v>
      </c>
      <c r="E22" s="127"/>
      <c r="F22" s="131"/>
      <c r="G22" s="127"/>
      <c r="H22" s="131"/>
      <c r="I22" s="127">
        <v>0.5</v>
      </c>
      <c r="J22" s="131"/>
      <c r="K22" s="127">
        <v>0.75</v>
      </c>
      <c r="L22" s="131"/>
      <c r="M22" s="127">
        <v>0.75</v>
      </c>
      <c r="N22" s="131"/>
      <c r="O22" s="152"/>
      <c r="P22" s="153"/>
      <c r="Q22" s="152"/>
      <c r="R22" s="153"/>
      <c r="S22" s="79">
        <f>E22+G22+I22+K22+M22+O22+Q22</f>
        <v>2</v>
      </c>
      <c r="T22" s="79">
        <f t="shared" ref="T22:T24" si="14">SUM(S22-U22-V22)</f>
        <v>2</v>
      </c>
      <c r="U22" s="83"/>
      <c r="V22" s="83"/>
    </row>
    <row r="23" spans="1:22" x14ac:dyDescent="0.25">
      <c r="A23" s="81">
        <v>3602</v>
      </c>
      <c r="B23" s="6" t="s">
        <v>119</v>
      </c>
      <c r="C23" s="6"/>
      <c r="D23" s="22" t="s">
        <v>55</v>
      </c>
      <c r="E23" s="127"/>
      <c r="F23" s="131"/>
      <c r="G23" s="127"/>
      <c r="H23" s="131"/>
      <c r="I23" s="127"/>
      <c r="J23" s="131"/>
      <c r="K23" s="127"/>
      <c r="L23" s="131"/>
      <c r="M23" s="127"/>
      <c r="N23" s="131"/>
      <c r="O23" s="152"/>
      <c r="P23" s="153"/>
      <c r="Q23" s="152"/>
      <c r="R23" s="153"/>
      <c r="S23" s="79">
        <f t="shared" ref="S23" si="15">E23+G23+I23+K23+M23+O23+Q23</f>
        <v>0</v>
      </c>
      <c r="T23" s="79">
        <f t="shared" si="14"/>
        <v>0</v>
      </c>
      <c r="U23" s="83"/>
      <c r="V23" s="83"/>
    </row>
    <row r="24" spans="1:22" x14ac:dyDescent="0.25">
      <c r="A24" s="81">
        <v>3602</v>
      </c>
      <c r="B24" s="6" t="s">
        <v>119</v>
      </c>
      <c r="C24" s="81"/>
      <c r="D24" s="22" t="s">
        <v>57</v>
      </c>
      <c r="E24" s="127">
        <v>1.25</v>
      </c>
      <c r="F24" s="131"/>
      <c r="G24" s="127">
        <v>0.75</v>
      </c>
      <c r="H24" s="131"/>
      <c r="I24" s="127">
        <v>0.75</v>
      </c>
      <c r="J24" s="131"/>
      <c r="K24" s="127">
        <v>2</v>
      </c>
      <c r="L24" s="131"/>
      <c r="M24" s="127">
        <v>0.5</v>
      </c>
      <c r="N24" s="131"/>
      <c r="O24" s="152"/>
      <c r="P24" s="153"/>
      <c r="Q24" s="152"/>
      <c r="R24" s="153"/>
      <c r="S24" s="79">
        <f>E24+G24+I24+K24+M24+O24+Q24</f>
        <v>5.25</v>
      </c>
      <c r="T24" s="79">
        <f t="shared" si="14"/>
        <v>2.75</v>
      </c>
      <c r="U24" s="83">
        <v>2.5</v>
      </c>
      <c r="V24" s="83"/>
    </row>
    <row r="25" spans="1:22" x14ac:dyDescent="0.25">
      <c r="A25" s="81"/>
      <c r="B25" s="81"/>
      <c r="C25" s="81"/>
      <c r="D25" s="22"/>
      <c r="E25" s="127"/>
      <c r="F25" s="131"/>
      <c r="G25" s="127"/>
      <c r="H25" s="131"/>
      <c r="I25" s="127"/>
      <c r="J25" s="131"/>
      <c r="K25" s="127"/>
      <c r="L25" s="131"/>
      <c r="M25" s="127"/>
      <c r="N25" s="131"/>
      <c r="O25" s="152"/>
      <c r="P25" s="153"/>
      <c r="Q25" s="152"/>
      <c r="R25" s="153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25" t="s">
        <v>116</v>
      </c>
      <c r="C26" s="6"/>
      <c r="D26" s="22" t="s">
        <v>86</v>
      </c>
      <c r="E26" s="127"/>
      <c r="F26" s="131"/>
      <c r="G26" s="127"/>
      <c r="H26" s="131"/>
      <c r="I26" s="127"/>
      <c r="J26" s="131"/>
      <c r="K26" s="127"/>
      <c r="L26" s="131"/>
      <c r="M26" s="127"/>
      <c r="N26" s="131"/>
      <c r="O26" s="152"/>
      <c r="P26" s="153"/>
      <c r="Q26" s="152"/>
      <c r="R26" s="153"/>
      <c r="S26" s="79">
        <f t="shared" si="16"/>
        <v>0</v>
      </c>
      <c r="T26" s="79">
        <f t="shared" si="1"/>
        <v>0</v>
      </c>
      <c r="U26" s="83"/>
      <c r="V26" s="83"/>
    </row>
    <row r="27" spans="1:22" x14ac:dyDescent="0.25">
      <c r="A27" s="6">
        <v>3600</v>
      </c>
      <c r="B27" s="6" t="s">
        <v>116</v>
      </c>
      <c r="C27" s="6"/>
      <c r="D27" s="22" t="s">
        <v>74</v>
      </c>
      <c r="E27" s="127">
        <v>0.5</v>
      </c>
      <c r="F27" s="131"/>
      <c r="G27" s="127">
        <v>0.5</v>
      </c>
      <c r="H27" s="131"/>
      <c r="I27" s="127">
        <v>0.5</v>
      </c>
      <c r="J27" s="131"/>
      <c r="K27" s="127">
        <v>0.5</v>
      </c>
      <c r="L27" s="131"/>
      <c r="M27" s="127">
        <v>0.5</v>
      </c>
      <c r="N27" s="131"/>
      <c r="O27" s="152"/>
      <c r="P27" s="153"/>
      <c r="Q27" s="152"/>
      <c r="R27" s="153"/>
      <c r="S27" s="79">
        <f t="shared" si="16"/>
        <v>2.5</v>
      </c>
      <c r="T27" s="79">
        <f t="shared" si="1"/>
        <v>2.5</v>
      </c>
      <c r="U27" s="83"/>
      <c r="V27" s="83"/>
    </row>
    <row r="28" spans="1:22" x14ac:dyDescent="0.25">
      <c r="A28" s="6">
        <v>3600</v>
      </c>
      <c r="B28" s="6" t="s">
        <v>116</v>
      </c>
      <c r="C28" s="6"/>
      <c r="D28" s="22" t="s">
        <v>77</v>
      </c>
      <c r="E28" s="127"/>
      <c r="F28" s="131"/>
      <c r="G28" s="127"/>
      <c r="H28" s="131"/>
      <c r="I28" s="127"/>
      <c r="J28" s="131"/>
      <c r="K28" s="127"/>
      <c r="L28" s="131"/>
      <c r="M28" s="127"/>
      <c r="N28" s="131"/>
      <c r="O28" s="152"/>
      <c r="P28" s="153"/>
      <c r="Q28" s="152"/>
      <c r="R28" s="153"/>
      <c r="S28" s="79">
        <f t="shared" si="16"/>
        <v>0</v>
      </c>
      <c r="T28" s="79">
        <f t="shared" si="1"/>
        <v>0</v>
      </c>
      <c r="U28" s="83"/>
      <c r="V28" s="83"/>
    </row>
    <row r="29" spans="1:22" x14ac:dyDescent="0.25">
      <c r="A29" s="6">
        <v>3600</v>
      </c>
      <c r="B29" s="6" t="s">
        <v>116</v>
      </c>
      <c r="C29" s="6"/>
      <c r="D29" s="22" t="s">
        <v>67</v>
      </c>
      <c r="E29" s="127"/>
      <c r="F29" s="131"/>
      <c r="G29" s="127"/>
      <c r="H29" s="131"/>
      <c r="I29" s="127"/>
      <c r="J29" s="131"/>
      <c r="K29" s="127"/>
      <c r="L29" s="131"/>
      <c r="M29" s="127"/>
      <c r="N29" s="131"/>
      <c r="O29" s="152"/>
      <c r="P29" s="153"/>
      <c r="Q29" s="152"/>
      <c r="R29" s="153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116</v>
      </c>
      <c r="C30" s="6"/>
      <c r="D30" s="22" t="s">
        <v>60</v>
      </c>
      <c r="E30" s="127"/>
      <c r="F30" s="131"/>
      <c r="G30" s="127">
        <v>0.5</v>
      </c>
      <c r="H30" s="131"/>
      <c r="I30" s="127"/>
      <c r="J30" s="131"/>
      <c r="K30" s="127">
        <v>0.5</v>
      </c>
      <c r="L30" s="131"/>
      <c r="M30" s="127">
        <v>0.5</v>
      </c>
      <c r="N30" s="131"/>
      <c r="O30" s="152"/>
      <c r="P30" s="153"/>
      <c r="Q30" s="152"/>
      <c r="R30" s="153"/>
      <c r="S30" s="79">
        <f>E30+G30+I30+K30+M30+O30+Q30</f>
        <v>1.5</v>
      </c>
      <c r="T30" s="79">
        <f t="shared" si="1"/>
        <v>1.5</v>
      </c>
      <c r="U30" s="83"/>
      <c r="V30" s="83"/>
    </row>
    <row r="31" spans="1:22" ht="15.75" customHeight="1" x14ac:dyDescent="0.25">
      <c r="A31" s="6">
        <v>3600</v>
      </c>
      <c r="B31" s="6" t="s">
        <v>116</v>
      </c>
      <c r="C31" s="6"/>
      <c r="D31" s="22" t="s">
        <v>63</v>
      </c>
      <c r="E31" s="127"/>
      <c r="F31" s="131"/>
      <c r="G31" s="127"/>
      <c r="H31" s="131"/>
      <c r="I31" s="127"/>
      <c r="J31" s="131"/>
      <c r="K31" s="127"/>
      <c r="L31" s="131"/>
      <c r="M31" s="127"/>
      <c r="N31" s="131"/>
      <c r="O31" s="152"/>
      <c r="P31" s="153"/>
      <c r="Q31" s="152"/>
      <c r="R31" s="153"/>
      <c r="S31" s="79">
        <f t="shared" si="0"/>
        <v>0</v>
      </c>
      <c r="T31" s="79">
        <f t="shared" si="1"/>
        <v>0</v>
      </c>
      <c r="U31" s="83"/>
      <c r="V31" s="83"/>
    </row>
    <row r="32" spans="1:22" x14ac:dyDescent="0.25">
      <c r="A32" s="81">
        <v>3600</v>
      </c>
      <c r="B32" s="6" t="s">
        <v>116</v>
      </c>
      <c r="C32" s="81"/>
      <c r="D32" s="82" t="s">
        <v>56</v>
      </c>
      <c r="E32" s="127">
        <v>0.25</v>
      </c>
      <c r="F32" s="131"/>
      <c r="G32" s="127">
        <v>0.25</v>
      </c>
      <c r="H32" s="131"/>
      <c r="I32" s="127">
        <v>0.25</v>
      </c>
      <c r="J32" s="131"/>
      <c r="K32" s="127">
        <v>0.25</v>
      </c>
      <c r="L32" s="131"/>
      <c r="M32" s="127">
        <v>0.25</v>
      </c>
      <c r="N32" s="131"/>
      <c r="O32" s="152"/>
      <c r="P32" s="153"/>
      <c r="Q32" s="152"/>
      <c r="R32" s="153"/>
      <c r="S32" s="79">
        <f t="shared" si="0"/>
        <v>1.25</v>
      </c>
      <c r="T32" s="79">
        <f t="shared" si="1"/>
        <v>1.25</v>
      </c>
      <c r="U32" s="83"/>
      <c r="V32" s="83"/>
    </row>
    <row r="33" spans="1:22" x14ac:dyDescent="0.25">
      <c r="A33" s="6"/>
      <c r="B33" s="6"/>
      <c r="C33" s="6"/>
      <c r="D33" s="10"/>
      <c r="E33" s="127"/>
      <c r="F33" s="131"/>
      <c r="G33" s="127"/>
      <c r="H33" s="131"/>
      <c r="I33" s="127"/>
      <c r="J33" s="131"/>
      <c r="K33" s="127"/>
      <c r="L33" s="131"/>
      <c r="M33" s="127"/>
      <c r="N33" s="131"/>
      <c r="O33" s="152"/>
      <c r="P33" s="153"/>
      <c r="Q33" s="152"/>
      <c r="R33" s="153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27"/>
      <c r="F34" s="131"/>
      <c r="G34" s="127"/>
      <c r="H34" s="131"/>
      <c r="I34" s="127"/>
      <c r="J34" s="131"/>
      <c r="K34" s="127"/>
      <c r="L34" s="131"/>
      <c r="M34" s="127"/>
      <c r="N34" s="131"/>
      <c r="O34" s="152"/>
      <c r="P34" s="153"/>
      <c r="Q34" s="152"/>
      <c r="R34" s="153"/>
      <c r="S34" s="79">
        <f>E34+G34+I34+K34+M34+O34+Q34</f>
        <v>0</v>
      </c>
      <c r="T34" s="79"/>
      <c r="U34" s="84"/>
      <c r="V34" s="83"/>
    </row>
    <row r="35" spans="1:22" x14ac:dyDescent="0.25">
      <c r="A35" s="76" t="s">
        <v>34</v>
      </c>
      <c r="B35" s="76"/>
      <c r="C35" s="76"/>
      <c r="D35" s="76"/>
      <c r="E35" s="127"/>
      <c r="F35" s="131"/>
      <c r="G35" s="127"/>
      <c r="H35" s="131"/>
      <c r="I35" s="127"/>
      <c r="J35" s="131"/>
      <c r="K35" s="127"/>
      <c r="L35" s="131"/>
      <c r="M35" s="127"/>
      <c r="N35" s="131"/>
      <c r="O35" s="152"/>
      <c r="P35" s="153"/>
      <c r="Q35" s="152"/>
      <c r="R35" s="153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54">
        <f>SUM(E4:E35)</f>
        <v>8.5</v>
      </c>
      <c r="F36" s="155"/>
      <c r="G36" s="154">
        <f>SUM(G4:G35)</f>
        <v>8.5</v>
      </c>
      <c r="H36" s="155"/>
      <c r="I36" s="154">
        <f>SUM(I4:I35)</f>
        <v>8.5</v>
      </c>
      <c r="J36" s="155"/>
      <c r="K36" s="154">
        <f>SUM(K4:K35)</f>
        <v>8.5</v>
      </c>
      <c r="L36" s="155"/>
      <c r="M36" s="154">
        <f t="shared" ref="M36" si="17">SUM(M4:M35)</f>
        <v>8.5</v>
      </c>
      <c r="N36" s="155"/>
      <c r="O36" s="154">
        <f>SUM(O4:O35)</f>
        <v>0</v>
      </c>
      <c r="P36" s="155"/>
      <c r="Q36" s="154">
        <f>SUM(Q4:Q35)</f>
        <v>0</v>
      </c>
      <c r="R36" s="155"/>
      <c r="S36" s="79">
        <f>SUM(S4:S35)</f>
        <v>42.5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40</v>
      </c>
      <c r="U37" s="83"/>
      <c r="V37" s="83"/>
    </row>
    <row r="38" spans="1:22" x14ac:dyDescent="0.25">
      <c r="A38" s="84" t="s">
        <v>37</v>
      </c>
      <c r="B38" s="84"/>
      <c r="C38" s="84"/>
      <c r="D38" s="84"/>
      <c r="E38" s="83"/>
      <c r="F38" s="83">
        <f>SUM(E36)-F37</f>
        <v>0.5</v>
      </c>
      <c r="G38" s="83"/>
      <c r="H38" s="83">
        <f>SUM(G36)-H37</f>
        <v>0.5</v>
      </c>
      <c r="I38" s="83"/>
      <c r="J38" s="83">
        <f>SUM(I36)-J37</f>
        <v>0.5</v>
      </c>
      <c r="K38" s="83"/>
      <c r="L38" s="83">
        <f>SUM(K36)-L37</f>
        <v>0.5</v>
      </c>
      <c r="M38" s="83"/>
      <c r="N38" s="83">
        <f>SUM(M36)-N37</f>
        <v>0.5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2.5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6">
        <f>SUM(T37)</f>
        <v>40</v>
      </c>
      <c r="I41" s="69">
        <v>3600</v>
      </c>
    </row>
    <row r="42" spans="1:22" x14ac:dyDescent="0.25">
      <c r="A42" s="71" t="s">
        <v>22</v>
      </c>
      <c r="C42" s="86">
        <f>U38</f>
        <v>2.5</v>
      </c>
      <c r="D42" s="86"/>
      <c r="I42" s="87">
        <v>5.25</v>
      </c>
    </row>
    <row r="43" spans="1:22" x14ac:dyDescent="0.25">
      <c r="A43" s="71" t="s">
        <v>23</v>
      </c>
      <c r="C43" s="86">
        <f>V38</f>
        <v>0</v>
      </c>
    </row>
    <row r="44" spans="1:22" x14ac:dyDescent="0.25">
      <c r="A44" s="71" t="s">
        <v>24</v>
      </c>
      <c r="C44" s="86">
        <f>S34</f>
        <v>0</v>
      </c>
      <c r="I44" s="86">
        <v>11.25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42.5</v>
      </c>
      <c r="E46" s="72" t="s">
        <v>38</v>
      </c>
      <c r="F46" s="72"/>
      <c r="G46" s="89">
        <f>S36-C46</f>
        <v>0</v>
      </c>
    </row>
    <row r="47" spans="1:22" ht="16.5" thickTop="1" x14ac:dyDescent="0.25">
      <c r="A47" s="71" t="s">
        <v>25</v>
      </c>
      <c r="C47" s="90">
        <v>0</v>
      </c>
      <c r="D47" s="90"/>
    </row>
    <row r="48" spans="1:22" x14ac:dyDescent="0.25">
      <c r="A48" s="71" t="s">
        <v>32</v>
      </c>
      <c r="C48" s="90">
        <v>0</v>
      </c>
      <c r="D48" s="90"/>
    </row>
    <row r="49" ht="13.5" customHeight="1" x14ac:dyDescent="0.25"/>
  </sheetData>
  <mergeCells count="23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.</vt:lpstr>
      <vt:lpstr>Mcsharry</vt:lpstr>
      <vt:lpstr>Pugh-Keenan</vt:lpstr>
      <vt:lpstr>Taylor</vt:lpstr>
      <vt:lpstr>Ward</vt:lpstr>
      <vt:lpstr>N.Winterburn</vt:lpstr>
      <vt:lpstr>T.Winterburn</vt:lpstr>
      <vt:lpstr>Wright</vt:lpstr>
      <vt:lpstr>'.'!Print_Area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2024-06-27T08:24:14Z</dcterms:modified>
</cp:coreProperties>
</file>