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R:\ADMIN\JMS PAYROLL\PAYROLL 2024\06.2024\"/>
    </mc:Choice>
  </mc:AlternateContent>
  <xr:revisionPtr revIDLastSave="0" documentId="13_ncr:1_{E3018D31-ED34-48D0-821F-2A57895E7CAC}" xr6:coauthVersionLast="47" xr6:coauthVersionMax="47" xr10:uidLastSave="{00000000-0000-0000-0000-000000000000}"/>
  <bookViews>
    <workbookView xWindow="28680" yWindow="-120" windowWidth="29040" windowHeight="15840" tabRatio="967" activeTab="5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5" l="1"/>
  <c r="T17" i="5" s="1"/>
  <c r="S16" i="5"/>
  <c r="T16" i="5" s="1"/>
  <c r="S15" i="5"/>
  <c r="T15" i="5" s="1"/>
  <c r="S14" i="5"/>
  <c r="T14" i="5" s="1"/>
  <c r="S18" i="5"/>
  <c r="T18" i="5" s="1"/>
  <c r="S13" i="5"/>
  <c r="T13" i="5" s="1"/>
  <c r="S19" i="5"/>
  <c r="T19" i="5" s="1"/>
  <c r="S16" i="5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K14" i="1"/>
  <c r="I14" i="1"/>
  <c r="H14" i="1"/>
  <c r="S6" i="44"/>
  <c r="T6" i="44" s="1"/>
  <c r="S8" i="44"/>
  <c r="T8" i="44" s="1"/>
  <c r="S11" i="5"/>
  <c r="T11" i="5" s="1"/>
  <c r="S10" i="5"/>
  <c r="T10" i="5" s="1"/>
  <c r="S8" i="5"/>
  <c r="T8" i="5" s="1"/>
  <c r="K13" i="1"/>
  <c r="I13" i="1"/>
  <c r="H13" i="1"/>
  <c r="D13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T20" i="51"/>
  <c r="T22" i="51"/>
  <c r="S29" i="51"/>
  <c r="S27" i="51"/>
  <c r="S21" i="5"/>
  <c r="T21" i="5" s="1"/>
  <c r="S20" i="5"/>
  <c r="T20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20" i="1" s="1"/>
  <c r="C45" i="5"/>
  <c r="D20" i="1" s="1"/>
  <c r="H40" i="5"/>
  <c r="L40" i="5"/>
  <c r="O38" i="5"/>
  <c r="P40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6" i="5"/>
  <c r="E20" i="1" s="1"/>
  <c r="C47" i="5"/>
  <c r="Q38" i="5"/>
  <c r="R40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8" i="5"/>
  <c r="N40" i="5" s="1"/>
  <c r="S32" i="5"/>
  <c r="T32" i="5" l="1"/>
  <c r="T39" i="5" s="1"/>
  <c r="C43" i="5" s="1"/>
  <c r="B20" i="1" s="1"/>
  <c r="K20" i="1"/>
  <c r="S38" i="5"/>
  <c r="G20" i="1" l="1"/>
  <c r="G21" i="1" s="1"/>
  <c r="K21" i="1"/>
  <c r="C25" i="1" s="1"/>
  <c r="C48" i="5"/>
  <c r="G48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<sst xmlns="http://schemas.openxmlformats.org/spreadsheetml/2006/main" count="614" uniqueCount="110">
  <si>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</si>
  <si>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</si>
  <si>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</si>
  <si>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</si>
  <si>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</si>
  <si>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</si>
  <si>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</si>
  <si>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</si>
  <si>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</si>
  <si>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</si>
  <si>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</si>
  <si>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</si>
  <si>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</si>
  <si>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</si>
  <si>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</si>
  <si>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</si>
  <si>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</si>
  <si>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</si>
  <si>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</si>
  <si>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</si>
  <si>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</si>
  <si>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</si>
  <si>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</si>
  <si>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</si>
  <si>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</si>
  <si>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</si>
  <si>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</si>
  <si>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</si>
  <si>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</si>
  <si>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</si>
  <si>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</si>
  <si>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</si>
  <si>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</si>
  <si>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</si>
  <si>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</si>
  <si>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</si>
  <si>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</si>
  <si>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</si>
  <si>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</si>
  <si>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</si>
  <si>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</si>
  <si>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</si>
  <si>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</si>
  <si>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</si>
  <si>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</si>
  <si>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</si>
  <si>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</si>
  <si>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</si>
  <si>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</si>
  <si>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</si>
  <si>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</si>
  <si>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</si>
  <si>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</si>
  <si>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</si>
  <si>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</si>
  <si>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</si>
  <si>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</si>
  <si>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</si>
  <si>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</si>
  <si>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</si>
  <si>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</si>
  <si>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</si>
  <si>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</si>
  <si>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</si>
  <si>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</si>
  <si>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</si>
  <si>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</si>
  <si>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</si>
  <si>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</si>
  <si>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</si>
  <si>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</si>
  <si>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</si>
  <si>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</si>
  <si>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</si>
  <si>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</si>
  <si>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</si>
  <si>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</si>
  <si>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</si>
  <si>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</si>
  <si>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</si>
  <si>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</si>
  <si>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</si>
  <si>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</si>
  <si>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</si>
  <si>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ms</t>
  </si>
  <si>
    <t>js</t>
  </si>
  <si>
    <t>ps</t>
  </si>
  <si>
    <t xml:space="preserve">clean / light fire </t>
  </si>
  <si>
    <t xml:space="preserve">frames </t>
  </si>
  <si>
    <t>fork lift / yard /  skip</t>
  </si>
  <si>
    <t xml:space="preserve">supervision/quality control </t>
  </si>
  <si>
    <t>move panels</t>
  </si>
  <si>
    <t>panelling</t>
  </si>
  <si>
    <t>scaffold for roof</t>
  </si>
  <si>
    <t>wall panels</t>
  </si>
  <si>
    <t xml:space="preserve">window seating </t>
  </si>
  <si>
    <t>bar</t>
  </si>
  <si>
    <t>clear sheds</t>
  </si>
  <si>
    <t xml:space="preserve">lift wall panels </t>
  </si>
  <si>
    <t>seating from store</t>
  </si>
  <si>
    <t>wrapping</t>
  </si>
  <si>
    <t>02.06.24</t>
  </si>
  <si>
    <t>altering shelf</t>
  </si>
  <si>
    <t>6822(kl)</t>
  </si>
  <si>
    <t>wardrobe</t>
  </si>
  <si>
    <t>loading</t>
  </si>
  <si>
    <t>shelf supports</t>
  </si>
  <si>
    <t>end capping</t>
  </si>
  <si>
    <t>front clading</t>
  </si>
  <si>
    <t>espresso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</si>
</sst>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zoomScale="89" zoomScaleNormal="89" workbookViewId="0">
      <selection activeCell="A14" sqref="A14:XFD14"/>
    </sheetView>
  </sheetViews>
  <sheetFormatPr defaultRowHeight="18" x14ac:dyDescent="0.25"/>
  <cols>
    <col min="1" max="1" width="25.85546875" style="90" customWidth="1"/>
    <col min="2" max="2" width="16.28515625" style="90" customWidth="1"/>
    <col min="3" max="3" width="15.7109375" style="90" bestFit="1" customWidth="1"/>
    <col min="4" max="4" width="16" style="90" customWidth="1"/>
    <col min="5" max="5" width="26.85546875" style="90" bestFit="1" customWidth="1"/>
    <col min="6" max="6" width="24.140625" style="90" customWidth="1"/>
    <col min="7" max="7" width="16" style="92" customWidth="1"/>
    <col min="8" max="8" width="20.5703125" style="92" bestFit="1" customWidth="1"/>
    <col min="9" max="9" width="8.28515625" style="92" bestFit="1" customWidth="1"/>
    <col min="10" max="10" width="9.140625" style="90"/>
    <col min="11" max="11" width="12.85546875" style="90" bestFit="1" customWidth="1"/>
    <col min="12" max="12" width="5" style="117" bestFit="1" customWidth="1"/>
    <col min="13" max="13" width="4.85546875" style="117" customWidth="1"/>
    <col min="14" max="14" width="4.28515625" style="117" bestFit="1" customWidth="1"/>
    <col min="15" max="16384" width="9.140625" style="90"/>
  </cols>
  <sheetData>
    <row r="1" spans="1:14" x14ac:dyDescent="0.25">
      <c r="A1" s="89" t="s">
        <v>0</v>
      </c>
      <c r="D1" s="91"/>
      <c r="E1" s="90" t="s">
        <v>47</v>
      </c>
    </row>
    <row r="2" spans="1:14" x14ac:dyDescent="0.25">
      <c r="A2" s="89" t="s">
        <v>57</v>
      </c>
      <c r="C2" s="115" t="s">
        <v>101</v>
      </c>
      <c r="D2" s="93"/>
      <c r="E2" s="90" t="s">
        <v>40</v>
      </c>
    </row>
    <row r="3" spans="1:14" x14ac:dyDescent="0.25">
      <c r="A3" s="89"/>
      <c r="D3" s="94"/>
      <c r="E3" s="90" t="s">
        <v>42</v>
      </c>
    </row>
    <row r="4" spans="1:14" ht="12.75" customHeight="1" x14ac:dyDescent="0.25"/>
    <row r="5" spans="1:14" x14ac:dyDescent="0.25">
      <c r="A5" s="95" t="s">
        <v>1</v>
      </c>
      <c r="B5" s="96" t="s">
        <v>2</v>
      </c>
      <c r="C5" s="96" t="s">
        <v>5</v>
      </c>
      <c r="D5" s="96" t="s">
        <v>3</v>
      </c>
      <c r="E5" s="96" t="s">
        <v>29</v>
      </c>
      <c r="F5" s="96" t="s">
        <v>30</v>
      </c>
      <c r="G5" s="96" t="s">
        <v>6</v>
      </c>
      <c r="H5" s="96" t="s">
        <v>25</v>
      </c>
      <c r="I5" s="96" t="s">
        <v>32</v>
      </c>
      <c r="K5" s="96" t="s">
        <v>39</v>
      </c>
    </row>
    <row r="6" spans="1:14" ht="17.25" customHeight="1" x14ac:dyDescent="0.25">
      <c r="A6" s="97" t="s">
        <v>63</v>
      </c>
      <c r="B6" s="98">
        <f>SUM(Chimes!C31)</f>
        <v>24</v>
      </c>
      <c r="C6" s="98">
        <f>SUM(Chimes!C32)</f>
        <v>0</v>
      </c>
      <c r="D6" s="98">
        <f>SUM(Chimes!C33)</f>
        <v>0</v>
      </c>
      <c r="E6" s="98">
        <f>SUM(Chimes!C34)</f>
        <v>0</v>
      </c>
      <c r="F6" s="98">
        <f>SUM(Chimes!C35)</f>
        <v>8</v>
      </c>
      <c r="G6" s="99">
        <f>B6+C6+D6+E6+F6</f>
        <v>32</v>
      </c>
      <c r="H6" s="100">
        <f>SUM(Chimes!C37)</f>
        <v>0</v>
      </c>
      <c r="I6" s="100">
        <f>SUM(Chimes!C38)</f>
        <v>0</v>
      </c>
      <c r="K6" s="101">
        <f>SUM(Chimes!I32)</f>
        <v>0</v>
      </c>
      <c r="L6" s="117" t="s">
        <v>84</v>
      </c>
    </row>
    <row r="7" spans="1:14" ht="17.25" customHeight="1" x14ac:dyDescent="0.25">
      <c r="A7" s="97"/>
      <c r="B7" s="98">
        <f>SUM('-'!C26)</f>
        <v>0</v>
      </c>
      <c r="C7" s="98">
        <f>SUM('-'!C27)</f>
        <v>0</v>
      </c>
      <c r="D7" s="98">
        <f>SUM('-'!C28)</f>
        <v>0</v>
      </c>
      <c r="E7" s="98">
        <f>SUM('-'!C29)</f>
        <v>0</v>
      </c>
      <c r="F7" s="98">
        <f>SUM('-'!C30)</f>
        <v>0</v>
      </c>
      <c r="G7" s="99">
        <f>B7+C7+D7+E7+F7</f>
        <v>0</v>
      </c>
      <c r="H7" s="100">
        <f>SUM('-'!C32)</f>
        <v>0</v>
      </c>
      <c r="I7" s="100">
        <f>SUM('-'!C33)</f>
        <v>0</v>
      </c>
      <c r="K7" s="101"/>
    </row>
    <row r="8" spans="1:14" x14ac:dyDescent="0.25">
      <c r="A8" s="97" t="s">
        <v>41</v>
      </c>
      <c r="B8" s="98">
        <f>SUM(Czege!C26)</f>
        <v>24</v>
      </c>
      <c r="C8" s="98">
        <f>SUM(Czege!C27)</f>
        <v>0</v>
      </c>
      <c r="D8" s="98">
        <f>SUM(Czege!C28)</f>
        <v>0</v>
      </c>
      <c r="E8" s="98">
        <f>SUM(Czege!C29)</f>
        <v>8</v>
      </c>
      <c r="F8" s="98">
        <f>SUM(Czege!C30)</f>
        <v>8</v>
      </c>
      <c r="G8" s="99">
        <f>B8+C8+D8+E8+F8</f>
        <v>40</v>
      </c>
      <c r="H8" s="102">
        <f>SUM(Czege!C32)</f>
        <v>0</v>
      </c>
      <c r="I8" s="102">
        <f>SUM(Czege!C33)</f>
        <v>0</v>
      </c>
      <c r="K8" s="101">
        <f>SUM(Czege!I27)</f>
        <v>3</v>
      </c>
      <c r="M8" s="117" t="s">
        <v>85</v>
      </c>
    </row>
    <row r="9" spans="1:14" ht="17.25" customHeight="1" x14ac:dyDescent="0.25">
      <c r="A9" s="97" t="s">
        <v>7</v>
      </c>
      <c r="B9" s="98">
        <f>SUM(Doran!C30)</f>
        <v>32</v>
      </c>
      <c r="C9" s="98">
        <f>SUM(Doran!C31)</f>
        <v>0</v>
      </c>
      <c r="D9" s="98">
        <f>SUM(Doran!C32)</f>
        <v>0</v>
      </c>
      <c r="E9" s="98">
        <f>SUM(Doran!C33)</f>
        <v>0</v>
      </c>
      <c r="F9" s="98">
        <f>SUM(Doran!C34)</f>
        <v>8</v>
      </c>
      <c r="G9" s="99">
        <f t="shared" ref="G9:G19" si="0">B9+C9+D9+E9+F9</f>
        <v>40</v>
      </c>
      <c r="H9" s="102">
        <f>SUM(Doran!C36)</f>
        <v>0</v>
      </c>
      <c r="I9" s="102">
        <f>SUM(Doran!C37)</f>
        <v>0</v>
      </c>
      <c r="K9" s="101">
        <f>SUM(Doran!I31)</f>
        <v>9</v>
      </c>
      <c r="L9" s="117" t="s">
        <v>84</v>
      </c>
    </row>
    <row r="10" spans="1:14" x14ac:dyDescent="0.25">
      <c r="A10" s="97" t="s">
        <v>73</v>
      </c>
      <c r="B10" s="98">
        <f>SUM(Drinkwater!C30)</f>
        <v>36.5</v>
      </c>
      <c r="C10" s="98">
        <f>SUM(Drinkwater!C31)</f>
        <v>0</v>
      </c>
      <c r="D10" s="98">
        <f>SUM(Drinkwater!C32)</f>
        <v>0</v>
      </c>
      <c r="E10" s="98">
        <f>SUM(Drinkwater!C33)</f>
        <v>0</v>
      </c>
      <c r="F10" s="98">
        <f>SUM(Drinkwater!C34)</f>
        <v>8</v>
      </c>
      <c r="G10" s="99">
        <f t="shared" ref="G10:G16" si="1">B10+C10+D10+E10+F10</f>
        <v>44.5</v>
      </c>
      <c r="H10" s="102">
        <f>SUM(Drinkwater!C36)</f>
        <v>0</v>
      </c>
      <c r="I10" s="102">
        <f>SUM(Drinkwater!C37)</f>
        <v>0</v>
      </c>
      <c r="K10" s="101">
        <f>SUM(Drinkwater!I31)</f>
        <v>0</v>
      </c>
      <c r="M10" s="117" t="s">
        <v>85</v>
      </c>
    </row>
    <row r="11" spans="1:14" x14ac:dyDescent="0.25">
      <c r="A11" s="97" t="s">
        <v>48</v>
      </c>
      <c r="B11" s="98">
        <f>SUM(Hammond!C27)</f>
        <v>36.5</v>
      </c>
      <c r="C11" s="98">
        <f>SUM(Hammond!C28)</f>
        <v>0</v>
      </c>
      <c r="D11" s="98">
        <f>SUM(Hammond!C29)</f>
        <v>0</v>
      </c>
      <c r="E11" s="98">
        <f>SUM(Hammond!C30)</f>
        <v>0</v>
      </c>
      <c r="F11" s="98">
        <f>SUM(Hammond!C31)</f>
        <v>8</v>
      </c>
      <c r="G11" s="99">
        <f t="shared" si="1"/>
        <v>44.5</v>
      </c>
      <c r="H11" s="102">
        <f>SUM(Hammond!C33)</f>
        <v>0</v>
      </c>
      <c r="I11" s="102">
        <f>SUM(Hammond!C34)</f>
        <v>0</v>
      </c>
      <c r="K11" s="101">
        <f>SUM(Hammond!I28)</f>
        <v>0</v>
      </c>
      <c r="M11" s="117" t="s">
        <v>85</v>
      </c>
    </row>
    <row r="12" spans="1:14" x14ac:dyDescent="0.25">
      <c r="A12" s="110"/>
      <c r="B12" s="98">
        <f>SUM('.'!C28)</f>
        <v>0</v>
      </c>
      <c r="C12" s="98">
        <f>SUM('.'!C29)</f>
        <v>0</v>
      </c>
      <c r="D12" s="98">
        <f>SUM('.'!C30)</f>
        <v>0</v>
      </c>
      <c r="E12" s="98">
        <f>SUM('.'!C31)</f>
        <v>0</v>
      </c>
      <c r="F12" s="98">
        <f>SUM('.'!C32)</f>
        <v>0</v>
      </c>
      <c r="G12" s="99">
        <f t="shared" si="1"/>
        <v>0</v>
      </c>
      <c r="H12" s="102">
        <f>SUM('.'!C34)</f>
        <v>0</v>
      </c>
      <c r="I12" s="102">
        <f>SUM('.'!C35)</f>
        <v>0</v>
      </c>
      <c r="K12" s="101">
        <f>SUM('.'!I29)</f>
        <v>0</v>
      </c>
    </row>
    <row r="13" spans="1:14" x14ac:dyDescent="0.25">
      <c r="A13" s="110" t="s">
        <v>79</v>
      </c>
      <c r="B13" s="98">
        <f>SUM(Mcsharry!C28)</f>
        <v>32</v>
      </c>
      <c r="C13" s="98">
        <v>0</v>
      </c>
      <c r="D13" s="98">
        <f>SUM(Mcsharry!C30)</f>
        <v>0</v>
      </c>
      <c r="E13" s="98">
        <f>SUM(Mcsharry!C31)</f>
        <v>0</v>
      </c>
      <c r="F13" s="98">
        <f>SUM(Mcsharry!C32)</f>
        <v>8</v>
      </c>
      <c r="G13" s="99">
        <f>B13+C13+D13+E13+F13</f>
        <v>40</v>
      </c>
      <c r="H13" s="102">
        <f>SUM(Mcsharry!C34)</f>
        <v>0</v>
      </c>
      <c r="I13" s="102">
        <f>SUM(Mcsharry!C35)</f>
        <v>0</v>
      </c>
      <c r="K13" s="101">
        <f>SUM(Mcsharry!I29)</f>
        <v>0</v>
      </c>
      <c r="M13" s="117" t="s">
        <v>85</v>
      </c>
    </row>
    <row r="14" spans="1:14" x14ac:dyDescent="0.25">
      <c r="A14" s="90" t="s">
        <v>78</v>
      </c>
      <c r="B14" s="98">
        <f>SUM(Pender!C32)</f>
        <v>32</v>
      </c>
      <c r="C14" s="98">
        <v>0</v>
      </c>
      <c r="D14" s="98">
        <f>SUM(Pender!C34)</f>
        <v>0</v>
      </c>
      <c r="E14" s="98">
        <f>SUM(Pender!C35)</f>
        <v>0</v>
      </c>
      <c r="F14" s="98">
        <v>8</v>
      </c>
      <c r="G14" s="99">
        <f>B14+C14+D14+E14+F14</f>
        <v>40</v>
      </c>
      <c r="H14" s="102">
        <f>SUM(Pender!C40)</f>
        <v>0</v>
      </c>
      <c r="I14" s="102">
        <f>SUM(Pender!C41)</f>
        <v>0</v>
      </c>
      <c r="K14" s="101">
        <f>SUM(Pender!I35)</f>
        <v>0</v>
      </c>
      <c r="L14" s="117" t="s">
        <v>84</v>
      </c>
    </row>
    <row r="15" spans="1:14" x14ac:dyDescent="0.25">
      <c r="A15" s="97" t="s">
        <v>72</v>
      </c>
      <c r="B15" s="98">
        <f>SUM('Pugh-Keenan'!C26)</f>
        <v>24</v>
      </c>
      <c r="C15" s="98">
        <f>SUM('Pugh-Keenan'!C27)</f>
        <v>0</v>
      </c>
      <c r="D15" s="98">
        <f>SUM('Pugh-Keenan'!C28)</f>
        <v>0</v>
      </c>
      <c r="E15" s="98">
        <f>SUM('Pugh-Keenan'!C29)</f>
        <v>8</v>
      </c>
      <c r="F15" s="98">
        <f>SUM('Pugh-Keenan'!C30)</f>
        <v>8</v>
      </c>
      <c r="G15" s="99">
        <f t="shared" si="1"/>
        <v>40</v>
      </c>
      <c r="H15" s="102">
        <f>SUM('Pugh-Keenan'!C32)</f>
        <v>0</v>
      </c>
      <c r="I15" s="102">
        <f>SUM('Pugh-Keenan'!C33)</f>
        <v>0</v>
      </c>
      <c r="K15" s="101">
        <f>SUM('Pugh-Keenan'!I27)</f>
        <v>0</v>
      </c>
      <c r="N15" s="117" t="s">
        <v>86</v>
      </c>
    </row>
    <row r="16" spans="1:14" ht="17.25" customHeight="1" x14ac:dyDescent="0.25">
      <c r="A16" s="97" t="s">
        <v>8</v>
      </c>
      <c r="B16" s="98">
        <f>SUM(Taylor!C28)</f>
        <v>0</v>
      </c>
      <c r="C16" s="98">
        <f>SUM(Taylor!C29)</f>
        <v>0</v>
      </c>
      <c r="D16" s="98">
        <f>SUM(Taylor!C30)</f>
        <v>0</v>
      </c>
      <c r="E16" s="98">
        <f>SUM(Taylor!C31)</f>
        <v>32</v>
      </c>
      <c r="F16" s="98">
        <f>SUM(Taylor!C32)</f>
        <v>8</v>
      </c>
      <c r="G16" s="99">
        <f t="shared" si="1"/>
        <v>40</v>
      </c>
      <c r="H16" s="102">
        <f>SUM(Taylor!C34)</f>
        <v>0</v>
      </c>
      <c r="I16" s="102">
        <f>SUM(Taylor!C35)</f>
        <v>0</v>
      </c>
      <c r="K16" s="101">
        <f>SUM(Taylor!I29)</f>
        <v>0</v>
      </c>
      <c r="M16" s="117" t="s">
        <v>85</v>
      </c>
    </row>
    <row r="17" spans="1:14" x14ac:dyDescent="0.25">
      <c r="A17" s="97" t="s">
        <v>43</v>
      </c>
      <c r="B17" s="98">
        <f>SUM(Ward!C30)</f>
        <v>32</v>
      </c>
      <c r="C17" s="98">
        <f>SUM(Ward!C31)</f>
        <v>0</v>
      </c>
      <c r="D17" s="98">
        <f>SUM(Ward!C32)</f>
        <v>0</v>
      </c>
      <c r="E17" s="98">
        <f>SUM(Ward!C33)</f>
        <v>0</v>
      </c>
      <c r="F17" s="98">
        <f>SUM(Ward!C34)</f>
        <v>8</v>
      </c>
      <c r="G17" s="99">
        <f t="shared" si="0"/>
        <v>40</v>
      </c>
      <c r="H17" s="102">
        <f>SUM(Ward!C36)</f>
        <v>0</v>
      </c>
      <c r="I17" s="102">
        <f>SUM(Ward!C37)</f>
        <v>0</v>
      </c>
      <c r="K17" s="101">
        <f>SUM(Ward!I31)</f>
        <v>0</v>
      </c>
      <c r="M17" s="117" t="s">
        <v>85</v>
      </c>
    </row>
    <row r="18" spans="1:14" x14ac:dyDescent="0.25">
      <c r="A18" s="97" t="s">
        <v>45</v>
      </c>
      <c r="B18" s="98">
        <f>SUM(N.Winterburn!C29)</f>
        <v>24</v>
      </c>
      <c r="C18" s="98">
        <f>SUM(N.Winterburn!C30)</f>
        <v>0</v>
      </c>
      <c r="D18" s="98">
        <f>SUM(N.Winterburn!C31)</f>
        <v>0</v>
      </c>
      <c r="E18" s="98">
        <f>SUM(N.Winterburn!C32)</f>
        <v>8</v>
      </c>
      <c r="F18" s="98">
        <f>SUM(N.Winterburn!C33)</f>
        <v>8</v>
      </c>
      <c r="G18" s="99">
        <f t="shared" si="0"/>
        <v>40</v>
      </c>
      <c r="H18" s="102">
        <f>SUM(N.Winterburn!C35)</f>
        <v>0</v>
      </c>
      <c r="I18" s="102">
        <f>SUM(N.Winterburn!C36)</f>
        <v>0</v>
      </c>
      <c r="K18" s="101">
        <f>SUM(N.Winterburn!I30)</f>
        <v>0</v>
      </c>
      <c r="N18" s="117" t="s">
        <v>86</v>
      </c>
    </row>
    <row r="19" spans="1:14" x14ac:dyDescent="0.25">
      <c r="A19" s="97" t="s">
        <v>9</v>
      </c>
      <c r="B19" s="98">
        <f>SUM(T.Winterburn!C28)</f>
        <v>0</v>
      </c>
      <c r="C19" s="98">
        <f>SUM(T.Winterburn!C29)</f>
        <v>0</v>
      </c>
      <c r="D19" s="98">
        <f>SUM(T.Winterburn!C30)</f>
        <v>0</v>
      </c>
      <c r="E19" s="98">
        <f>SUM(T.Winterburn!C31)</f>
        <v>0</v>
      </c>
      <c r="F19" s="98">
        <f>SUM(T.Winterburn!C32)</f>
        <v>0</v>
      </c>
      <c r="G19" s="99">
        <f t="shared" si="0"/>
        <v>0</v>
      </c>
      <c r="H19" s="102">
        <f>SUM(T.Winterburn!C34)</f>
        <v>0</v>
      </c>
      <c r="I19" s="102">
        <f>SUM(T.Winterburn!C35)</f>
        <v>0</v>
      </c>
      <c r="K19" s="101">
        <f>SUM(T.Winterburn!I29)</f>
        <v>0</v>
      </c>
    </row>
    <row r="20" spans="1:14" x14ac:dyDescent="0.25">
      <c r="A20" s="97" t="s">
        <v>10</v>
      </c>
      <c r="B20" s="98">
        <f>SUM(Wright!C43)</f>
        <v>0</v>
      </c>
      <c r="C20" s="98">
        <f>SUM(Wright!C44)</f>
        <v>0</v>
      </c>
      <c r="D20" s="98">
        <f>SUM(Wright!C45)</f>
        <v>0</v>
      </c>
      <c r="E20" s="98">
        <f>SUM(Wright!C46)</f>
        <v>32</v>
      </c>
      <c r="F20" s="98">
        <f>SUM(Wright!C47)</f>
        <v>8</v>
      </c>
      <c r="G20" s="99">
        <f>B20+C20+D20+E20+F20</f>
        <v>40</v>
      </c>
      <c r="H20" s="102">
        <f>SUM(Wright!C49)</f>
        <v>0</v>
      </c>
      <c r="I20" s="102">
        <f>SUM(Wright!C50)</f>
        <v>0</v>
      </c>
      <c r="K20" s="101">
        <f>SUM(Wright!I44)</f>
        <v>5.25</v>
      </c>
      <c r="M20" s="117" t="s">
        <v>85</v>
      </c>
    </row>
    <row r="21" spans="1:14" ht="17.25" customHeight="1" x14ac:dyDescent="0.25">
      <c r="A21" s="103" t="s">
        <v>20</v>
      </c>
      <c r="B21" s="104">
        <f t="shared" ref="B21:I21" si="2">SUM(B6:B20)</f>
        <v>297</v>
      </c>
      <c r="C21" s="104">
        <f t="shared" si="2"/>
        <v>0</v>
      </c>
      <c r="D21" s="104">
        <f t="shared" si="2"/>
        <v>0</v>
      </c>
      <c r="E21" s="104">
        <f t="shared" si="2"/>
        <v>88</v>
      </c>
      <c r="F21" s="104">
        <f t="shared" si="2"/>
        <v>96</v>
      </c>
      <c r="G21" s="104">
        <f t="shared" si="2"/>
        <v>481</v>
      </c>
      <c r="H21" s="105">
        <f t="shared" si="2"/>
        <v>0</v>
      </c>
      <c r="I21" s="105">
        <f t="shared" si="2"/>
        <v>0</v>
      </c>
      <c r="J21" s="92"/>
      <c r="K21" s="104">
        <f>SUM(K6:K20)</f>
        <v>17.25</v>
      </c>
    </row>
    <row r="22" spans="1:14" s="92" customFormat="1" x14ac:dyDescent="0.25">
      <c r="A22" s="90"/>
      <c r="B22" s="90"/>
      <c r="C22" s="90"/>
      <c r="D22" s="90"/>
      <c r="E22" s="90"/>
      <c r="F22" s="90"/>
      <c r="J22" s="90"/>
      <c r="K22" s="90"/>
      <c r="L22" s="118"/>
      <c r="M22" s="118"/>
      <c r="N22" s="118"/>
    </row>
    <row r="24" spans="1:14" x14ac:dyDescent="0.25">
      <c r="A24" s="90" t="s">
        <v>26</v>
      </c>
      <c r="C24" s="106">
        <f>B21+C21+D21</f>
        <v>297</v>
      </c>
    </row>
    <row r="25" spans="1:14" x14ac:dyDescent="0.25">
      <c r="A25" s="90" t="s">
        <v>27</v>
      </c>
      <c r="C25" s="106">
        <f>K21</f>
        <v>17.25</v>
      </c>
    </row>
    <row r="26" spans="1:14" x14ac:dyDescent="0.25">
      <c r="A26" s="90" t="s">
        <v>31</v>
      </c>
      <c r="C26" s="107">
        <f>C25/C24</f>
        <v>5.808080808080808E-2</v>
      </c>
    </row>
    <row r="27" spans="1:14" x14ac:dyDescent="0.25">
      <c r="C27" s="9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A17" sqref="A17:D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8"/>
      <c r="C2" s="6" t="str">
        <f>Analysis!C2</f>
        <v>02.06.24</v>
      </c>
      <c r="D2" s="108"/>
      <c r="E2" s="133" t="s">
        <v>11</v>
      </c>
      <c r="F2" s="133"/>
      <c r="G2" s="131" t="s">
        <v>12</v>
      </c>
      <c r="H2" s="131"/>
      <c r="I2" s="133" t="s">
        <v>13</v>
      </c>
      <c r="J2" s="133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54">
        <v>8</v>
      </c>
      <c r="H3" s="25">
        <v>16.3</v>
      </c>
      <c r="I3" s="120">
        <v>8</v>
      </c>
      <c r="J3" s="119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/>
      <c r="C4" s="6">
        <v>30</v>
      </c>
      <c r="D4" s="20" t="s">
        <v>96</v>
      </c>
      <c r="E4" s="125"/>
      <c r="F4" s="125"/>
      <c r="G4" s="121"/>
      <c r="H4" s="122"/>
      <c r="I4" s="125"/>
      <c r="J4" s="125"/>
      <c r="K4" s="132">
        <v>1.5</v>
      </c>
      <c r="L4" s="132"/>
      <c r="M4" s="132">
        <v>0.5</v>
      </c>
      <c r="N4" s="132"/>
      <c r="O4" s="121"/>
      <c r="P4" s="122"/>
      <c r="Q4" s="121"/>
      <c r="R4" s="122"/>
      <c r="S4" s="56">
        <f t="shared" ref="S4:S24" si="0">E4+G4+I4+K4+M4+O4+Q4</f>
        <v>2</v>
      </c>
      <c r="T4" s="56">
        <f t="shared" ref="T4:T11" si="1">SUM(S4-U4-V4)</f>
        <v>2</v>
      </c>
      <c r="U4" s="58"/>
      <c r="V4" s="58"/>
    </row>
    <row r="5" spans="1:22" x14ac:dyDescent="0.25">
      <c r="A5" s="6">
        <v>6964</v>
      </c>
      <c r="B5" s="6"/>
      <c r="C5" s="6">
        <v>23</v>
      </c>
      <c r="D5" s="20" t="s">
        <v>107</v>
      </c>
      <c r="E5" s="126"/>
      <c r="F5" s="125"/>
      <c r="G5" s="121"/>
      <c r="H5" s="122"/>
      <c r="I5" s="126"/>
      <c r="J5" s="125"/>
      <c r="K5" s="130">
        <v>0.5</v>
      </c>
      <c r="L5" s="132"/>
      <c r="M5" s="130">
        <v>1.5</v>
      </c>
      <c r="N5" s="132"/>
      <c r="O5" s="121"/>
      <c r="P5" s="122"/>
      <c r="Q5" s="121"/>
      <c r="R5" s="122"/>
      <c r="S5" s="56">
        <f t="shared" si="0"/>
        <v>2</v>
      </c>
      <c r="T5" s="56">
        <f t="shared" si="1"/>
        <v>2</v>
      </c>
      <c r="U5" s="58"/>
      <c r="V5" s="58"/>
    </row>
    <row r="6" spans="1:22" x14ac:dyDescent="0.25">
      <c r="A6" s="6"/>
      <c r="B6" s="6"/>
      <c r="C6" s="6"/>
      <c r="D6" s="10"/>
      <c r="E6" s="125"/>
      <c r="F6" s="125"/>
      <c r="G6" s="121"/>
      <c r="H6" s="122"/>
      <c r="I6" s="125"/>
      <c r="J6" s="125"/>
      <c r="K6" s="132"/>
      <c r="L6" s="132"/>
      <c r="M6" s="132"/>
      <c r="N6" s="132"/>
      <c r="O6" s="121"/>
      <c r="P6" s="122"/>
      <c r="Q6" s="121"/>
      <c r="R6" s="122"/>
      <c r="S6" s="56">
        <f t="shared" si="0"/>
        <v>0</v>
      </c>
      <c r="T6" s="56">
        <f t="shared" si="1"/>
        <v>0</v>
      </c>
      <c r="U6" s="58"/>
      <c r="V6" s="58"/>
    </row>
    <row r="7" spans="1:22" x14ac:dyDescent="0.25">
      <c r="A7" s="6">
        <v>7138</v>
      </c>
      <c r="B7" s="6"/>
      <c r="C7" s="6">
        <v>17</v>
      </c>
      <c r="D7" s="20" t="s">
        <v>100</v>
      </c>
      <c r="E7" s="123"/>
      <c r="F7" s="124"/>
      <c r="G7" s="121">
        <v>1.5</v>
      </c>
      <c r="H7" s="122"/>
      <c r="I7" s="123"/>
      <c r="J7" s="124"/>
      <c r="K7" s="121">
        <v>1.5</v>
      </c>
      <c r="L7" s="122"/>
      <c r="M7" s="127"/>
      <c r="N7" s="122"/>
      <c r="O7" s="121"/>
      <c r="P7" s="122"/>
      <c r="Q7" s="121"/>
      <c r="R7" s="122"/>
      <c r="S7" s="56">
        <f>E7+G7+I7+K7+M7+O7+Q7</f>
        <v>3</v>
      </c>
      <c r="T7" s="56">
        <f t="shared" si="1"/>
        <v>3</v>
      </c>
      <c r="U7" s="58"/>
      <c r="V7" s="58"/>
    </row>
    <row r="8" spans="1:22" x14ac:dyDescent="0.25">
      <c r="A8" s="6">
        <v>7138</v>
      </c>
      <c r="B8" s="6"/>
      <c r="C8" s="6">
        <v>16</v>
      </c>
      <c r="D8" s="20" t="s">
        <v>100</v>
      </c>
      <c r="E8" s="123"/>
      <c r="F8" s="124"/>
      <c r="G8" s="121">
        <v>1.5</v>
      </c>
      <c r="H8" s="122"/>
      <c r="I8" s="123"/>
      <c r="J8" s="124"/>
      <c r="K8" s="121">
        <v>2.5</v>
      </c>
      <c r="L8" s="122"/>
      <c r="M8" s="121"/>
      <c r="N8" s="122"/>
      <c r="O8" s="121"/>
      <c r="P8" s="122"/>
      <c r="Q8" s="121"/>
      <c r="R8" s="122"/>
      <c r="S8" s="56">
        <f>E8+G8+I8+K8+M8+O8+Q8</f>
        <v>4</v>
      </c>
      <c r="T8" s="56">
        <f t="shared" si="1"/>
        <v>4</v>
      </c>
      <c r="U8" s="58"/>
      <c r="V8" s="58"/>
    </row>
    <row r="9" spans="1:22" x14ac:dyDescent="0.25">
      <c r="A9" s="6">
        <v>7138</v>
      </c>
      <c r="B9" s="6"/>
      <c r="C9" s="6">
        <v>12</v>
      </c>
      <c r="D9" s="20" t="s">
        <v>100</v>
      </c>
      <c r="E9" s="123"/>
      <c r="F9" s="124"/>
      <c r="G9" s="121">
        <v>4</v>
      </c>
      <c r="H9" s="122"/>
      <c r="I9" s="123"/>
      <c r="J9" s="124"/>
      <c r="K9" s="121"/>
      <c r="L9" s="122"/>
      <c r="M9" s="121"/>
      <c r="N9" s="122"/>
      <c r="O9" s="121"/>
      <c r="P9" s="122"/>
      <c r="Q9" s="121"/>
      <c r="R9" s="122"/>
      <c r="S9" s="56">
        <f t="shared" si="0"/>
        <v>4</v>
      </c>
      <c r="T9" s="56">
        <f t="shared" si="1"/>
        <v>4</v>
      </c>
      <c r="U9" s="58"/>
      <c r="V9" s="58"/>
    </row>
    <row r="10" spans="1:22" x14ac:dyDescent="0.25">
      <c r="A10" s="6">
        <v>7138</v>
      </c>
      <c r="B10" s="6"/>
      <c r="C10" s="6">
        <v>14</v>
      </c>
      <c r="D10" s="20" t="s">
        <v>100</v>
      </c>
      <c r="E10" s="123"/>
      <c r="F10" s="124"/>
      <c r="G10" s="121">
        <v>1</v>
      </c>
      <c r="H10" s="122"/>
      <c r="I10" s="123"/>
      <c r="J10" s="124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1</v>
      </c>
      <c r="T10" s="56">
        <f t="shared" si="1"/>
        <v>1</v>
      </c>
      <c r="U10" s="58"/>
      <c r="V10" s="58"/>
    </row>
    <row r="11" spans="1:22" x14ac:dyDescent="0.25">
      <c r="A11" s="6">
        <v>7054</v>
      </c>
      <c r="B11" s="6"/>
      <c r="C11" s="6"/>
      <c r="D11" s="20" t="s">
        <v>106</v>
      </c>
      <c r="E11" s="123"/>
      <c r="F11" s="124"/>
      <c r="G11" s="121"/>
      <c r="H11" s="122"/>
      <c r="I11" s="123"/>
      <c r="J11" s="124"/>
      <c r="K11" s="121">
        <v>2</v>
      </c>
      <c r="L11" s="122"/>
      <c r="M11" s="121"/>
      <c r="N11" s="122"/>
      <c r="O11" s="121"/>
      <c r="P11" s="122"/>
      <c r="Q11" s="121"/>
      <c r="R11" s="122"/>
      <c r="S11" s="56">
        <f t="shared" si="0"/>
        <v>2</v>
      </c>
      <c r="T11" s="56">
        <f t="shared" si="1"/>
        <v>2</v>
      </c>
      <c r="U11" s="58"/>
      <c r="V11" s="58"/>
    </row>
    <row r="12" spans="1:22" x14ac:dyDescent="0.25">
      <c r="A12" s="6"/>
      <c r="B12" s="6"/>
      <c r="C12" s="6"/>
      <c r="D12" s="1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>
        <v>3600</v>
      </c>
      <c r="B17" s="6"/>
      <c r="C17" s="6"/>
      <c r="D17" s="20" t="s">
        <v>108</v>
      </c>
      <c r="E17" s="123"/>
      <c r="F17" s="124"/>
      <c r="G17" s="121"/>
      <c r="H17" s="122"/>
      <c r="I17" s="121"/>
      <c r="J17" s="122"/>
      <c r="K17" s="121"/>
      <c r="L17" s="122"/>
      <c r="M17" s="121">
        <v>1</v>
      </c>
      <c r="N17" s="122"/>
      <c r="O17" s="121"/>
      <c r="P17" s="122"/>
      <c r="Q17" s="121"/>
      <c r="R17" s="122"/>
      <c r="S17" s="56">
        <f t="shared" si="0"/>
        <v>1</v>
      </c>
      <c r="T17" s="56">
        <f t="shared" si="3"/>
        <v>1</v>
      </c>
      <c r="U17" s="58"/>
      <c r="V17" s="58"/>
    </row>
    <row r="18" spans="1:22" ht="15.75" customHeight="1" x14ac:dyDescent="0.25">
      <c r="A18" s="6">
        <v>3600</v>
      </c>
      <c r="B18" s="6"/>
      <c r="C18" s="6"/>
      <c r="D18" s="20" t="s">
        <v>65</v>
      </c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/>
      <c r="C19" s="6"/>
      <c r="D19" s="20" t="s">
        <v>97</v>
      </c>
      <c r="E19" s="123"/>
      <c r="F19" s="124"/>
      <c r="G19" s="121"/>
      <c r="H19" s="122"/>
      <c r="I19" s="121"/>
      <c r="J19" s="122"/>
      <c r="K19" s="127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/>
      <c r="C20" s="6"/>
      <c r="D20" s="20" t="s">
        <v>76</v>
      </c>
      <c r="E20" s="123"/>
      <c r="F20" s="124"/>
      <c r="G20" s="121"/>
      <c r="H20" s="122"/>
      <c r="I20" s="121"/>
      <c r="J20" s="122"/>
      <c r="K20" s="127"/>
      <c r="L20" s="122"/>
      <c r="M20" s="121">
        <v>1</v>
      </c>
      <c r="N20" s="122"/>
      <c r="O20" s="121"/>
      <c r="P20" s="122"/>
      <c r="Q20" s="121"/>
      <c r="R20" s="122"/>
      <c r="S20" s="56">
        <f t="shared" ref="S20" si="8">E20+G20+I20+K20+M20+O20+Q20</f>
        <v>1</v>
      </c>
      <c r="T20" s="56">
        <f t="shared" si="3"/>
        <v>1</v>
      </c>
      <c r="U20" s="58"/>
      <c r="V20" s="58"/>
    </row>
    <row r="21" spans="1:22" x14ac:dyDescent="0.25">
      <c r="A21" s="6">
        <v>3600</v>
      </c>
      <c r="B21" s="23"/>
      <c r="C21" s="6"/>
      <c r="D21" s="20" t="s">
        <v>60</v>
      </c>
      <c r="E21" s="123"/>
      <c r="F21" s="124"/>
      <c r="G21" s="121"/>
      <c r="H21" s="122"/>
      <c r="I21" s="121"/>
      <c r="J21" s="122"/>
      <c r="K21" s="121"/>
      <c r="L21" s="122"/>
      <c r="M21" s="121">
        <v>2</v>
      </c>
      <c r="N21" s="122"/>
      <c r="O21" s="121"/>
      <c r="P21" s="122"/>
      <c r="Q21" s="121"/>
      <c r="R21" s="122"/>
      <c r="S21" s="56">
        <f t="shared" si="0"/>
        <v>2</v>
      </c>
      <c r="T21" s="56">
        <f t="shared" ref="T21" si="9">SUM(S21-U21-V21)</f>
        <v>2</v>
      </c>
      <c r="U21" s="58"/>
      <c r="V21" s="58"/>
    </row>
    <row r="22" spans="1:22" ht="15" customHeight="1" x14ac:dyDescent="0.25">
      <c r="A22" s="6">
        <v>3600</v>
      </c>
      <c r="B22" s="23"/>
      <c r="C22" s="6"/>
      <c r="D22" s="20" t="s">
        <v>59</v>
      </c>
      <c r="E22" s="126"/>
      <c r="F22" s="126"/>
      <c r="G22" s="130"/>
      <c r="H22" s="130"/>
      <c r="I22" s="130"/>
      <c r="J22" s="130"/>
      <c r="K22" s="130"/>
      <c r="L22" s="130"/>
      <c r="M22" s="130">
        <v>2</v>
      </c>
      <c r="N22" s="130"/>
      <c r="O22" s="121"/>
      <c r="P22" s="122"/>
      <c r="Q22" s="121"/>
      <c r="R22" s="122"/>
      <c r="S22" s="56">
        <f t="shared" si="0"/>
        <v>2</v>
      </c>
      <c r="T22" s="56">
        <f>SUM(S22-U22-V22)</f>
        <v>2</v>
      </c>
      <c r="U22" s="58"/>
      <c r="V22" s="58"/>
    </row>
    <row r="23" spans="1:22" x14ac:dyDescent="0.25">
      <c r="A23" s="79"/>
      <c r="B23" s="79"/>
      <c r="C23" s="79"/>
      <c r="D23" s="20"/>
      <c r="E23" s="123"/>
      <c r="F23" s="124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3"/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3">
        <v>8</v>
      </c>
      <c r="F25" s="124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8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0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9">
        <v>8</v>
      </c>
      <c r="G27" s="56"/>
      <c r="H27" s="109">
        <v>8</v>
      </c>
      <c r="I27" s="56"/>
      <c r="J27" s="109">
        <v>8</v>
      </c>
      <c r="K27" s="56"/>
      <c r="L27" s="109">
        <v>8</v>
      </c>
      <c r="M27" s="56"/>
      <c r="N27" s="109">
        <v>8</v>
      </c>
      <c r="O27" s="56"/>
      <c r="P27" s="109"/>
      <c r="Q27" s="56"/>
      <c r="R27" s="109"/>
      <c r="S27" s="56">
        <f>SUM(E27:R27)</f>
        <v>40</v>
      </c>
      <c r="T27" s="56">
        <f>SUM(T4:T26)</f>
        <v>24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24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8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83</v>
      </c>
      <c r="B1" s="47"/>
      <c r="C1" s="47"/>
    </row>
    <row r="2" spans="1:22" s="52" customFormat="1" x14ac:dyDescent="0.25">
      <c r="A2" s="5" t="s">
        <v>56</v>
      </c>
      <c r="B2" s="108"/>
      <c r="C2" s="115" t="str">
        <f>Analysis!C2</f>
        <v>02.06.24</v>
      </c>
      <c r="D2" s="108"/>
      <c r="E2" s="134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35"/>
      <c r="P6" s="136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27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8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8">
        <f>SUM(E4:E20)</f>
        <v>0</v>
      </c>
      <c r="F21" s="129"/>
      <c r="G21" s="128">
        <f>SUM(G4:G20)</f>
        <v>0</v>
      </c>
      <c r="H21" s="129"/>
      <c r="I21" s="128">
        <f>SUM(I4:I20)</f>
        <v>0</v>
      </c>
      <c r="J21" s="129"/>
      <c r="K21" s="128">
        <f>SUM(K4:K20)</f>
        <v>0</v>
      </c>
      <c r="L21" s="129"/>
      <c r="M21" s="128">
        <f>SUM(M4:M20)</f>
        <v>0</v>
      </c>
      <c r="N21" s="129"/>
      <c r="O21" s="128">
        <f>SUM(O4:O20)</f>
        <v>0</v>
      </c>
      <c r="P21" s="129"/>
      <c r="Q21" s="128">
        <f>SUM(Q4:Q20)</f>
        <v>0</v>
      </c>
      <c r="R21" s="129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9">
        <v>8</v>
      </c>
      <c r="G22" s="56"/>
      <c r="H22" s="109">
        <v>8</v>
      </c>
      <c r="I22" s="56"/>
      <c r="J22" s="109">
        <v>8</v>
      </c>
      <c r="K22" s="56"/>
      <c r="L22" s="109">
        <v>8</v>
      </c>
      <c r="M22" s="56"/>
      <c r="N22" s="109">
        <v>8</v>
      </c>
      <c r="O22" s="56"/>
      <c r="P22" s="109"/>
      <c r="Q22" s="56"/>
      <c r="R22" s="109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X13" sqref="X1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8"/>
      <c r="C2" s="115" t="str">
        <f>Analysis!C2</f>
        <v>02.06.24</v>
      </c>
      <c r="D2" s="108"/>
      <c r="E2" s="137" t="s">
        <v>11</v>
      </c>
      <c r="F2" s="133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/>
      <c r="C4" s="6">
        <v>23</v>
      </c>
      <c r="D4" s="20" t="s">
        <v>94</v>
      </c>
      <c r="E4" s="123"/>
      <c r="F4" s="124"/>
      <c r="G4" s="121">
        <v>8</v>
      </c>
      <c r="H4" s="122"/>
      <c r="I4" s="121">
        <v>7.5</v>
      </c>
      <c r="J4" s="122"/>
      <c r="K4" s="121">
        <v>2.5</v>
      </c>
      <c r="L4" s="122"/>
      <c r="M4" s="123"/>
      <c r="N4" s="124"/>
      <c r="O4" s="121"/>
      <c r="P4" s="122"/>
      <c r="Q4" s="121"/>
      <c r="R4" s="122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25">
      <c r="A5" s="6">
        <v>7054</v>
      </c>
      <c r="B5" s="6"/>
      <c r="C5" s="6"/>
      <c r="D5" s="20" t="s">
        <v>102</v>
      </c>
      <c r="E5" s="123"/>
      <c r="F5" s="124"/>
      <c r="G5" s="121"/>
      <c r="H5" s="122"/>
      <c r="I5" s="121"/>
      <c r="J5" s="122"/>
      <c r="K5" s="121">
        <v>3</v>
      </c>
      <c r="L5" s="122"/>
      <c r="M5" s="123"/>
      <c r="N5" s="124"/>
      <c r="O5" s="121"/>
      <c r="P5" s="122"/>
      <c r="Q5" s="121"/>
      <c r="R5" s="122"/>
      <c r="S5" s="56">
        <f t="shared" ref="S5:S21" si="1">E5+G5+I5+K5+M5+O5+Q5</f>
        <v>3</v>
      </c>
      <c r="T5" s="56">
        <f t="shared" si="0"/>
        <v>3</v>
      </c>
      <c r="U5" s="58"/>
      <c r="V5" s="58"/>
    </row>
    <row r="6" spans="1:22" x14ac:dyDescent="0.25">
      <c r="A6" s="6"/>
      <c r="B6" s="6"/>
      <c r="C6" s="6"/>
      <c r="D6" s="20"/>
      <c r="E6" s="123"/>
      <c r="F6" s="124"/>
      <c r="G6" s="121"/>
      <c r="H6" s="122"/>
      <c r="I6" s="121"/>
      <c r="J6" s="122"/>
      <c r="K6" s="121"/>
      <c r="L6" s="122"/>
      <c r="M6" s="123"/>
      <c r="N6" s="124"/>
      <c r="O6" s="135"/>
      <c r="P6" s="136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3"/>
      <c r="F7" s="124"/>
      <c r="G7" s="121"/>
      <c r="H7" s="122"/>
      <c r="I7" s="121"/>
      <c r="J7" s="122"/>
      <c r="K7" s="127"/>
      <c r="L7" s="122"/>
      <c r="M7" s="123"/>
      <c r="N7" s="124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3"/>
      <c r="F9" s="124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8"/>
      <c r="D14" s="20"/>
      <c r="E14" s="123"/>
      <c r="F14" s="124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3"/>
      <c r="F15" s="124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/>
      <c r="C17" s="6"/>
      <c r="D17" s="20" t="s">
        <v>58</v>
      </c>
      <c r="E17" s="123"/>
      <c r="F17" s="124"/>
      <c r="G17" s="121"/>
      <c r="H17" s="122"/>
      <c r="I17" s="121">
        <v>0.5</v>
      </c>
      <c r="J17" s="122"/>
      <c r="K17" s="121">
        <v>2.5</v>
      </c>
      <c r="L17" s="122"/>
      <c r="M17" s="123"/>
      <c r="N17" s="124"/>
      <c r="O17" s="121"/>
      <c r="P17" s="122"/>
      <c r="Q17" s="121"/>
      <c r="R17" s="122"/>
      <c r="S17" s="56">
        <f>E17+G17+I17+K17+M17+O17+Q17</f>
        <v>3</v>
      </c>
      <c r="T17" s="56">
        <f>SUM(S17-U17-V17)</f>
        <v>3</v>
      </c>
      <c r="U17" s="58"/>
      <c r="V17" s="58"/>
    </row>
    <row r="18" spans="1:22" x14ac:dyDescent="0.25">
      <c r="A18" s="6"/>
      <c r="B18" s="23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3"/>
      <c r="F19" s="124"/>
      <c r="G19" s="121"/>
      <c r="H19" s="122"/>
      <c r="I19" s="121"/>
      <c r="J19" s="122"/>
      <c r="K19" s="121"/>
      <c r="L19" s="122"/>
      <c r="M19" s="123">
        <v>8</v>
      </c>
      <c r="N19" s="124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3">
        <v>8</v>
      </c>
      <c r="F20" s="124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8">
        <f>SUM(E4:E20)</f>
        <v>8</v>
      </c>
      <c r="F21" s="129"/>
      <c r="G21" s="128">
        <f>SUM(G4:G20)</f>
        <v>8</v>
      </c>
      <c r="H21" s="129"/>
      <c r="I21" s="128">
        <f>SUM(I4:I20)</f>
        <v>8</v>
      </c>
      <c r="J21" s="129"/>
      <c r="K21" s="128">
        <f>SUM(K4:K20)</f>
        <v>8</v>
      </c>
      <c r="L21" s="129"/>
      <c r="M21" s="128">
        <f>SUM(M4:M20)</f>
        <v>8</v>
      </c>
      <c r="N21" s="129"/>
      <c r="O21" s="128">
        <f>SUM(O4:O20)</f>
        <v>0</v>
      </c>
      <c r="P21" s="129"/>
      <c r="Q21" s="128">
        <f>SUM(Q4:Q20)</f>
        <v>0</v>
      </c>
      <c r="R21" s="129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9">
        <v>8</v>
      </c>
      <c r="G22" s="56"/>
      <c r="H22" s="109">
        <v>8</v>
      </c>
      <c r="I22" s="56"/>
      <c r="J22" s="109">
        <v>8</v>
      </c>
      <c r="K22" s="56"/>
      <c r="L22" s="109">
        <v>8</v>
      </c>
      <c r="M22" s="56"/>
      <c r="N22" s="109">
        <v>8</v>
      </c>
      <c r="O22" s="56"/>
      <c r="P22" s="109"/>
      <c r="Q22" s="56"/>
      <c r="R22" s="109"/>
      <c r="S22" s="56">
        <f>SUM(E22:R22)</f>
        <v>40</v>
      </c>
      <c r="T22" s="56">
        <f>SUM(T4:T21)</f>
        <v>24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24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8</v>
      </c>
      <c r="I29" s="61"/>
    </row>
    <row r="30" spans="1:22" x14ac:dyDescent="0.25">
      <c r="A30" s="48" t="s">
        <v>4</v>
      </c>
      <c r="C30" s="61">
        <f>S20</f>
        <v>8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P34" sqref="P34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1"/>
    </row>
    <row r="2" spans="1:22" s="9" customFormat="1" x14ac:dyDescent="0.25">
      <c r="A2" s="5" t="s">
        <v>56</v>
      </c>
      <c r="B2" s="108"/>
      <c r="C2" s="115" t="str">
        <f>Analysis!C2</f>
        <v>02.06.24</v>
      </c>
      <c r="D2" s="6"/>
      <c r="E2" s="137" t="s">
        <v>11</v>
      </c>
      <c r="F2" s="13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/>
      <c r="C4" s="6">
        <v>23</v>
      </c>
      <c r="D4" s="20" t="s">
        <v>94</v>
      </c>
      <c r="E4" s="126"/>
      <c r="F4" s="126"/>
      <c r="G4" s="130">
        <v>8</v>
      </c>
      <c r="H4" s="130"/>
      <c r="I4" s="130">
        <v>8</v>
      </c>
      <c r="J4" s="130"/>
      <c r="K4" s="130">
        <v>7</v>
      </c>
      <c r="L4" s="130"/>
      <c r="M4" s="130"/>
      <c r="N4" s="130"/>
      <c r="O4" s="127"/>
      <c r="P4" s="138"/>
      <c r="Q4" s="127"/>
      <c r="R4" s="138"/>
      <c r="S4" s="12">
        <f>E4+G4+I4+K4+M4+O4+Q4</f>
        <v>23</v>
      </c>
      <c r="T4" s="12">
        <f t="shared" ref="T4:T18" si="0">SUM(S4-U4-V4)</f>
        <v>23</v>
      </c>
      <c r="U4" s="14"/>
      <c r="V4" s="14"/>
    </row>
    <row r="5" spans="1:22" x14ac:dyDescent="0.25">
      <c r="A5" s="6">
        <v>6964</v>
      </c>
      <c r="B5" s="6"/>
      <c r="C5" s="6">
        <v>46</v>
      </c>
      <c r="D5" s="20" t="s">
        <v>98</v>
      </c>
      <c r="E5" s="139"/>
      <c r="F5" s="140"/>
      <c r="G5" s="127"/>
      <c r="H5" s="138"/>
      <c r="I5" s="127"/>
      <c r="J5" s="138"/>
      <c r="K5" s="127"/>
      <c r="L5" s="138"/>
      <c r="M5" s="130"/>
      <c r="N5" s="130"/>
      <c r="O5" s="127"/>
      <c r="P5" s="138"/>
      <c r="Q5" s="127"/>
      <c r="R5" s="138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7138</v>
      </c>
      <c r="B6" s="6"/>
      <c r="C6" s="6">
        <v>30</v>
      </c>
      <c r="D6" s="20" t="s">
        <v>96</v>
      </c>
      <c r="E6" s="139"/>
      <c r="F6" s="140"/>
      <c r="G6" s="127"/>
      <c r="H6" s="138"/>
      <c r="I6" s="127"/>
      <c r="J6" s="138"/>
      <c r="K6" s="127"/>
      <c r="L6" s="138"/>
      <c r="M6" s="130"/>
      <c r="N6" s="130"/>
      <c r="O6" s="127"/>
      <c r="P6" s="138"/>
      <c r="Q6" s="12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27"/>
      <c r="H7" s="138"/>
      <c r="I7" s="127"/>
      <c r="J7" s="138"/>
      <c r="K7" s="127"/>
      <c r="L7" s="138"/>
      <c r="M7" s="130"/>
      <c r="N7" s="130"/>
      <c r="O7" s="127"/>
      <c r="P7" s="138"/>
      <c r="Q7" s="12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9"/>
      <c r="F8" s="140"/>
      <c r="G8" s="127"/>
      <c r="H8" s="138"/>
      <c r="I8" s="127"/>
      <c r="J8" s="138"/>
      <c r="K8" s="127"/>
      <c r="L8" s="138"/>
      <c r="M8" s="130"/>
      <c r="N8" s="130"/>
      <c r="O8" s="127"/>
      <c r="P8" s="138"/>
      <c r="Q8" s="12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27"/>
      <c r="H9" s="138"/>
      <c r="I9" s="127"/>
      <c r="J9" s="138"/>
      <c r="K9" s="127"/>
      <c r="L9" s="138"/>
      <c r="M9" s="130"/>
      <c r="N9" s="130"/>
      <c r="O9" s="127"/>
      <c r="P9" s="138"/>
      <c r="Q9" s="12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26"/>
      <c r="G10" s="130"/>
      <c r="H10" s="130"/>
      <c r="I10" s="130"/>
      <c r="J10" s="130"/>
      <c r="K10" s="130"/>
      <c r="L10" s="130"/>
      <c r="M10" s="130"/>
      <c r="N10" s="130"/>
      <c r="O10" s="127"/>
      <c r="P10" s="138"/>
      <c r="Q10" s="12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26"/>
      <c r="G11" s="130"/>
      <c r="H11" s="130"/>
      <c r="I11" s="130"/>
      <c r="J11" s="130"/>
      <c r="K11" s="130"/>
      <c r="L11" s="130"/>
      <c r="M11" s="130"/>
      <c r="N11" s="130"/>
      <c r="O11" s="127"/>
      <c r="P11" s="138"/>
      <c r="Q11" s="12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26"/>
      <c r="G12" s="130"/>
      <c r="H12" s="130"/>
      <c r="I12" s="130"/>
      <c r="J12" s="130"/>
      <c r="K12" s="130"/>
      <c r="L12" s="130"/>
      <c r="M12" s="130"/>
      <c r="N12" s="130"/>
      <c r="O12" s="127"/>
      <c r="P12" s="138"/>
      <c r="Q12" s="12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26"/>
      <c r="G13" s="130"/>
      <c r="H13" s="130"/>
      <c r="I13" s="130"/>
      <c r="J13" s="130"/>
      <c r="K13" s="130"/>
      <c r="L13" s="130"/>
      <c r="M13" s="130"/>
      <c r="N13" s="130"/>
      <c r="O13" s="127"/>
      <c r="P13" s="138"/>
      <c r="Q13" s="12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26"/>
      <c r="G14" s="130"/>
      <c r="H14" s="130"/>
      <c r="I14" s="130"/>
      <c r="J14" s="130"/>
      <c r="K14" s="130"/>
      <c r="L14" s="130"/>
      <c r="M14" s="130"/>
      <c r="N14" s="130"/>
      <c r="O14" s="127"/>
      <c r="P14" s="138"/>
      <c r="Q14" s="12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26"/>
      <c r="G15" s="130"/>
      <c r="H15" s="130"/>
      <c r="I15" s="130"/>
      <c r="J15" s="130"/>
      <c r="K15" s="130"/>
      <c r="L15" s="130"/>
      <c r="M15" s="130"/>
      <c r="N15" s="130"/>
      <c r="O15" s="127"/>
      <c r="P15" s="138"/>
      <c r="Q15" s="12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26"/>
      <c r="G16" s="130"/>
      <c r="H16" s="130"/>
      <c r="I16" s="130"/>
      <c r="J16" s="130"/>
      <c r="K16" s="130"/>
      <c r="L16" s="130"/>
      <c r="M16" s="130"/>
      <c r="N16" s="130"/>
      <c r="O16" s="127"/>
      <c r="P16" s="138"/>
      <c r="Q16" s="12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26"/>
      <c r="G17" s="130"/>
      <c r="H17" s="130"/>
      <c r="I17" s="130"/>
      <c r="J17" s="130"/>
      <c r="K17" s="130"/>
      <c r="L17" s="130"/>
      <c r="M17" s="130"/>
      <c r="N17" s="130"/>
      <c r="O17" s="127"/>
      <c r="P17" s="138"/>
      <c r="Q17" s="12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26"/>
      <c r="G18" s="130"/>
      <c r="H18" s="130"/>
      <c r="I18" s="130"/>
      <c r="J18" s="130"/>
      <c r="K18" s="130"/>
      <c r="L18" s="130"/>
      <c r="M18" s="130"/>
      <c r="N18" s="130"/>
      <c r="O18" s="127"/>
      <c r="P18" s="138"/>
      <c r="Q18" s="12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/>
      <c r="C19" s="6"/>
      <c r="D19" s="20" t="s">
        <v>108</v>
      </c>
      <c r="E19" s="126"/>
      <c r="F19" s="126"/>
      <c r="G19" s="130"/>
      <c r="H19" s="130"/>
      <c r="I19" s="130"/>
      <c r="J19" s="130"/>
      <c r="K19" s="130"/>
      <c r="L19" s="130"/>
      <c r="M19" s="130">
        <v>4</v>
      </c>
      <c r="N19" s="130"/>
      <c r="O19" s="127"/>
      <c r="P19" s="138"/>
      <c r="Q19" s="127"/>
      <c r="R19" s="138"/>
      <c r="S19" s="12">
        <f t="shared" ref="S19:S20" si="2">E19+G19+I19+K19+M19+O19+Q19</f>
        <v>4</v>
      </c>
      <c r="T19" s="12">
        <f t="shared" ref="T19:T20" si="3">SUM(S19-U19-V19)</f>
        <v>4</v>
      </c>
      <c r="U19" s="14"/>
      <c r="V19" s="14"/>
    </row>
    <row r="20" spans="1:22" ht="15.75" customHeight="1" x14ac:dyDescent="0.25">
      <c r="A20" s="6">
        <v>3600</v>
      </c>
      <c r="B20" s="23"/>
      <c r="C20" s="6"/>
      <c r="D20" s="20" t="s">
        <v>58</v>
      </c>
      <c r="E20" s="126"/>
      <c r="F20" s="126"/>
      <c r="G20" s="130"/>
      <c r="H20" s="130"/>
      <c r="I20" s="130"/>
      <c r="J20" s="130"/>
      <c r="K20" s="130"/>
      <c r="L20" s="130"/>
      <c r="M20" s="130">
        <v>2</v>
      </c>
      <c r="N20" s="130"/>
      <c r="O20" s="127"/>
      <c r="P20" s="138"/>
      <c r="Q20" s="127"/>
      <c r="R20" s="138"/>
      <c r="S20" s="12">
        <f t="shared" si="2"/>
        <v>2</v>
      </c>
      <c r="T20" s="12">
        <f t="shared" si="3"/>
        <v>2</v>
      </c>
      <c r="U20" s="14"/>
      <c r="V20" s="14"/>
    </row>
    <row r="21" spans="1:22" ht="15.75" customHeight="1" x14ac:dyDescent="0.25">
      <c r="A21" s="6">
        <v>3600</v>
      </c>
      <c r="B21" s="23"/>
      <c r="C21" s="6"/>
      <c r="D21" s="20" t="s">
        <v>59</v>
      </c>
      <c r="E21" s="126"/>
      <c r="F21" s="126"/>
      <c r="G21" s="130"/>
      <c r="H21" s="130"/>
      <c r="I21" s="130"/>
      <c r="J21" s="130"/>
      <c r="K21" s="130">
        <v>1</v>
      </c>
      <c r="L21" s="130"/>
      <c r="M21" s="130">
        <v>2</v>
      </c>
      <c r="N21" s="130"/>
      <c r="O21" s="127"/>
      <c r="P21" s="138"/>
      <c r="Q21" s="127"/>
      <c r="R21" s="138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6"/>
      <c r="F22" s="126"/>
      <c r="G22" s="130"/>
      <c r="H22" s="130"/>
      <c r="I22" s="130"/>
      <c r="J22" s="130"/>
      <c r="K22" s="130"/>
      <c r="L22" s="130"/>
      <c r="M22" s="130"/>
      <c r="N22" s="130"/>
      <c r="O22" s="127"/>
      <c r="P22" s="138"/>
      <c r="Q22" s="127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9"/>
      <c r="F23" s="140"/>
      <c r="G23" s="127"/>
      <c r="H23" s="138"/>
      <c r="I23" s="127"/>
      <c r="J23" s="138"/>
      <c r="K23" s="127"/>
      <c r="L23" s="138"/>
      <c r="M23" s="127"/>
      <c r="N23" s="138"/>
      <c r="O23" s="127"/>
      <c r="P23" s="138"/>
      <c r="Q23" s="127"/>
      <c r="R23" s="138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9">
        <v>8</v>
      </c>
      <c r="F24" s="140"/>
      <c r="G24" s="127"/>
      <c r="H24" s="138"/>
      <c r="I24" s="127"/>
      <c r="J24" s="138"/>
      <c r="K24" s="127"/>
      <c r="L24" s="138"/>
      <c r="M24" s="127"/>
      <c r="N24" s="138"/>
      <c r="O24" s="127"/>
      <c r="P24" s="138"/>
      <c r="Q24" s="127"/>
      <c r="R24" s="138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9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M6" sqref="M6:N6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8"/>
      <c r="C2" s="116" t="str">
        <f>Analysis!C2</f>
        <v>02.06.24</v>
      </c>
      <c r="D2" s="108"/>
      <c r="E2" s="133" t="s">
        <v>11</v>
      </c>
      <c r="F2" s="133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/>
      <c r="C4" s="6">
        <v>30</v>
      </c>
      <c r="D4" s="20" t="s">
        <v>96</v>
      </c>
      <c r="E4" s="125"/>
      <c r="F4" s="125"/>
      <c r="G4" s="132">
        <v>8</v>
      </c>
      <c r="H4" s="132"/>
      <c r="I4" s="132">
        <v>8</v>
      </c>
      <c r="J4" s="132"/>
      <c r="K4" s="132">
        <v>5.75</v>
      </c>
      <c r="L4" s="132"/>
      <c r="M4" s="130"/>
      <c r="N4" s="132"/>
      <c r="O4" s="121"/>
      <c r="P4" s="122"/>
      <c r="Q4" s="121"/>
      <c r="R4" s="122"/>
      <c r="S4" s="56">
        <f>E4+G4+I4+K4+M4+O4+Q4</f>
        <v>21.75</v>
      </c>
      <c r="T4" s="56">
        <f t="shared" ref="T4:T14" si="0">SUM(S4-U4-V4)</f>
        <v>21.75</v>
      </c>
      <c r="U4" s="58"/>
      <c r="V4" s="58"/>
    </row>
    <row r="5" spans="1:22" x14ac:dyDescent="0.25">
      <c r="A5" s="6" t="s">
        <v>103</v>
      </c>
      <c r="B5" s="6"/>
      <c r="C5" s="6">
        <v>1</v>
      </c>
      <c r="D5" s="20" t="s">
        <v>104</v>
      </c>
      <c r="E5" s="126"/>
      <c r="F5" s="125"/>
      <c r="G5" s="132"/>
      <c r="H5" s="132"/>
      <c r="I5" s="132"/>
      <c r="J5" s="132"/>
      <c r="K5" s="132">
        <v>1.5</v>
      </c>
      <c r="L5" s="132"/>
      <c r="M5" s="132">
        <v>12.5</v>
      </c>
      <c r="N5" s="132"/>
      <c r="O5" s="121"/>
      <c r="P5" s="122"/>
      <c r="Q5" s="121"/>
      <c r="R5" s="122"/>
      <c r="S5" s="56">
        <f t="shared" ref="S5:S25" si="1">E5+G5+I5+K5+M5+O5+Q5</f>
        <v>14</v>
      </c>
      <c r="T5" s="56">
        <f t="shared" si="0"/>
        <v>14</v>
      </c>
      <c r="U5" s="58"/>
      <c r="V5" s="58"/>
    </row>
    <row r="6" spans="1:22" x14ac:dyDescent="0.25">
      <c r="A6" s="6">
        <v>6964</v>
      </c>
      <c r="B6" s="6"/>
      <c r="C6" s="6"/>
      <c r="D6" s="20" t="s">
        <v>105</v>
      </c>
      <c r="E6" s="125"/>
      <c r="F6" s="125"/>
      <c r="G6" s="130"/>
      <c r="H6" s="132"/>
      <c r="I6" s="132"/>
      <c r="J6" s="132"/>
      <c r="K6" s="132">
        <v>0.75</v>
      </c>
      <c r="L6" s="132"/>
      <c r="M6" s="132"/>
      <c r="N6" s="132"/>
      <c r="O6" s="121"/>
      <c r="P6" s="122"/>
      <c r="Q6" s="121"/>
      <c r="R6" s="122"/>
      <c r="S6" s="56">
        <f t="shared" si="1"/>
        <v>0.75</v>
      </c>
      <c r="T6" s="56">
        <f t="shared" si="0"/>
        <v>0.75</v>
      </c>
      <c r="U6" s="58"/>
      <c r="V6" s="58"/>
    </row>
    <row r="7" spans="1:22" x14ac:dyDescent="0.25">
      <c r="A7" s="6"/>
      <c r="B7" s="6"/>
      <c r="C7" s="6"/>
      <c r="D7" s="20"/>
      <c r="E7" s="125"/>
      <c r="F7" s="125"/>
      <c r="G7" s="132"/>
      <c r="H7" s="132"/>
      <c r="I7" s="132"/>
      <c r="J7" s="132"/>
      <c r="K7" s="132"/>
      <c r="L7" s="132"/>
      <c r="M7" s="132"/>
      <c r="N7" s="13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3"/>
      <c r="F9" s="12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/>
      <c r="C19" s="6"/>
      <c r="D19" s="20" t="s">
        <v>59</v>
      </c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/>
      <c r="C20" s="6"/>
      <c r="D20" s="20" t="s">
        <v>75</v>
      </c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/>
      <c r="C21" s="6"/>
      <c r="D21" s="20" t="s">
        <v>58</v>
      </c>
      <c r="E21" s="123"/>
      <c r="F21" s="124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3"/>
      <c r="F22" s="124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3"/>
      <c r="F23" s="124"/>
      <c r="G23" s="127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3">
        <v>8</v>
      </c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8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12.5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6">
        <f t="shared" si="1"/>
        <v>44.5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9">
        <v>8</v>
      </c>
      <c r="G26" s="56"/>
      <c r="H26" s="109">
        <v>8</v>
      </c>
      <c r="I26" s="56"/>
      <c r="J26" s="109">
        <v>8</v>
      </c>
      <c r="K26" s="56"/>
      <c r="L26" s="109">
        <v>8</v>
      </c>
      <c r="M26" s="56"/>
      <c r="N26" s="109">
        <v>8</v>
      </c>
      <c r="O26" s="56"/>
      <c r="P26" s="109"/>
      <c r="Q26" s="56"/>
      <c r="R26" s="109"/>
      <c r="S26" s="56">
        <f>SUM(E26:R26)</f>
        <v>40</v>
      </c>
      <c r="T26" s="56">
        <f>SUM(T4:T25)</f>
        <v>36.5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4.5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4.5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36.5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8</v>
      </c>
    </row>
    <row r="35" spans="1:9" ht="16.5" thickBot="1" x14ac:dyDescent="0.3">
      <c r="A35" s="49" t="s">
        <v>6</v>
      </c>
      <c r="C35" s="63">
        <f>SUM(C30:C34)</f>
        <v>44.5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G10" sqref="G10:H10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8"/>
      <c r="C2" s="116" t="str">
        <f>Analysis!C2</f>
        <v>02.06.24</v>
      </c>
      <c r="D2" s="108"/>
      <c r="E2" s="133" t="s">
        <v>11</v>
      </c>
      <c r="F2" s="133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/>
      <c r="C4" s="6">
        <v>30</v>
      </c>
      <c r="D4" s="20" t="s">
        <v>96</v>
      </c>
      <c r="E4" s="125"/>
      <c r="F4" s="125"/>
      <c r="G4" s="132">
        <v>8</v>
      </c>
      <c r="H4" s="132"/>
      <c r="I4" s="121">
        <v>8</v>
      </c>
      <c r="J4" s="122"/>
      <c r="K4" s="121">
        <v>5.25</v>
      </c>
      <c r="L4" s="122"/>
      <c r="M4" s="132"/>
      <c r="N4" s="132"/>
      <c r="O4" s="121"/>
      <c r="P4" s="122"/>
      <c r="Q4" s="121"/>
      <c r="R4" s="122"/>
      <c r="S4" s="56">
        <f>E4+G4+I4+K4+M4+O4+Q4</f>
        <v>21.25</v>
      </c>
      <c r="T4" s="56">
        <f t="shared" ref="T4:T12" si="0">SUM(S4-U4-V4)</f>
        <v>21.25</v>
      </c>
      <c r="U4" s="58"/>
      <c r="V4" s="58"/>
    </row>
    <row r="5" spans="1:22" x14ac:dyDescent="0.25">
      <c r="A5" s="6" t="s">
        <v>103</v>
      </c>
      <c r="B5" s="6"/>
      <c r="C5" s="6">
        <v>1</v>
      </c>
      <c r="D5" s="20" t="s">
        <v>104</v>
      </c>
      <c r="E5" s="125"/>
      <c r="F5" s="125"/>
      <c r="G5" s="132"/>
      <c r="H5" s="132"/>
      <c r="I5" s="121"/>
      <c r="J5" s="122"/>
      <c r="K5" s="121">
        <v>1.5</v>
      </c>
      <c r="L5" s="122"/>
      <c r="M5" s="132">
        <v>12.5</v>
      </c>
      <c r="N5" s="132"/>
      <c r="O5" s="121"/>
      <c r="P5" s="122"/>
      <c r="Q5" s="121"/>
      <c r="R5" s="122"/>
      <c r="S5" s="56">
        <f t="shared" ref="S5:S22" si="1">E5+G5+I5+K5+M5+O5+Q5</f>
        <v>14</v>
      </c>
      <c r="T5" s="56">
        <f t="shared" si="0"/>
        <v>14</v>
      </c>
      <c r="U5" s="58"/>
      <c r="V5" s="58"/>
    </row>
    <row r="6" spans="1:22" x14ac:dyDescent="0.25">
      <c r="A6" s="6">
        <v>6964</v>
      </c>
      <c r="B6" s="6"/>
      <c r="C6" s="6"/>
      <c r="D6" s="20" t="s">
        <v>105</v>
      </c>
      <c r="E6" s="125"/>
      <c r="F6" s="125"/>
      <c r="G6" s="132"/>
      <c r="H6" s="132"/>
      <c r="I6" s="132"/>
      <c r="J6" s="132"/>
      <c r="K6" s="132">
        <v>0.75</v>
      </c>
      <c r="L6" s="132"/>
      <c r="M6" s="132"/>
      <c r="N6" s="132"/>
      <c r="O6" s="121"/>
      <c r="P6" s="122"/>
      <c r="Q6" s="121"/>
      <c r="R6" s="122"/>
      <c r="S6" s="56">
        <f t="shared" ref="S6" si="2">E6+G6+I6+K6+M6+O6+Q6</f>
        <v>0.75</v>
      </c>
      <c r="T6" s="56">
        <f t="shared" ref="T6" si="3">SUM(S6-U6-V6)</f>
        <v>0.75</v>
      </c>
      <c r="U6" s="58"/>
      <c r="V6" s="58"/>
    </row>
    <row r="7" spans="1:22" ht="15.75" customHeight="1" x14ac:dyDescent="0.25">
      <c r="A7" s="6"/>
      <c r="B7" s="6"/>
      <c r="C7" s="6"/>
      <c r="D7" s="20"/>
      <c r="E7" s="125"/>
      <c r="F7" s="125"/>
      <c r="G7" s="132"/>
      <c r="H7" s="132"/>
      <c r="I7" s="132"/>
      <c r="J7" s="132"/>
      <c r="K7" s="132"/>
      <c r="L7" s="132"/>
      <c r="M7" s="132"/>
      <c r="N7" s="13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32"/>
      <c r="J8" s="132"/>
      <c r="K8" s="132"/>
      <c r="L8" s="132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3"/>
      <c r="F9" s="124"/>
      <c r="G9" s="121"/>
      <c r="H9" s="122"/>
      <c r="I9" s="132"/>
      <c r="J9" s="132"/>
      <c r="K9" s="132"/>
      <c r="L9" s="13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/>
      <c r="C16" s="6"/>
      <c r="D16" s="20" t="s">
        <v>93</v>
      </c>
      <c r="E16" s="123"/>
      <c r="F16" s="124"/>
      <c r="G16" s="121"/>
      <c r="H16" s="122"/>
      <c r="I16" s="132"/>
      <c r="J16" s="132"/>
      <c r="K16" s="132"/>
      <c r="L16" s="132"/>
      <c r="M16" s="132"/>
      <c r="N16" s="132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/>
      <c r="C17" s="6"/>
      <c r="D17" s="20" t="s">
        <v>91</v>
      </c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/>
      <c r="C18" s="6"/>
      <c r="D18" s="20" t="s">
        <v>58</v>
      </c>
      <c r="E18" s="123"/>
      <c r="F18" s="124"/>
      <c r="G18" s="121"/>
      <c r="H18" s="122"/>
      <c r="I18" s="121"/>
      <c r="J18" s="122"/>
      <c r="K18" s="121">
        <v>0.5</v>
      </c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3">
        <v>8</v>
      </c>
      <c r="F21" s="124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8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12.5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6">
        <f t="shared" si="1"/>
        <v>44.5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9">
        <v>8</v>
      </c>
      <c r="G23" s="56"/>
      <c r="H23" s="109">
        <v>8</v>
      </c>
      <c r="I23" s="56"/>
      <c r="J23" s="109">
        <v>8</v>
      </c>
      <c r="K23" s="56"/>
      <c r="L23" s="109">
        <v>8</v>
      </c>
      <c r="M23" s="56"/>
      <c r="N23" s="109">
        <v>8</v>
      </c>
      <c r="O23" s="56"/>
      <c r="P23" s="109"/>
      <c r="Q23" s="56"/>
      <c r="R23" s="109"/>
      <c r="S23" s="56">
        <f>SUM(E23:R23)</f>
        <v>40</v>
      </c>
      <c r="T23" s="56">
        <f>SUM(T4:T22)</f>
        <v>36.5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4.5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4.5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36.5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/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8</v>
      </c>
    </row>
    <row r="32" spans="1:22" ht="16.5" thickBot="1" x14ac:dyDescent="0.3">
      <c r="A32" s="49" t="s">
        <v>6</v>
      </c>
      <c r="C32" s="63">
        <f>SUM(C27:C31)</f>
        <v>44.5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108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80</v>
      </c>
      <c r="E4" s="127"/>
      <c r="F4" s="138"/>
      <c r="G4" s="127"/>
      <c r="H4" s="138"/>
      <c r="I4" s="127"/>
      <c r="J4" s="138"/>
      <c r="K4" s="127"/>
      <c r="L4" s="138"/>
      <c r="M4" s="127"/>
      <c r="N4" s="138"/>
      <c r="O4" s="127"/>
      <c r="P4" s="138"/>
      <c r="Q4" s="12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81</v>
      </c>
      <c r="E5" s="127"/>
      <c r="F5" s="138"/>
      <c r="G5" s="127"/>
      <c r="H5" s="138"/>
      <c r="I5" s="127"/>
      <c r="J5" s="138"/>
      <c r="K5" s="127"/>
      <c r="L5" s="138"/>
      <c r="M5" s="127"/>
      <c r="N5" s="138"/>
      <c r="O5" s="127"/>
      <c r="P5" s="138"/>
      <c r="Q5" s="12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7"/>
      <c r="F6" s="138"/>
      <c r="G6" s="127"/>
      <c r="H6" s="138"/>
      <c r="I6" s="127"/>
      <c r="J6" s="138"/>
      <c r="K6" s="127"/>
      <c r="L6" s="138"/>
      <c r="M6" s="127"/>
      <c r="N6" s="138"/>
      <c r="O6" s="127"/>
      <c r="P6" s="138"/>
      <c r="Q6" s="12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7"/>
      <c r="F7" s="138"/>
      <c r="G7" s="127"/>
      <c r="H7" s="138"/>
      <c r="I7" s="127"/>
      <c r="J7" s="138"/>
      <c r="K7" s="127"/>
      <c r="L7" s="138"/>
      <c r="M7" s="127"/>
      <c r="N7" s="138"/>
      <c r="O7" s="127"/>
      <c r="P7" s="138"/>
      <c r="Q7" s="12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7"/>
      <c r="F8" s="138"/>
      <c r="G8" s="127"/>
      <c r="H8" s="138"/>
      <c r="I8" s="127"/>
      <c r="J8" s="138"/>
      <c r="K8" s="127"/>
      <c r="L8" s="138"/>
      <c r="M8" s="127"/>
      <c r="N8" s="138"/>
      <c r="O8" s="127"/>
      <c r="P8" s="138"/>
      <c r="Q8" s="12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8"/>
      <c r="G9" s="127"/>
      <c r="H9" s="138"/>
      <c r="I9" s="127"/>
      <c r="J9" s="138"/>
      <c r="K9" s="127"/>
      <c r="L9" s="138"/>
      <c r="M9" s="127"/>
      <c r="N9" s="138"/>
      <c r="O9" s="127"/>
      <c r="P9" s="138"/>
      <c r="Q9" s="12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8"/>
      <c r="G10" s="127"/>
      <c r="H10" s="138"/>
      <c r="I10" s="127"/>
      <c r="J10" s="138"/>
      <c r="K10" s="127"/>
      <c r="L10" s="138"/>
      <c r="M10" s="127"/>
      <c r="N10" s="138"/>
      <c r="O10" s="127"/>
      <c r="P10" s="138"/>
      <c r="Q10" s="12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7"/>
      <c r="F11" s="138"/>
      <c r="G11" s="127"/>
      <c r="H11" s="138"/>
      <c r="I11" s="127"/>
      <c r="J11" s="138"/>
      <c r="K11" s="127"/>
      <c r="L11" s="138"/>
      <c r="M11" s="127"/>
      <c r="N11" s="138"/>
      <c r="O11" s="127"/>
      <c r="P11" s="138"/>
      <c r="Q11" s="12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8"/>
      <c r="G12" s="127"/>
      <c r="H12" s="138"/>
      <c r="I12" s="127"/>
      <c r="J12" s="138"/>
      <c r="K12" s="127"/>
      <c r="L12" s="138"/>
      <c r="M12" s="127"/>
      <c r="N12" s="138"/>
      <c r="O12" s="127"/>
      <c r="P12" s="138"/>
      <c r="Q12" s="12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8"/>
      <c r="G13" s="127"/>
      <c r="H13" s="138"/>
      <c r="I13" s="127"/>
      <c r="J13" s="138"/>
      <c r="K13" s="127"/>
      <c r="L13" s="138"/>
      <c r="M13" s="127"/>
      <c r="N13" s="138"/>
      <c r="O13" s="127"/>
      <c r="P13" s="138"/>
      <c r="Q13" s="12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8"/>
      <c r="G14" s="127"/>
      <c r="H14" s="138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7"/>
      <c r="F15" s="138"/>
      <c r="G15" s="127"/>
      <c r="H15" s="138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7"/>
      <c r="F16" s="138"/>
      <c r="G16" s="127"/>
      <c r="H16" s="138"/>
      <c r="I16" s="127"/>
      <c r="J16" s="138"/>
      <c r="K16" s="127"/>
      <c r="L16" s="138"/>
      <c r="M16" s="127"/>
      <c r="N16" s="138"/>
      <c r="O16" s="127"/>
      <c r="P16" s="138"/>
      <c r="Q16" s="12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8"/>
      <c r="G17" s="127"/>
      <c r="H17" s="138"/>
      <c r="I17" s="127"/>
      <c r="J17" s="138"/>
      <c r="K17" s="127"/>
      <c r="L17" s="138"/>
      <c r="M17" s="127"/>
      <c r="N17" s="138"/>
      <c r="O17" s="127"/>
      <c r="P17" s="138"/>
      <c r="Q17" s="12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7"/>
      <c r="F18" s="138"/>
      <c r="G18" s="127"/>
      <c r="H18" s="138"/>
      <c r="I18" s="127"/>
      <c r="J18" s="138"/>
      <c r="K18" s="127"/>
      <c r="L18" s="138"/>
      <c r="M18" s="127"/>
      <c r="N18" s="138"/>
      <c r="O18" s="127"/>
      <c r="P18" s="138"/>
      <c r="Q18" s="12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7"/>
      <c r="F19" s="138"/>
      <c r="G19" s="127"/>
      <c r="H19" s="138"/>
      <c r="I19" s="127"/>
      <c r="J19" s="138"/>
      <c r="K19" s="127"/>
      <c r="L19" s="138"/>
      <c r="M19" s="127"/>
      <c r="N19" s="138"/>
      <c r="O19" s="127"/>
      <c r="P19" s="138"/>
      <c r="Q19" s="12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8"/>
      <c r="G20" s="127"/>
      <c r="H20" s="138"/>
      <c r="I20" s="127"/>
      <c r="J20" s="138"/>
      <c r="K20" s="127"/>
      <c r="L20" s="138"/>
      <c r="M20" s="127"/>
      <c r="N20" s="138"/>
      <c r="O20" s="127"/>
      <c r="P20" s="138"/>
      <c r="Q20" s="12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8"/>
      <c r="G21" s="127"/>
      <c r="H21" s="138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8"/>
      <c r="G22" s="127"/>
      <c r="H22" s="138"/>
      <c r="I22" s="127"/>
      <c r="J22" s="138"/>
      <c r="K22" s="127"/>
      <c r="L22" s="138"/>
      <c r="M22" s="127"/>
      <c r="N22" s="138"/>
      <c r="O22" s="127"/>
      <c r="P22" s="138"/>
      <c r="Q22" s="12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M14" sqref="M14:N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108"/>
      <c r="E2" s="137" t="s">
        <v>11</v>
      </c>
      <c r="F2" s="13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9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/>
      <c r="C4" s="6">
        <v>30</v>
      </c>
      <c r="D4" s="20" t="s">
        <v>96</v>
      </c>
      <c r="E4" s="139"/>
      <c r="F4" s="140"/>
      <c r="G4" s="127"/>
      <c r="H4" s="138"/>
      <c r="I4" s="127"/>
      <c r="J4" s="138"/>
      <c r="K4" s="127"/>
      <c r="L4" s="138"/>
      <c r="M4" s="127"/>
      <c r="N4" s="138"/>
      <c r="O4" s="127"/>
      <c r="P4" s="138"/>
      <c r="Q4" s="12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0"/>
      <c r="E5" s="139"/>
      <c r="F5" s="140"/>
      <c r="G5" s="127"/>
      <c r="H5" s="138"/>
      <c r="I5" s="127"/>
      <c r="J5" s="138"/>
      <c r="K5" s="127"/>
      <c r="L5" s="138"/>
      <c r="M5" s="127"/>
      <c r="N5" s="138"/>
      <c r="O5" s="127"/>
      <c r="P5" s="138"/>
      <c r="Q5" s="12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7138</v>
      </c>
      <c r="B6" s="6"/>
      <c r="C6" s="6">
        <v>22</v>
      </c>
      <c r="D6" s="20" t="s">
        <v>95</v>
      </c>
      <c r="E6" s="139"/>
      <c r="F6" s="140"/>
      <c r="G6" s="127"/>
      <c r="H6" s="138"/>
      <c r="I6" s="127"/>
      <c r="J6" s="138"/>
      <c r="K6" s="127"/>
      <c r="L6" s="138"/>
      <c r="M6" s="127"/>
      <c r="N6" s="138"/>
      <c r="O6" s="127"/>
      <c r="P6" s="138"/>
      <c r="Q6" s="12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7138</v>
      </c>
      <c r="B7" s="6"/>
      <c r="C7" s="6">
        <v>23</v>
      </c>
      <c r="D7" s="20" t="s">
        <v>95</v>
      </c>
      <c r="E7" s="139"/>
      <c r="F7" s="140"/>
      <c r="G7" s="127"/>
      <c r="H7" s="138"/>
      <c r="I7" s="127">
        <v>7</v>
      </c>
      <c r="J7" s="138"/>
      <c r="K7" s="127">
        <v>1</v>
      </c>
      <c r="L7" s="138"/>
      <c r="M7" s="127"/>
      <c r="N7" s="138"/>
      <c r="O7" s="127"/>
      <c r="P7" s="138"/>
      <c r="Q7" s="127"/>
      <c r="R7" s="138"/>
      <c r="S7" s="12">
        <f t="shared" si="1"/>
        <v>8</v>
      </c>
      <c r="T7" s="12">
        <f t="shared" si="0"/>
        <v>8</v>
      </c>
      <c r="U7" s="14"/>
      <c r="V7" s="14"/>
    </row>
    <row r="8" spans="1:22" x14ac:dyDescent="0.25">
      <c r="A8" s="6">
        <v>7138</v>
      </c>
      <c r="B8" s="6"/>
      <c r="C8" s="6">
        <v>24</v>
      </c>
      <c r="D8" s="20" t="s">
        <v>95</v>
      </c>
      <c r="E8" s="139"/>
      <c r="F8" s="140"/>
      <c r="G8" s="127">
        <v>4</v>
      </c>
      <c r="H8" s="138"/>
      <c r="I8" s="127"/>
      <c r="J8" s="138"/>
      <c r="K8" s="127">
        <v>3</v>
      </c>
      <c r="L8" s="138"/>
      <c r="M8" s="127">
        <v>3</v>
      </c>
      <c r="N8" s="138"/>
      <c r="O8" s="127"/>
      <c r="P8" s="138"/>
      <c r="Q8" s="127"/>
      <c r="R8" s="138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25">
      <c r="A9" s="6">
        <v>7138</v>
      </c>
      <c r="B9" s="6"/>
      <c r="C9" s="6">
        <v>25</v>
      </c>
      <c r="D9" s="20" t="s">
        <v>95</v>
      </c>
      <c r="E9" s="139"/>
      <c r="F9" s="140"/>
      <c r="G9" s="127">
        <v>4</v>
      </c>
      <c r="H9" s="138"/>
      <c r="I9" s="127"/>
      <c r="J9" s="138"/>
      <c r="K9" s="127">
        <v>3</v>
      </c>
      <c r="L9" s="138"/>
      <c r="M9" s="127"/>
      <c r="N9" s="138"/>
      <c r="O9" s="127"/>
      <c r="P9" s="138"/>
      <c r="Q9" s="127"/>
      <c r="R9" s="138"/>
      <c r="S9" s="12">
        <f t="shared" si="1"/>
        <v>7</v>
      </c>
      <c r="T9" s="12">
        <f t="shared" si="0"/>
        <v>7</v>
      </c>
      <c r="U9" s="14"/>
      <c r="V9" s="14"/>
    </row>
    <row r="10" spans="1:22" x14ac:dyDescent="0.25">
      <c r="A10" s="6">
        <v>7138</v>
      </c>
      <c r="B10" s="6"/>
      <c r="C10" s="6">
        <v>29</v>
      </c>
      <c r="D10" s="20" t="s">
        <v>109</v>
      </c>
      <c r="E10" s="139"/>
      <c r="F10" s="140"/>
      <c r="G10" s="127"/>
      <c r="H10" s="138"/>
      <c r="I10" s="127"/>
      <c r="J10" s="138"/>
      <c r="K10" s="127"/>
      <c r="L10" s="138"/>
      <c r="M10" s="127">
        <v>4</v>
      </c>
      <c r="N10" s="138"/>
      <c r="O10" s="127"/>
      <c r="P10" s="138"/>
      <c r="Q10" s="127"/>
      <c r="R10" s="13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/>
      <c r="B11" s="6"/>
      <c r="C11" s="6"/>
      <c r="D11" s="20"/>
      <c r="E11" s="139"/>
      <c r="F11" s="140"/>
      <c r="G11" s="127"/>
      <c r="H11" s="138"/>
      <c r="I11" s="127"/>
      <c r="J11" s="138"/>
      <c r="K11" s="127"/>
      <c r="L11" s="138"/>
      <c r="M11" s="127"/>
      <c r="N11" s="138"/>
      <c r="O11" s="127"/>
      <c r="P11" s="138"/>
      <c r="Q11" s="12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27"/>
      <c r="H12" s="138"/>
      <c r="I12" s="127"/>
      <c r="J12" s="138"/>
      <c r="K12" s="127"/>
      <c r="L12" s="138"/>
      <c r="M12" s="127"/>
      <c r="N12" s="138"/>
      <c r="O12" s="127"/>
      <c r="P12" s="138"/>
      <c r="Q12" s="12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27"/>
      <c r="H13" s="138"/>
      <c r="I13" s="127"/>
      <c r="J13" s="138"/>
      <c r="K13" s="127"/>
      <c r="L13" s="138"/>
      <c r="M13" s="127"/>
      <c r="N13" s="138"/>
      <c r="O13" s="127"/>
      <c r="P13" s="138"/>
      <c r="Q13" s="12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9"/>
      <c r="F14" s="140"/>
      <c r="G14" s="127"/>
      <c r="H14" s="138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9"/>
      <c r="F15" s="140"/>
      <c r="G15" s="127"/>
      <c r="H15" s="138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9"/>
      <c r="F16" s="140"/>
      <c r="G16" s="127"/>
      <c r="H16" s="138"/>
      <c r="I16" s="127"/>
      <c r="J16" s="138"/>
      <c r="K16" s="127"/>
      <c r="L16" s="138"/>
      <c r="M16" s="127"/>
      <c r="N16" s="138"/>
      <c r="O16" s="127"/>
      <c r="P16" s="138"/>
      <c r="Q16" s="12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9"/>
      <c r="F17" s="140"/>
      <c r="G17" s="127"/>
      <c r="H17" s="138"/>
      <c r="I17" s="127"/>
      <c r="J17" s="138"/>
      <c r="K17" s="127"/>
      <c r="L17" s="138"/>
      <c r="M17" s="127"/>
      <c r="N17" s="138"/>
      <c r="O17" s="127"/>
      <c r="P17" s="138"/>
      <c r="Q17" s="12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/>
      <c r="C18" s="6"/>
      <c r="D18" s="20" t="s">
        <v>58</v>
      </c>
      <c r="E18" s="139"/>
      <c r="F18" s="140"/>
      <c r="G18" s="127"/>
      <c r="H18" s="138"/>
      <c r="I18" s="127">
        <v>1</v>
      </c>
      <c r="J18" s="138"/>
      <c r="K18" s="127"/>
      <c r="L18" s="138"/>
      <c r="M18" s="127">
        <v>1</v>
      </c>
      <c r="N18" s="138"/>
      <c r="O18" s="127"/>
      <c r="P18" s="138"/>
      <c r="Q18" s="127"/>
      <c r="R18" s="138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6"/>
      <c r="C19" s="6"/>
      <c r="D19" s="20" t="s">
        <v>61</v>
      </c>
      <c r="E19" s="139"/>
      <c r="F19" s="140"/>
      <c r="G19" s="127"/>
      <c r="H19" s="138"/>
      <c r="I19" s="127"/>
      <c r="J19" s="138"/>
      <c r="K19" s="127">
        <v>1</v>
      </c>
      <c r="L19" s="138"/>
      <c r="M19" s="127"/>
      <c r="N19" s="138"/>
      <c r="O19" s="127"/>
      <c r="P19" s="138"/>
      <c r="Q19" s="127"/>
      <c r="R19" s="138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27"/>
      <c r="H20" s="138"/>
      <c r="I20" s="127"/>
      <c r="J20" s="138"/>
      <c r="K20" s="127"/>
      <c r="L20" s="138"/>
      <c r="M20" s="127"/>
      <c r="N20" s="138"/>
      <c r="O20" s="127"/>
      <c r="P20" s="138"/>
      <c r="Q20" s="12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9"/>
      <c r="F21" s="140"/>
      <c r="G21" s="127"/>
      <c r="H21" s="138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9">
        <v>8</v>
      </c>
      <c r="F22" s="140"/>
      <c r="G22" s="127"/>
      <c r="H22" s="138"/>
      <c r="I22" s="127"/>
      <c r="J22" s="138"/>
      <c r="K22" s="127"/>
      <c r="L22" s="138"/>
      <c r="M22" s="127"/>
      <c r="N22" s="138"/>
      <c r="O22" s="127"/>
      <c r="P22" s="138"/>
      <c r="Q22" s="127"/>
      <c r="R22" s="138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H37" sqref="H3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108"/>
      <c r="E2" s="137" t="s">
        <v>11</v>
      </c>
      <c r="F2" s="13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9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9"/>
      <c r="F4" s="140"/>
      <c r="G4" s="127"/>
      <c r="H4" s="138"/>
      <c r="I4" s="127"/>
      <c r="J4" s="138"/>
      <c r="K4" s="127"/>
      <c r="L4" s="138"/>
      <c r="M4" s="127"/>
      <c r="N4" s="138"/>
      <c r="O4" s="127"/>
      <c r="P4" s="138"/>
      <c r="Q4" s="127"/>
      <c r="R4" s="138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0"/>
      <c r="E5" s="139"/>
      <c r="F5" s="140"/>
      <c r="G5" s="127"/>
      <c r="H5" s="138"/>
      <c r="I5" s="127"/>
      <c r="J5" s="138"/>
      <c r="K5" s="127"/>
      <c r="L5" s="138"/>
      <c r="M5" s="127"/>
      <c r="N5" s="138"/>
      <c r="O5" s="127"/>
      <c r="P5" s="138"/>
      <c r="Q5" s="127"/>
      <c r="R5" s="138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0"/>
      <c r="E6" s="139"/>
      <c r="F6" s="140"/>
      <c r="G6" s="127"/>
      <c r="H6" s="138"/>
      <c r="I6" s="127"/>
      <c r="J6" s="138"/>
      <c r="K6" s="127"/>
      <c r="L6" s="138"/>
      <c r="M6" s="127"/>
      <c r="N6" s="138"/>
      <c r="O6" s="127"/>
      <c r="P6" s="138"/>
      <c r="Q6" s="12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27"/>
      <c r="H7" s="138"/>
      <c r="I7" s="127"/>
      <c r="J7" s="138"/>
      <c r="K7" s="127"/>
      <c r="L7" s="138"/>
      <c r="M7" s="127"/>
      <c r="N7" s="138"/>
      <c r="O7" s="127"/>
      <c r="P7" s="138"/>
      <c r="Q7" s="127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39"/>
      <c r="F8" s="140"/>
      <c r="G8" s="127"/>
      <c r="H8" s="138"/>
      <c r="I8" s="127"/>
      <c r="J8" s="138"/>
      <c r="K8" s="127"/>
      <c r="L8" s="138"/>
      <c r="M8" s="127"/>
      <c r="N8" s="138"/>
      <c r="O8" s="127"/>
      <c r="P8" s="138"/>
      <c r="Q8" s="127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27"/>
      <c r="H9" s="138"/>
      <c r="I9" s="127"/>
      <c r="J9" s="138"/>
      <c r="K9" s="127"/>
      <c r="L9" s="138"/>
      <c r="M9" s="127"/>
      <c r="N9" s="138"/>
      <c r="O9" s="127"/>
      <c r="P9" s="138"/>
      <c r="Q9" s="12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9"/>
      <c r="F10" s="140"/>
      <c r="G10" s="127"/>
      <c r="H10" s="138"/>
      <c r="I10" s="127"/>
      <c r="J10" s="138"/>
      <c r="K10" s="127"/>
      <c r="L10" s="138"/>
      <c r="M10" s="127"/>
      <c r="N10" s="138"/>
      <c r="O10" s="127"/>
      <c r="P10" s="138"/>
      <c r="Q10" s="12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9"/>
      <c r="F11" s="140"/>
      <c r="G11" s="127"/>
      <c r="H11" s="138"/>
      <c r="I11" s="127"/>
      <c r="J11" s="138"/>
      <c r="K11" s="127"/>
      <c r="L11" s="138"/>
      <c r="M11" s="127"/>
      <c r="N11" s="138"/>
      <c r="O11" s="127"/>
      <c r="P11" s="138"/>
      <c r="Q11" s="12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27"/>
      <c r="H12" s="138"/>
      <c r="I12" s="127"/>
      <c r="J12" s="138"/>
      <c r="K12" s="127"/>
      <c r="L12" s="138"/>
      <c r="M12" s="127"/>
      <c r="N12" s="138"/>
      <c r="O12" s="127"/>
      <c r="P12" s="138"/>
      <c r="Q12" s="12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27"/>
      <c r="H13" s="138"/>
      <c r="I13" s="127"/>
      <c r="J13" s="138"/>
      <c r="K13" s="127"/>
      <c r="L13" s="138"/>
      <c r="M13" s="127"/>
      <c r="N13" s="138"/>
      <c r="O13" s="127"/>
      <c r="P13" s="138"/>
      <c r="Q13" s="12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9"/>
      <c r="F14" s="140"/>
      <c r="G14" s="127"/>
      <c r="H14" s="138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9"/>
      <c r="F15" s="140"/>
      <c r="G15" s="127"/>
      <c r="H15" s="138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9"/>
      <c r="F16" s="140"/>
      <c r="G16" s="127"/>
      <c r="H16" s="138"/>
      <c r="I16" s="127"/>
      <c r="J16" s="138"/>
      <c r="K16" s="127"/>
      <c r="L16" s="138"/>
      <c r="M16" s="127"/>
      <c r="N16" s="138"/>
      <c r="O16" s="127"/>
      <c r="P16" s="138"/>
      <c r="Q16" s="127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9"/>
      <c r="F17" s="140"/>
      <c r="G17" s="127"/>
      <c r="H17" s="138"/>
      <c r="I17" s="127"/>
      <c r="J17" s="138"/>
      <c r="K17" s="127"/>
      <c r="L17" s="138"/>
      <c r="M17" s="127"/>
      <c r="N17" s="138"/>
      <c r="O17" s="127"/>
      <c r="P17" s="138"/>
      <c r="Q17" s="12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9"/>
      <c r="F18" s="140"/>
      <c r="G18" s="127"/>
      <c r="H18" s="138"/>
      <c r="I18" s="127"/>
      <c r="J18" s="138"/>
      <c r="K18" s="127"/>
      <c r="L18" s="138"/>
      <c r="M18" s="127"/>
      <c r="N18" s="138"/>
      <c r="O18" s="127"/>
      <c r="P18" s="138"/>
      <c r="Q18" s="12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/>
      <c r="C19" s="6"/>
      <c r="D19" s="20" t="s">
        <v>97</v>
      </c>
      <c r="E19" s="139"/>
      <c r="F19" s="140"/>
      <c r="G19" s="127">
        <v>4</v>
      </c>
      <c r="H19" s="138"/>
      <c r="I19" s="127">
        <v>3</v>
      </c>
      <c r="J19" s="138"/>
      <c r="K19" s="127">
        <v>4</v>
      </c>
      <c r="L19" s="138"/>
      <c r="M19" s="127">
        <v>6</v>
      </c>
      <c r="N19" s="138"/>
      <c r="O19" s="127"/>
      <c r="P19" s="138"/>
      <c r="Q19" s="127"/>
      <c r="R19" s="138"/>
      <c r="S19" s="12">
        <f t="shared" ref="S19" si="6">E19+G19+I19+K19+M19+O19+Q19</f>
        <v>17</v>
      </c>
      <c r="T19" s="12">
        <f t="shared" ref="T19" si="7">SUM(S19-U19-V19)</f>
        <v>17</v>
      </c>
      <c r="U19" s="14"/>
      <c r="V19" s="14"/>
    </row>
    <row r="20" spans="1:22" x14ac:dyDescent="0.25">
      <c r="A20" s="6">
        <v>3600</v>
      </c>
      <c r="B20" s="23"/>
      <c r="C20" s="6"/>
      <c r="D20" s="20" t="s">
        <v>58</v>
      </c>
      <c r="E20" s="139"/>
      <c r="F20" s="140"/>
      <c r="G20" s="127">
        <v>3</v>
      </c>
      <c r="H20" s="138"/>
      <c r="I20" s="127">
        <v>3</v>
      </c>
      <c r="J20" s="138"/>
      <c r="K20" s="127">
        <v>3</v>
      </c>
      <c r="L20" s="138"/>
      <c r="M20" s="127">
        <v>2</v>
      </c>
      <c r="N20" s="138"/>
      <c r="O20" s="127"/>
      <c r="P20" s="138"/>
      <c r="Q20" s="127"/>
      <c r="R20" s="138"/>
      <c r="S20" s="12">
        <f t="shared" si="1"/>
        <v>11</v>
      </c>
      <c r="T20" s="12">
        <f t="shared" si="0"/>
        <v>11</v>
      </c>
      <c r="U20" s="14"/>
      <c r="V20" s="14"/>
    </row>
    <row r="21" spans="1:22" x14ac:dyDescent="0.25">
      <c r="A21" s="6">
        <v>3600</v>
      </c>
      <c r="B21" s="23"/>
      <c r="C21" s="6"/>
      <c r="D21" s="20" t="s">
        <v>59</v>
      </c>
      <c r="E21" s="139"/>
      <c r="F21" s="140"/>
      <c r="G21" s="127"/>
      <c r="H21" s="138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/>
      <c r="C22" s="6"/>
      <c r="D22" s="20" t="s">
        <v>61</v>
      </c>
      <c r="E22" s="139"/>
      <c r="F22" s="140"/>
      <c r="G22" s="127">
        <v>1</v>
      </c>
      <c r="H22" s="138"/>
      <c r="I22" s="127">
        <v>2</v>
      </c>
      <c r="J22" s="138"/>
      <c r="K22" s="127">
        <v>1</v>
      </c>
      <c r="L22" s="138"/>
      <c r="M22" s="127"/>
      <c r="N22" s="138"/>
      <c r="O22" s="127"/>
      <c r="P22" s="138"/>
      <c r="Q22" s="127"/>
      <c r="R22" s="138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25">
      <c r="A23" s="6">
        <v>3600</v>
      </c>
      <c r="B23" s="6"/>
      <c r="C23" s="6"/>
      <c r="D23" s="20" t="s">
        <v>65</v>
      </c>
      <c r="E23" s="139"/>
      <c r="F23" s="140"/>
      <c r="G23" s="127"/>
      <c r="H23" s="138"/>
      <c r="I23" s="127"/>
      <c r="J23" s="138"/>
      <c r="K23" s="127"/>
      <c r="L23" s="138"/>
      <c r="M23" s="127"/>
      <c r="N23" s="138"/>
      <c r="O23" s="127"/>
      <c r="P23" s="138"/>
      <c r="Q23" s="127"/>
      <c r="R23" s="138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25">
      <c r="A24" s="6"/>
      <c r="B24" s="6"/>
      <c r="C24" s="6"/>
      <c r="D24" s="10"/>
      <c r="E24" s="139"/>
      <c r="F24" s="140"/>
      <c r="G24" s="127"/>
      <c r="H24" s="138"/>
      <c r="I24" s="127"/>
      <c r="J24" s="138"/>
      <c r="K24" s="127"/>
      <c r="L24" s="138"/>
      <c r="M24" s="127"/>
      <c r="N24" s="138"/>
      <c r="O24" s="127"/>
      <c r="P24" s="138"/>
      <c r="Q24" s="127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9"/>
      <c r="F25" s="140"/>
      <c r="G25" s="127"/>
      <c r="H25" s="138"/>
      <c r="I25" s="127"/>
      <c r="J25" s="138"/>
      <c r="K25" s="127"/>
      <c r="L25" s="138"/>
      <c r="M25" s="127"/>
      <c r="N25" s="138"/>
      <c r="O25" s="127"/>
      <c r="P25" s="138"/>
      <c r="Q25" s="127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9">
        <v>8</v>
      </c>
      <c r="F26" s="140"/>
      <c r="G26" s="127"/>
      <c r="H26" s="138"/>
      <c r="I26" s="127"/>
      <c r="J26" s="138"/>
      <c r="K26" s="127"/>
      <c r="L26" s="138"/>
      <c r="M26" s="127"/>
      <c r="N26" s="138"/>
      <c r="O26" s="127"/>
      <c r="P26" s="138"/>
      <c r="Q26" s="127"/>
      <c r="R26" s="138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/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M30" sqref="M30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108"/>
      <c r="E2" s="137" t="s">
        <v>11</v>
      </c>
      <c r="F2" s="13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7" t="s">
        <v>15</v>
      </c>
      <c r="N2" s="137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9</v>
      </c>
      <c r="L3" s="25">
        <v>16.3</v>
      </c>
      <c r="M3" s="120">
        <v>8</v>
      </c>
      <c r="N3" s="119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/>
      <c r="C4" s="6">
        <v>10</v>
      </c>
      <c r="D4" s="20" t="s">
        <v>94</v>
      </c>
      <c r="E4" s="139"/>
      <c r="F4" s="140"/>
      <c r="G4" s="127">
        <v>8</v>
      </c>
      <c r="H4" s="138"/>
      <c r="I4" s="127">
        <v>8</v>
      </c>
      <c r="J4" s="138"/>
      <c r="K4" s="127">
        <v>8</v>
      </c>
      <c r="L4" s="138"/>
      <c r="M4" s="139"/>
      <c r="N4" s="140"/>
      <c r="O4" s="127"/>
      <c r="P4" s="138"/>
      <c r="Q4" s="127"/>
      <c r="R4" s="138"/>
      <c r="S4" s="12">
        <f>E4+G4+I4+K4+M4+O4+Q4</f>
        <v>24</v>
      </c>
      <c r="T4" s="12">
        <f t="shared" ref="T4:T18" si="0">SUM(S4-U4-V4)</f>
        <v>24</v>
      </c>
      <c r="U4" s="14"/>
      <c r="V4" s="14"/>
    </row>
    <row r="5" spans="1:22" x14ac:dyDescent="0.25">
      <c r="A5" s="6"/>
      <c r="B5" s="6"/>
      <c r="C5" s="6"/>
      <c r="D5" s="20"/>
      <c r="E5" s="139"/>
      <c r="F5" s="140"/>
      <c r="G5" s="127"/>
      <c r="H5" s="138"/>
      <c r="I5" s="127"/>
      <c r="J5" s="138"/>
      <c r="K5" s="127"/>
      <c r="L5" s="138"/>
      <c r="M5" s="139"/>
      <c r="N5" s="140"/>
      <c r="O5" s="127"/>
      <c r="P5" s="138"/>
      <c r="Q5" s="127"/>
      <c r="R5" s="138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9"/>
      <c r="F6" s="140"/>
      <c r="G6" s="127"/>
      <c r="H6" s="138"/>
      <c r="I6" s="127"/>
      <c r="J6" s="138"/>
      <c r="K6" s="127"/>
      <c r="L6" s="138"/>
      <c r="M6" s="139"/>
      <c r="N6" s="140"/>
      <c r="O6" s="127"/>
      <c r="P6" s="138"/>
      <c r="Q6" s="127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27"/>
      <c r="H7" s="138"/>
      <c r="I7" s="127"/>
      <c r="J7" s="138"/>
      <c r="K7" s="127"/>
      <c r="L7" s="138"/>
      <c r="M7" s="139"/>
      <c r="N7" s="140"/>
      <c r="O7" s="127"/>
      <c r="P7" s="138"/>
      <c r="Q7" s="127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9"/>
      <c r="F8" s="140"/>
      <c r="G8" s="127"/>
      <c r="H8" s="138"/>
      <c r="I8" s="127"/>
      <c r="J8" s="138"/>
      <c r="K8" s="127"/>
      <c r="L8" s="138"/>
      <c r="M8" s="139"/>
      <c r="N8" s="140"/>
      <c r="O8" s="127"/>
      <c r="P8" s="138"/>
      <c r="Q8" s="12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27"/>
      <c r="H9" s="138"/>
      <c r="I9" s="127"/>
      <c r="J9" s="138"/>
      <c r="K9" s="127"/>
      <c r="L9" s="138"/>
      <c r="M9" s="139"/>
      <c r="N9" s="140"/>
      <c r="O9" s="127"/>
      <c r="P9" s="138"/>
      <c r="Q9" s="12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9"/>
      <c r="F10" s="140"/>
      <c r="G10" s="127"/>
      <c r="H10" s="138"/>
      <c r="I10" s="127"/>
      <c r="J10" s="138"/>
      <c r="K10" s="127"/>
      <c r="L10" s="138"/>
      <c r="M10" s="139"/>
      <c r="N10" s="140"/>
      <c r="O10" s="127"/>
      <c r="P10" s="138"/>
      <c r="Q10" s="12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9"/>
      <c r="F11" s="140"/>
      <c r="G11" s="127"/>
      <c r="H11" s="138"/>
      <c r="I11" s="127"/>
      <c r="J11" s="138"/>
      <c r="K11" s="127"/>
      <c r="L11" s="138"/>
      <c r="M11" s="139"/>
      <c r="N11" s="140"/>
      <c r="O11" s="127"/>
      <c r="P11" s="138"/>
      <c r="Q11" s="12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27"/>
      <c r="H12" s="138"/>
      <c r="I12" s="127"/>
      <c r="J12" s="138"/>
      <c r="K12" s="127"/>
      <c r="L12" s="138"/>
      <c r="M12" s="139"/>
      <c r="N12" s="140"/>
      <c r="O12" s="127"/>
      <c r="P12" s="138"/>
      <c r="Q12" s="12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27"/>
      <c r="H13" s="138"/>
      <c r="I13" s="127"/>
      <c r="J13" s="138"/>
      <c r="K13" s="127"/>
      <c r="L13" s="138"/>
      <c r="M13" s="139"/>
      <c r="N13" s="140"/>
      <c r="O13" s="127"/>
      <c r="P13" s="138"/>
      <c r="Q13" s="12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9"/>
      <c r="F14" s="140"/>
      <c r="G14" s="127"/>
      <c r="H14" s="138"/>
      <c r="I14" s="127"/>
      <c r="J14" s="138"/>
      <c r="K14" s="127"/>
      <c r="L14" s="138"/>
      <c r="M14" s="139"/>
      <c r="N14" s="140"/>
      <c r="O14" s="127"/>
      <c r="P14" s="138"/>
      <c r="Q14" s="12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3"/>
      <c r="N15" s="124"/>
      <c r="O15" s="127"/>
      <c r="P15" s="138"/>
      <c r="Q15" s="12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/>
      <c r="C16" s="6"/>
      <c r="D16" s="20" t="s">
        <v>58</v>
      </c>
      <c r="E16" s="139"/>
      <c r="F16" s="140"/>
      <c r="G16" s="127"/>
      <c r="H16" s="138"/>
      <c r="I16" s="127"/>
      <c r="J16" s="138"/>
      <c r="K16" s="127"/>
      <c r="L16" s="138"/>
      <c r="M16" s="139"/>
      <c r="N16" s="140"/>
      <c r="O16" s="127"/>
      <c r="P16" s="138"/>
      <c r="Q16" s="12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/>
      <c r="C17" s="6"/>
      <c r="D17" s="10" t="s">
        <v>54</v>
      </c>
      <c r="E17" s="139"/>
      <c r="F17" s="140"/>
      <c r="G17" s="127"/>
      <c r="H17" s="138"/>
      <c r="I17" s="127"/>
      <c r="J17" s="138"/>
      <c r="K17" s="127"/>
      <c r="L17" s="138"/>
      <c r="M17" s="139"/>
      <c r="N17" s="140"/>
      <c r="O17" s="127"/>
      <c r="P17" s="138"/>
      <c r="Q17" s="12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9"/>
      <c r="F18" s="140"/>
      <c r="G18" s="127"/>
      <c r="H18" s="138"/>
      <c r="I18" s="127"/>
      <c r="J18" s="138"/>
      <c r="K18" s="127"/>
      <c r="L18" s="138"/>
      <c r="M18" s="139"/>
      <c r="N18" s="140"/>
      <c r="O18" s="127"/>
      <c r="P18" s="138"/>
      <c r="Q18" s="12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9"/>
      <c r="F19" s="140"/>
      <c r="G19" s="127"/>
      <c r="H19" s="138"/>
      <c r="I19" s="127"/>
      <c r="J19" s="138"/>
      <c r="K19" s="127"/>
      <c r="L19" s="138"/>
      <c r="M19" s="139">
        <v>8</v>
      </c>
      <c r="N19" s="140"/>
      <c r="O19" s="127"/>
      <c r="P19" s="138"/>
      <c r="Q19" s="127"/>
      <c r="R19" s="138"/>
      <c r="S19" s="12">
        <f t="shared" si="1"/>
        <v>8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9">
        <v>8</v>
      </c>
      <c r="F20" s="140"/>
      <c r="G20" s="127"/>
      <c r="H20" s="138"/>
      <c r="I20" s="127"/>
      <c r="J20" s="138"/>
      <c r="K20" s="127"/>
      <c r="L20" s="138"/>
      <c r="M20" s="139"/>
      <c r="N20" s="140"/>
      <c r="O20" s="127"/>
      <c r="P20" s="138"/>
      <c r="Q20" s="127"/>
      <c r="R20" s="138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24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24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M9" sqref="M9:N9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8"/>
      <c r="C2" s="116" t="str">
        <f>Analysis!C2</f>
        <v>02.06.24</v>
      </c>
      <c r="D2" s="30"/>
      <c r="E2" s="137" t="s">
        <v>11</v>
      </c>
      <c r="F2" s="137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9" t="s">
        <v>16</v>
      </c>
      <c r="P2" s="149"/>
      <c r="Q2" s="149" t="s">
        <v>17</v>
      </c>
      <c r="R2" s="149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9">
        <v>8</v>
      </c>
      <c r="F3" s="119">
        <v>16.3</v>
      </c>
      <c r="G3" s="120">
        <v>8</v>
      </c>
      <c r="H3" s="119">
        <v>16.3</v>
      </c>
      <c r="I3" s="120">
        <v>8</v>
      </c>
      <c r="J3" s="119">
        <v>16.3</v>
      </c>
      <c r="K3" s="120">
        <v>8</v>
      </c>
      <c r="L3" s="119">
        <v>16.3</v>
      </c>
      <c r="M3" s="120">
        <v>8</v>
      </c>
      <c r="N3" s="119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/>
      <c r="C4" s="6">
        <v>30</v>
      </c>
      <c r="D4" s="20" t="s">
        <v>96</v>
      </c>
      <c r="E4" s="139"/>
      <c r="F4" s="140"/>
      <c r="G4" s="143"/>
      <c r="H4" s="144"/>
      <c r="I4" s="143"/>
      <c r="J4" s="144"/>
      <c r="K4" s="143"/>
      <c r="L4" s="144"/>
      <c r="M4" s="143"/>
      <c r="N4" s="144"/>
      <c r="O4" s="147"/>
      <c r="P4" s="147"/>
      <c r="Q4" s="145"/>
      <c r="R4" s="146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25">
      <c r="A5" s="6">
        <v>7138</v>
      </c>
      <c r="B5" s="6"/>
      <c r="C5" s="6">
        <v>11</v>
      </c>
      <c r="D5" s="20" t="s">
        <v>99</v>
      </c>
      <c r="E5" s="139"/>
      <c r="F5" s="140"/>
      <c r="G5" s="139"/>
      <c r="H5" s="124"/>
      <c r="I5" s="123"/>
      <c r="J5" s="124"/>
      <c r="K5" s="123"/>
      <c r="L5" s="124"/>
      <c r="M5" s="123"/>
      <c r="N5" s="124"/>
      <c r="O5" s="147"/>
      <c r="P5" s="147"/>
      <c r="Q5" s="145"/>
      <c r="R5" s="146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39"/>
      <c r="F6" s="140"/>
      <c r="G6" s="123"/>
      <c r="H6" s="124"/>
      <c r="I6" s="123"/>
      <c r="J6" s="124"/>
      <c r="K6" s="123"/>
      <c r="L6" s="124"/>
      <c r="M6" s="123"/>
      <c r="N6" s="124"/>
      <c r="O6" s="147"/>
      <c r="P6" s="147"/>
      <c r="Q6" s="145"/>
      <c r="R6" s="146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39"/>
      <c r="F7" s="140"/>
      <c r="G7" s="143"/>
      <c r="H7" s="144"/>
      <c r="I7" s="143"/>
      <c r="J7" s="144"/>
      <c r="K7" s="143"/>
      <c r="L7" s="144"/>
      <c r="M7" s="143"/>
      <c r="N7" s="144"/>
      <c r="O7" s="147"/>
      <c r="P7" s="147"/>
      <c r="Q7" s="145"/>
      <c r="R7" s="146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9"/>
      <c r="F8" s="140"/>
      <c r="G8" s="143"/>
      <c r="H8" s="144"/>
      <c r="I8" s="143"/>
      <c r="J8" s="144"/>
      <c r="K8" s="143"/>
      <c r="L8" s="144"/>
      <c r="M8" s="143"/>
      <c r="N8" s="144"/>
      <c r="O8" s="147"/>
      <c r="P8" s="147"/>
      <c r="Q8" s="145"/>
      <c r="R8" s="146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9"/>
      <c r="F9" s="140"/>
      <c r="G9" s="143"/>
      <c r="H9" s="144"/>
      <c r="I9" s="143"/>
      <c r="J9" s="144"/>
      <c r="K9" s="143"/>
      <c r="L9" s="144"/>
      <c r="M9" s="143"/>
      <c r="N9" s="144"/>
      <c r="O9" s="147"/>
      <c r="P9" s="147"/>
      <c r="Q9" s="145"/>
      <c r="R9" s="146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9"/>
      <c r="F10" s="140"/>
      <c r="G10" s="143"/>
      <c r="H10" s="144"/>
      <c r="I10" s="143"/>
      <c r="J10" s="144"/>
      <c r="K10" s="143"/>
      <c r="L10" s="144"/>
      <c r="M10" s="143"/>
      <c r="N10" s="144"/>
      <c r="O10" s="145"/>
      <c r="P10" s="146"/>
      <c r="Q10" s="145"/>
      <c r="R10" s="146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9"/>
      <c r="F11" s="140"/>
      <c r="G11" s="143"/>
      <c r="H11" s="144"/>
      <c r="I11" s="143"/>
      <c r="J11" s="144"/>
      <c r="K11" s="143"/>
      <c r="L11" s="144"/>
      <c r="M11" s="143"/>
      <c r="N11" s="144"/>
      <c r="O11" s="145"/>
      <c r="P11" s="146"/>
      <c r="Q11" s="145"/>
      <c r="R11" s="146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9"/>
      <c r="F12" s="140"/>
      <c r="G12" s="123"/>
      <c r="H12" s="124"/>
      <c r="I12" s="123"/>
      <c r="J12" s="124"/>
      <c r="K12" s="123"/>
      <c r="L12" s="124"/>
      <c r="M12" s="123"/>
      <c r="N12" s="124"/>
      <c r="O12" s="145"/>
      <c r="P12" s="146"/>
      <c r="Q12" s="145"/>
      <c r="R12" s="146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9"/>
      <c r="F13" s="140"/>
      <c r="G13" s="123"/>
      <c r="H13" s="124"/>
      <c r="I13" s="123"/>
      <c r="J13" s="124"/>
      <c r="K13" s="123"/>
      <c r="L13" s="124"/>
      <c r="M13" s="123"/>
      <c r="N13" s="124"/>
      <c r="O13" s="145"/>
      <c r="P13" s="146"/>
      <c r="Q13" s="145"/>
      <c r="R13" s="14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9"/>
      <c r="F14" s="140"/>
      <c r="G14" s="123"/>
      <c r="H14" s="124"/>
      <c r="I14" s="123"/>
      <c r="J14" s="124"/>
      <c r="K14" s="123"/>
      <c r="L14" s="124"/>
      <c r="M14" s="123"/>
      <c r="N14" s="124"/>
      <c r="O14" s="145"/>
      <c r="P14" s="146"/>
      <c r="Q14" s="145"/>
      <c r="R14" s="146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9"/>
      <c r="F15" s="140"/>
      <c r="G15" s="139"/>
      <c r="H15" s="124"/>
      <c r="I15" s="139"/>
      <c r="J15" s="124"/>
      <c r="K15" s="139"/>
      <c r="L15" s="124"/>
      <c r="M15" s="139"/>
      <c r="N15" s="124"/>
      <c r="O15" s="145"/>
      <c r="P15" s="146"/>
      <c r="Q15" s="145"/>
      <c r="R15" s="146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9"/>
      <c r="F16" s="140"/>
      <c r="G16" s="123"/>
      <c r="H16" s="124"/>
      <c r="I16" s="123"/>
      <c r="J16" s="124"/>
      <c r="K16" s="123"/>
      <c r="L16" s="124"/>
      <c r="M16" s="123"/>
      <c r="N16" s="124"/>
      <c r="O16" s="145"/>
      <c r="P16" s="146"/>
      <c r="Q16" s="145"/>
      <c r="R16" s="146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9"/>
      <c r="F17" s="140"/>
      <c r="G17" s="123"/>
      <c r="H17" s="124"/>
      <c r="I17" s="123"/>
      <c r="J17" s="124"/>
      <c r="K17" s="123"/>
      <c r="L17" s="124"/>
      <c r="M17" s="123"/>
      <c r="N17" s="124"/>
      <c r="O17" s="145"/>
      <c r="P17" s="146"/>
      <c r="Q17" s="145"/>
      <c r="R17" s="14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/>
      <c r="C18" s="6"/>
      <c r="D18" s="20" t="s">
        <v>74</v>
      </c>
      <c r="E18" s="139"/>
      <c r="F18" s="140"/>
      <c r="G18" s="139"/>
      <c r="H18" s="144"/>
      <c r="I18" s="143"/>
      <c r="J18" s="144"/>
      <c r="K18" s="143"/>
      <c r="L18" s="144"/>
      <c r="M18" s="143"/>
      <c r="N18" s="144"/>
      <c r="O18" s="147"/>
      <c r="P18" s="147"/>
      <c r="Q18" s="145"/>
      <c r="R18" s="146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/>
      <c r="C19" s="6"/>
      <c r="D19" s="20" t="s">
        <v>58</v>
      </c>
      <c r="E19" s="139"/>
      <c r="F19" s="140"/>
      <c r="G19" s="143"/>
      <c r="H19" s="144"/>
      <c r="I19" s="143"/>
      <c r="J19" s="144"/>
      <c r="K19" s="143"/>
      <c r="L19" s="144"/>
      <c r="M19" s="143"/>
      <c r="N19" s="144"/>
      <c r="O19" s="147"/>
      <c r="P19" s="147"/>
      <c r="Q19" s="145"/>
      <c r="R19" s="146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/>
      <c r="C20" s="6"/>
      <c r="D20" s="20" t="s">
        <v>65</v>
      </c>
      <c r="E20" s="139"/>
      <c r="F20" s="140"/>
      <c r="G20" s="143"/>
      <c r="H20" s="144"/>
      <c r="I20" s="143"/>
      <c r="J20" s="144"/>
      <c r="K20" s="143"/>
      <c r="L20" s="144"/>
      <c r="M20" s="143"/>
      <c r="N20" s="144"/>
      <c r="O20" s="147"/>
      <c r="P20" s="147"/>
      <c r="Q20" s="145"/>
      <c r="R20" s="146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9"/>
      <c r="F21" s="140"/>
      <c r="G21" s="143">
        <v>8</v>
      </c>
      <c r="H21" s="144"/>
      <c r="I21" s="143">
        <v>8</v>
      </c>
      <c r="J21" s="144"/>
      <c r="K21" s="143">
        <v>8</v>
      </c>
      <c r="L21" s="144"/>
      <c r="M21" s="143">
        <v>8</v>
      </c>
      <c r="N21" s="144"/>
      <c r="O21" s="147"/>
      <c r="P21" s="147"/>
      <c r="Q21" s="145"/>
      <c r="R21" s="146"/>
      <c r="S21" s="36">
        <f t="shared" si="0"/>
        <v>32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6">
        <v>8</v>
      </c>
      <c r="F22" s="126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6">
        <f t="shared" si="0"/>
        <v>8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32</v>
      </c>
      <c r="I31" s="41"/>
    </row>
    <row r="32" spans="1:22" x14ac:dyDescent="0.25">
      <c r="A32" s="28" t="s">
        <v>4</v>
      </c>
      <c r="C32" s="41">
        <f>S22</f>
        <v>8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K6" sqref="K6:L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6"/>
      <c r="E2" s="137" t="s">
        <v>11</v>
      </c>
      <c r="F2" s="13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/>
      <c r="C4" s="6">
        <v>23</v>
      </c>
      <c r="D4" s="20" t="s">
        <v>94</v>
      </c>
      <c r="E4" s="139"/>
      <c r="F4" s="140"/>
      <c r="G4" s="127">
        <v>8</v>
      </c>
      <c r="H4" s="138"/>
      <c r="I4" s="127">
        <v>8</v>
      </c>
      <c r="J4" s="138"/>
      <c r="K4" s="127">
        <v>3.5</v>
      </c>
      <c r="L4" s="138"/>
      <c r="M4" s="127"/>
      <c r="N4" s="138"/>
      <c r="O4" s="127"/>
      <c r="P4" s="138"/>
      <c r="Q4" s="127"/>
      <c r="R4" s="138"/>
      <c r="S4" s="12">
        <f t="shared" ref="S4:S10" si="0">E4+G4+I4+K4+M4+O4+Q4</f>
        <v>19.5</v>
      </c>
      <c r="T4" s="12">
        <f t="shared" ref="T4:T22" si="1">SUM(S4-U4-V4)</f>
        <v>19.5</v>
      </c>
      <c r="U4" s="14"/>
      <c r="V4" s="14"/>
    </row>
    <row r="5" spans="1:22" x14ac:dyDescent="0.25">
      <c r="A5" s="6">
        <v>7054</v>
      </c>
      <c r="B5" s="6"/>
      <c r="C5" s="6"/>
      <c r="D5" s="20" t="s">
        <v>102</v>
      </c>
      <c r="E5" s="139"/>
      <c r="F5" s="140"/>
      <c r="G5" s="127"/>
      <c r="H5" s="138"/>
      <c r="I5" s="127"/>
      <c r="J5" s="138"/>
      <c r="K5" s="127">
        <v>4.5</v>
      </c>
      <c r="L5" s="138"/>
      <c r="M5" s="127">
        <v>8</v>
      </c>
      <c r="N5" s="138"/>
      <c r="O5" s="127"/>
      <c r="P5" s="138"/>
      <c r="Q5" s="127"/>
      <c r="R5" s="138"/>
      <c r="S5" s="12">
        <f t="shared" si="0"/>
        <v>12.5</v>
      </c>
      <c r="T5" s="12">
        <f t="shared" si="1"/>
        <v>12.5</v>
      </c>
      <c r="U5" s="14"/>
      <c r="V5" s="14"/>
    </row>
    <row r="6" spans="1:22" x14ac:dyDescent="0.25">
      <c r="A6" s="6"/>
      <c r="B6" s="6"/>
      <c r="C6" s="6"/>
      <c r="D6" s="20"/>
      <c r="E6" s="139"/>
      <c r="F6" s="140"/>
      <c r="G6" s="127"/>
      <c r="H6" s="138"/>
      <c r="I6" s="127"/>
      <c r="J6" s="138"/>
      <c r="K6" s="127"/>
      <c r="L6" s="138"/>
      <c r="M6" s="127"/>
      <c r="N6" s="138"/>
      <c r="O6" s="127"/>
      <c r="P6" s="138"/>
      <c r="Q6" s="12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27"/>
      <c r="H7" s="138"/>
      <c r="I7" s="127"/>
      <c r="J7" s="138"/>
      <c r="K7" s="127"/>
      <c r="L7" s="138"/>
      <c r="M7" s="127"/>
      <c r="N7" s="138"/>
      <c r="O7" s="127"/>
      <c r="P7" s="138"/>
      <c r="Q7" s="12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9"/>
      <c r="F8" s="140"/>
      <c r="G8" s="127"/>
      <c r="H8" s="138"/>
      <c r="I8" s="127"/>
      <c r="J8" s="138"/>
      <c r="K8" s="127"/>
      <c r="L8" s="138"/>
      <c r="M8" s="127"/>
      <c r="N8" s="138"/>
      <c r="O8" s="127"/>
      <c r="P8" s="138"/>
      <c r="Q8" s="12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27"/>
      <c r="H9" s="138"/>
      <c r="I9" s="127"/>
      <c r="J9" s="138"/>
      <c r="K9" s="127"/>
      <c r="L9" s="138"/>
      <c r="M9" s="127"/>
      <c r="N9" s="138"/>
      <c r="O9" s="127"/>
      <c r="P9" s="138"/>
      <c r="Q9" s="12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9"/>
      <c r="F10" s="140"/>
      <c r="G10" s="127"/>
      <c r="H10" s="138"/>
      <c r="I10" s="127"/>
      <c r="J10" s="138"/>
      <c r="K10" s="127"/>
      <c r="L10" s="138"/>
      <c r="M10" s="127"/>
      <c r="N10" s="138"/>
      <c r="O10" s="127"/>
      <c r="P10" s="138"/>
      <c r="Q10" s="12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9"/>
      <c r="F11" s="140"/>
      <c r="G11" s="127"/>
      <c r="H11" s="138"/>
      <c r="I11" s="127"/>
      <c r="J11" s="138"/>
      <c r="K11" s="127"/>
      <c r="L11" s="138"/>
      <c r="M11" s="127"/>
      <c r="N11" s="138"/>
      <c r="O11" s="127"/>
      <c r="P11" s="138"/>
      <c r="Q11" s="12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27"/>
      <c r="H12" s="138"/>
      <c r="I12" s="127"/>
      <c r="J12" s="138"/>
      <c r="K12" s="127"/>
      <c r="L12" s="138"/>
      <c r="M12" s="127"/>
      <c r="N12" s="138"/>
      <c r="O12" s="127"/>
      <c r="P12" s="138"/>
      <c r="Q12" s="12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27"/>
      <c r="H13" s="138"/>
      <c r="I13" s="127"/>
      <c r="J13" s="138"/>
      <c r="K13" s="127"/>
      <c r="L13" s="138"/>
      <c r="M13" s="127"/>
      <c r="N13" s="138"/>
      <c r="O13" s="127"/>
      <c r="P13" s="138"/>
      <c r="Q13" s="12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9"/>
      <c r="F14" s="140"/>
      <c r="G14" s="127"/>
      <c r="H14" s="138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9"/>
      <c r="F15" s="140"/>
      <c r="G15" s="127"/>
      <c r="H15" s="138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7"/>
      <c r="P16" s="138"/>
      <c r="Q16" s="12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7"/>
      <c r="P17" s="138"/>
      <c r="Q17" s="12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9"/>
      <c r="F18" s="140"/>
      <c r="G18" s="127"/>
      <c r="H18" s="138"/>
      <c r="I18" s="127"/>
      <c r="J18" s="138"/>
      <c r="K18" s="127"/>
      <c r="L18" s="138"/>
      <c r="M18" s="127"/>
      <c r="N18" s="138"/>
      <c r="O18" s="127"/>
      <c r="P18" s="138"/>
      <c r="Q18" s="12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9"/>
      <c r="F19" s="140"/>
      <c r="G19" s="127"/>
      <c r="H19" s="138"/>
      <c r="I19" s="127"/>
      <c r="J19" s="138"/>
      <c r="K19" s="127"/>
      <c r="L19" s="138"/>
      <c r="M19" s="127"/>
      <c r="N19" s="138"/>
      <c r="O19" s="127"/>
      <c r="P19" s="138"/>
      <c r="Q19" s="12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/>
      <c r="C20" s="6"/>
      <c r="D20" s="20" t="s">
        <v>65</v>
      </c>
      <c r="E20" s="139"/>
      <c r="F20" s="140"/>
      <c r="G20" s="127"/>
      <c r="H20" s="138"/>
      <c r="I20" s="127"/>
      <c r="J20" s="138"/>
      <c r="K20" s="127"/>
      <c r="L20" s="138"/>
      <c r="M20" s="127"/>
      <c r="N20" s="138"/>
      <c r="O20" s="127"/>
      <c r="P20" s="138"/>
      <c r="Q20" s="12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/>
      <c r="C21" s="6"/>
      <c r="D21" s="20" t="s">
        <v>60</v>
      </c>
      <c r="E21" s="139"/>
      <c r="F21" s="140"/>
      <c r="G21" s="127"/>
      <c r="H21" s="138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8"/>
      <c r="B22" s="59"/>
      <c r="C22" s="108"/>
      <c r="D22" s="10"/>
      <c r="E22" s="152"/>
      <c r="F22" s="140"/>
      <c r="G22" s="153"/>
      <c r="H22" s="138"/>
      <c r="I22" s="153"/>
      <c r="J22" s="138"/>
      <c r="K22" s="153"/>
      <c r="L22" s="138"/>
      <c r="M22" s="153"/>
      <c r="N22" s="138"/>
      <c r="O22" s="127"/>
      <c r="P22" s="138"/>
      <c r="Q22" s="12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9"/>
      <c r="F23" s="140"/>
      <c r="G23" s="127"/>
      <c r="H23" s="138"/>
      <c r="I23" s="127"/>
      <c r="J23" s="138"/>
      <c r="K23" s="127"/>
      <c r="L23" s="138"/>
      <c r="M23" s="127"/>
      <c r="N23" s="138"/>
      <c r="O23" s="127"/>
      <c r="P23" s="138"/>
      <c r="Q23" s="127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9">
        <v>8</v>
      </c>
      <c r="F24" s="140"/>
      <c r="G24" s="127"/>
      <c r="H24" s="138"/>
      <c r="I24" s="127"/>
      <c r="J24" s="138"/>
      <c r="K24" s="127"/>
      <c r="L24" s="138"/>
      <c r="M24" s="127"/>
      <c r="N24" s="138"/>
      <c r="O24" s="127"/>
      <c r="P24" s="138"/>
      <c r="Q24" s="127"/>
      <c r="R24" s="138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A4" sqref="A4:D4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6"/>
      <c r="E2" s="137" t="s">
        <v>11</v>
      </c>
      <c r="F2" s="137"/>
      <c r="G2" s="137" t="s">
        <v>12</v>
      </c>
      <c r="H2" s="137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8.3000000000000007</v>
      </c>
      <c r="F3" s="119">
        <v>16.3</v>
      </c>
      <c r="G3" s="120">
        <v>8</v>
      </c>
      <c r="H3" s="119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/>
      <c r="C4" s="6">
        <v>10</v>
      </c>
      <c r="D4" s="20" t="s">
        <v>94</v>
      </c>
      <c r="E4" s="139"/>
      <c r="F4" s="140"/>
      <c r="G4" s="139"/>
      <c r="H4" s="140"/>
      <c r="I4" s="127">
        <v>8</v>
      </c>
      <c r="J4" s="138"/>
      <c r="K4" s="127">
        <v>8</v>
      </c>
      <c r="L4" s="138"/>
      <c r="M4" s="127">
        <v>8</v>
      </c>
      <c r="N4" s="138"/>
      <c r="O4" s="127"/>
      <c r="P4" s="138"/>
      <c r="Q4" s="127"/>
      <c r="R4" s="138"/>
      <c r="S4" s="12">
        <f>E4+G4+I4+K4+M4+O4+Q4</f>
        <v>24</v>
      </c>
      <c r="T4" s="12">
        <f>SUM(S4-U4-V4)</f>
        <v>24</v>
      </c>
      <c r="U4" s="14"/>
      <c r="V4" s="14"/>
    </row>
    <row r="5" spans="1:22" ht="15.75" customHeight="1" x14ac:dyDescent="0.25">
      <c r="A5" s="6"/>
      <c r="B5" s="6"/>
      <c r="C5" s="6"/>
      <c r="D5" s="20"/>
      <c r="E5" s="139"/>
      <c r="F5" s="140"/>
      <c r="G5" s="139"/>
      <c r="H5" s="140"/>
      <c r="I5" s="127"/>
      <c r="J5" s="138"/>
      <c r="K5" s="127"/>
      <c r="L5" s="138"/>
      <c r="M5" s="127"/>
      <c r="N5" s="138"/>
      <c r="O5" s="127"/>
      <c r="P5" s="138"/>
      <c r="Q5" s="127"/>
      <c r="R5" s="138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0"/>
      <c r="E6" s="139"/>
      <c r="F6" s="140"/>
      <c r="G6" s="139"/>
      <c r="H6" s="140"/>
      <c r="I6" s="127"/>
      <c r="J6" s="138"/>
      <c r="K6" s="127"/>
      <c r="L6" s="138"/>
      <c r="M6" s="127"/>
      <c r="N6" s="138"/>
      <c r="O6" s="127"/>
      <c r="P6" s="138"/>
      <c r="Q6" s="127"/>
      <c r="R6" s="13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39"/>
      <c r="F7" s="140"/>
      <c r="G7" s="139"/>
      <c r="H7" s="140"/>
      <c r="I7" s="127"/>
      <c r="J7" s="138"/>
      <c r="K7" s="127"/>
      <c r="L7" s="138"/>
      <c r="M7" s="127"/>
      <c r="N7" s="138"/>
      <c r="O7" s="127"/>
      <c r="P7" s="138"/>
      <c r="Q7" s="127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9"/>
      <c r="F8" s="140"/>
      <c r="G8" s="139"/>
      <c r="H8" s="140"/>
      <c r="I8" s="127"/>
      <c r="J8" s="138"/>
      <c r="K8" s="127"/>
      <c r="L8" s="138"/>
      <c r="M8" s="127"/>
      <c r="N8" s="138"/>
      <c r="O8" s="127"/>
      <c r="P8" s="138"/>
      <c r="Q8" s="127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9"/>
      <c r="F9" s="140"/>
      <c r="G9" s="139"/>
      <c r="H9" s="140"/>
      <c r="I9" s="127"/>
      <c r="J9" s="138"/>
      <c r="K9" s="127"/>
      <c r="L9" s="138"/>
      <c r="M9" s="127"/>
      <c r="N9" s="138"/>
      <c r="O9" s="127"/>
      <c r="P9" s="138"/>
      <c r="Q9" s="127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9"/>
      <c r="F10" s="140"/>
      <c r="G10" s="139"/>
      <c r="H10" s="140"/>
      <c r="I10" s="127"/>
      <c r="J10" s="138"/>
      <c r="K10" s="127"/>
      <c r="L10" s="138"/>
      <c r="M10" s="127"/>
      <c r="N10" s="138"/>
      <c r="O10" s="127"/>
      <c r="P10" s="138"/>
      <c r="Q10" s="12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9"/>
      <c r="F11" s="140"/>
      <c r="G11" s="139"/>
      <c r="H11" s="140"/>
      <c r="I11" s="127"/>
      <c r="J11" s="138"/>
      <c r="K11" s="127"/>
      <c r="L11" s="138"/>
      <c r="M11" s="127"/>
      <c r="N11" s="138"/>
      <c r="O11" s="127"/>
      <c r="P11" s="138"/>
      <c r="Q11" s="12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9"/>
      <c r="F12" s="140"/>
      <c r="G12" s="139"/>
      <c r="H12" s="140"/>
      <c r="I12" s="127"/>
      <c r="J12" s="138"/>
      <c r="K12" s="127"/>
      <c r="L12" s="138"/>
      <c r="M12" s="127"/>
      <c r="N12" s="138"/>
      <c r="O12" s="127"/>
      <c r="P12" s="138"/>
      <c r="Q12" s="12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9"/>
      <c r="F13" s="140"/>
      <c r="G13" s="139"/>
      <c r="H13" s="140"/>
      <c r="I13" s="127"/>
      <c r="J13" s="138"/>
      <c r="K13" s="127"/>
      <c r="L13" s="138"/>
      <c r="M13" s="127"/>
      <c r="N13" s="138"/>
      <c r="O13" s="127"/>
      <c r="P13" s="138"/>
      <c r="Q13" s="12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9"/>
      <c r="F14" s="140"/>
      <c r="G14" s="139"/>
      <c r="H14" s="140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9"/>
      <c r="F15" s="140"/>
      <c r="G15" s="139"/>
      <c r="H15" s="140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9"/>
      <c r="F16" s="140"/>
      <c r="G16" s="139"/>
      <c r="H16" s="140"/>
      <c r="I16" s="127"/>
      <c r="J16" s="138"/>
      <c r="K16" s="127"/>
      <c r="L16" s="138"/>
      <c r="M16" s="127"/>
      <c r="N16" s="138"/>
      <c r="O16" s="127"/>
      <c r="P16" s="138"/>
      <c r="Q16" s="12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9"/>
      <c r="F17" s="140"/>
      <c r="G17" s="139"/>
      <c r="H17" s="140"/>
      <c r="I17" s="127"/>
      <c r="J17" s="138"/>
      <c r="K17" s="127"/>
      <c r="L17" s="138"/>
      <c r="M17" s="127"/>
      <c r="N17" s="138"/>
      <c r="O17" s="127"/>
      <c r="P17" s="138"/>
      <c r="Q17" s="12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24"/>
      <c r="G18" s="123"/>
      <c r="H18" s="124"/>
      <c r="I18" s="127"/>
      <c r="J18" s="138"/>
      <c r="K18" s="121"/>
      <c r="L18" s="122"/>
      <c r="M18" s="127"/>
      <c r="N18" s="138"/>
      <c r="O18" s="127"/>
      <c r="P18" s="138"/>
      <c r="Q18" s="12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/>
      <c r="C19" s="6"/>
      <c r="D19" s="20" t="s">
        <v>58</v>
      </c>
      <c r="E19" s="123"/>
      <c r="F19" s="124"/>
      <c r="G19" s="123"/>
      <c r="H19" s="124"/>
      <c r="I19" s="121"/>
      <c r="J19" s="122"/>
      <c r="K19" s="121"/>
      <c r="L19" s="122"/>
      <c r="M19" s="121"/>
      <c r="N19" s="122"/>
      <c r="O19" s="127"/>
      <c r="P19" s="138"/>
      <c r="Q19" s="12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54</v>
      </c>
      <c r="E20" s="139"/>
      <c r="F20" s="140"/>
      <c r="G20" s="139"/>
      <c r="H20" s="140"/>
      <c r="I20" s="127"/>
      <c r="J20" s="138"/>
      <c r="K20" s="127"/>
      <c r="L20" s="138"/>
      <c r="M20" s="127"/>
      <c r="N20" s="138"/>
      <c r="O20" s="127"/>
      <c r="P20" s="138"/>
      <c r="Q20" s="12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9"/>
      <c r="F21" s="140"/>
      <c r="G21" s="139"/>
      <c r="H21" s="140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9"/>
      <c r="F22" s="140"/>
      <c r="G22" s="139">
        <v>8</v>
      </c>
      <c r="H22" s="140"/>
      <c r="I22" s="127"/>
      <c r="J22" s="138"/>
      <c r="K22" s="127"/>
      <c r="L22" s="138"/>
      <c r="M22" s="127"/>
      <c r="N22" s="138"/>
      <c r="O22" s="127"/>
      <c r="P22" s="138"/>
      <c r="Q22" s="127"/>
      <c r="R22" s="138"/>
      <c r="S22" s="12">
        <f t="shared" si="0"/>
        <v>8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9">
        <v>8</v>
      </c>
      <c r="F23" s="140"/>
      <c r="G23" s="127"/>
      <c r="H23" s="138"/>
      <c r="I23" s="127"/>
      <c r="J23" s="138"/>
      <c r="K23" s="127"/>
      <c r="L23" s="138"/>
      <c r="M23" s="127"/>
      <c r="N23" s="138"/>
      <c r="O23" s="127"/>
      <c r="P23" s="138"/>
      <c r="Q23" s="127"/>
      <c r="R23" s="138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8"/>
      <c r="C2" s="116" t="str">
        <f>Analysis!C2</f>
        <v>02.06.24</v>
      </c>
      <c r="D2" s="6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56" t="s">
        <v>14</v>
      </c>
      <c r="L2" s="156"/>
      <c r="M2" s="156" t="s">
        <v>15</v>
      </c>
      <c r="N2" s="156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2">
        <v>8</v>
      </c>
      <c r="F3" s="113">
        <v>16.3</v>
      </c>
      <c r="G3" s="112">
        <v>8</v>
      </c>
      <c r="H3" s="113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4"/>
      <c r="F4" s="155"/>
      <c r="G4" s="154"/>
      <c r="H4" s="155"/>
      <c r="I4" s="154"/>
      <c r="J4" s="155"/>
      <c r="K4" s="154"/>
      <c r="L4" s="155"/>
      <c r="M4" s="154"/>
      <c r="N4" s="155"/>
      <c r="O4" s="130"/>
      <c r="P4" s="130"/>
      <c r="Q4" s="130"/>
      <c r="R4" s="13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4"/>
      <c r="F5" s="155"/>
      <c r="G5" s="154"/>
      <c r="H5" s="155"/>
      <c r="I5" s="154"/>
      <c r="J5" s="155"/>
      <c r="K5" s="154"/>
      <c r="L5" s="155"/>
      <c r="M5" s="154"/>
      <c r="N5" s="155"/>
      <c r="O5" s="130"/>
      <c r="P5" s="130"/>
      <c r="Q5" s="130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4"/>
      <c r="F6" s="155"/>
      <c r="G6" s="154"/>
      <c r="H6" s="155"/>
      <c r="I6" s="154"/>
      <c r="J6" s="155"/>
      <c r="K6" s="154"/>
      <c r="L6" s="155"/>
      <c r="M6" s="154"/>
      <c r="N6" s="155"/>
      <c r="O6" s="130"/>
      <c r="P6" s="130"/>
      <c r="Q6" s="130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4"/>
      <c r="F7" s="155"/>
      <c r="G7" s="154"/>
      <c r="H7" s="155"/>
      <c r="I7" s="154"/>
      <c r="J7" s="155"/>
      <c r="K7" s="154"/>
      <c r="L7" s="155"/>
      <c r="M7" s="154"/>
      <c r="N7" s="155"/>
      <c r="O7" s="130"/>
      <c r="P7" s="130"/>
      <c r="Q7" s="130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4"/>
      <c r="F8" s="155"/>
      <c r="G8" s="154"/>
      <c r="H8" s="155"/>
      <c r="I8" s="154"/>
      <c r="J8" s="155"/>
      <c r="K8" s="154"/>
      <c r="L8" s="155"/>
      <c r="M8" s="154"/>
      <c r="N8" s="155"/>
      <c r="O8" s="130"/>
      <c r="P8" s="130"/>
      <c r="Q8" s="130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4"/>
      <c r="F9" s="155"/>
      <c r="G9" s="154"/>
      <c r="H9" s="155"/>
      <c r="I9" s="154"/>
      <c r="J9" s="155"/>
      <c r="K9" s="154"/>
      <c r="L9" s="155"/>
      <c r="M9" s="154"/>
      <c r="N9" s="155"/>
      <c r="O9" s="127"/>
      <c r="P9" s="138"/>
      <c r="Q9" s="12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4"/>
      <c r="F10" s="155"/>
      <c r="G10" s="154"/>
      <c r="H10" s="155"/>
      <c r="I10" s="154"/>
      <c r="J10" s="155"/>
      <c r="K10" s="154"/>
      <c r="L10" s="155"/>
      <c r="M10" s="154"/>
      <c r="N10" s="155"/>
      <c r="O10" s="127"/>
      <c r="P10" s="138"/>
      <c r="Q10" s="12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4" t="s">
        <v>66</v>
      </c>
      <c r="E11" s="154"/>
      <c r="F11" s="155"/>
      <c r="G11" s="154"/>
      <c r="H11" s="155"/>
      <c r="I11" s="154"/>
      <c r="J11" s="155"/>
      <c r="K11" s="154"/>
      <c r="L11" s="155"/>
      <c r="M11" s="154"/>
      <c r="N11" s="155"/>
      <c r="O11" s="127"/>
      <c r="P11" s="138"/>
      <c r="Q11" s="12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4"/>
      <c r="F12" s="155"/>
      <c r="G12" s="154"/>
      <c r="H12" s="155"/>
      <c r="I12" s="154"/>
      <c r="J12" s="155"/>
      <c r="K12" s="154"/>
      <c r="L12" s="155"/>
      <c r="M12" s="154"/>
      <c r="N12" s="155"/>
      <c r="O12" s="127"/>
      <c r="P12" s="138"/>
      <c r="Q12" s="12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4"/>
      <c r="F13" s="155"/>
      <c r="G13" s="154"/>
      <c r="H13" s="155"/>
      <c r="I13" s="154"/>
      <c r="J13" s="155"/>
      <c r="K13" s="154"/>
      <c r="L13" s="155"/>
      <c r="M13" s="154"/>
      <c r="N13" s="155"/>
      <c r="O13" s="127"/>
      <c r="P13" s="138"/>
      <c r="Q13" s="12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8"/>
      <c r="G14" s="127"/>
      <c r="H14" s="138"/>
      <c r="I14" s="127"/>
      <c r="J14" s="138"/>
      <c r="K14" s="127"/>
      <c r="L14" s="138"/>
      <c r="M14" s="127"/>
      <c r="N14" s="138"/>
      <c r="O14" s="127"/>
      <c r="P14" s="138"/>
      <c r="Q14" s="12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8"/>
      <c r="G15" s="127"/>
      <c r="H15" s="138"/>
      <c r="I15" s="127"/>
      <c r="J15" s="138"/>
      <c r="K15" s="127"/>
      <c r="L15" s="138"/>
      <c r="M15" s="127"/>
      <c r="N15" s="138"/>
      <c r="O15" s="127"/>
      <c r="P15" s="138"/>
      <c r="Q15" s="12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7"/>
      <c r="F16" s="138"/>
      <c r="G16" s="127"/>
      <c r="H16" s="138"/>
      <c r="I16" s="127"/>
      <c r="J16" s="138"/>
      <c r="K16" s="127"/>
      <c r="L16" s="138"/>
      <c r="M16" s="127"/>
      <c r="N16" s="138"/>
      <c r="O16" s="127"/>
      <c r="P16" s="138"/>
      <c r="Q16" s="12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8"/>
      <c r="G17" s="127"/>
      <c r="H17" s="138"/>
      <c r="I17" s="127"/>
      <c r="J17" s="138"/>
      <c r="K17" s="127"/>
      <c r="L17" s="138"/>
      <c r="M17" s="127"/>
      <c r="N17" s="138"/>
      <c r="O17" s="127"/>
      <c r="P17" s="138"/>
      <c r="Q17" s="12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7"/>
      <c r="P18" s="138"/>
      <c r="Q18" s="12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7"/>
      <c r="P19" s="138"/>
      <c r="Q19" s="127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8"/>
      <c r="G20" s="127"/>
      <c r="H20" s="138"/>
      <c r="I20" s="127"/>
      <c r="J20" s="138"/>
      <c r="K20" s="127"/>
      <c r="L20" s="138"/>
      <c r="M20" s="127"/>
      <c r="N20" s="138"/>
      <c r="O20" s="127"/>
      <c r="P20" s="138"/>
      <c r="Q20" s="12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8"/>
      <c r="G21" s="127"/>
      <c r="H21" s="138"/>
      <c r="I21" s="127"/>
      <c r="J21" s="138"/>
      <c r="K21" s="127"/>
      <c r="L21" s="138"/>
      <c r="M21" s="127"/>
      <c r="N21" s="138"/>
      <c r="O21" s="127"/>
      <c r="P21" s="138"/>
      <c r="Q21" s="127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8"/>
      <c r="G22" s="127"/>
      <c r="H22" s="138"/>
      <c r="I22" s="127"/>
      <c r="J22" s="138"/>
      <c r="K22" s="127"/>
      <c r="L22" s="138"/>
      <c r="M22" s="127"/>
      <c r="N22" s="138"/>
      <c r="O22" s="127"/>
      <c r="P22" s="138"/>
      <c r="Q22" s="12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zoomScale="87" zoomScaleNormal="87" workbookViewId="0">
      <selection activeCell="M25" sqref="M25:N25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8"/>
      <c r="C2" s="116" t="str">
        <f>Analysis!C2</f>
        <v>02.06.24</v>
      </c>
      <c r="D2" s="108"/>
      <c r="E2" s="161" t="s">
        <v>11</v>
      </c>
      <c r="F2" s="161"/>
      <c r="G2" s="161" t="s">
        <v>12</v>
      </c>
      <c r="H2" s="161"/>
      <c r="I2" s="161" t="s">
        <v>13</v>
      </c>
      <c r="J2" s="161"/>
      <c r="K2" s="161" t="s">
        <v>12</v>
      </c>
      <c r="L2" s="161"/>
      <c r="M2" s="137" t="s">
        <v>15</v>
      </c>
      <c r="N2" s="161"/>
      <c r="O2" s="162" t="s">
        <v>16</v>
      </c>
      <c r="P2" s="162"/>
      <c r="Q2" s="162" t="s">
        <v>17</v>
      </c>
      <c r="R2" s="162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</v>
      </c>
      <c r="F3" s="119">
        <v>16.3</v>
      </c>
      <c r="G3" s="120">
        <v>8</v>
      </c>
      <c r="H3" s="119">
        <v>16.3</v>
      </c>
      <c r="I3" s="120">
        <v>8.4499999999999993</v>
      </c>
      <c r="J3" s="119">
        <v>16.3</v>
      </c>
      <c r="K3" s="120">
        <v>8</v>
      </c>
      <c r="L3" s="119">
        <v>16.3</v>
      </c>
      <c r="M3" s="120">
        <v>8</v>
      </c>
      <c r="N3" s="119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7138</v>
      </c>
      <c r="B4" s="6"/>
      <c r="C4" s="6">
        <v>16</v>
      </c>
      <c r="D4" s="20" t="s">
        <v>88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57"/>
      <c r="P4" s="158"/>
      <c r="Q4" s="157"/>
      <c r="R4" s="158"/>
      <c r="S4" s="77">
        <f t="shared" ref="S4:S6" si="0">E4+G4+I4+K4+M4+O4+Q4</f>
        <v>0</v>
      </c>
      <c r="T4" s="77">
        <f t="shared" ref="T4:T6" si="1">SUM(S4-U4-V4)</f>
        <v>0</v>
      </c>
      <c r="U4" s="80"/>
      <c r="V4" s="80"/>
    </row>
    <row r="5" spans="1:22" x14ac:dyDescent="0.25">
      <c r="A5" s="6">
        <v>7138</v>
      </c>
      <c r="B5" s="6"/>
      <c r="C5" s="6">
        <v>17</v>
      </c>
      <c r="D5" s="20" t="s">
        <v>88</v>
      </c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57"/>
      <c r="P5" s="158"/>
      <c r="Q5" s="157"/>
      <c r="R5" s="158"/>
      <c r="S5" s="77">
        <f t="shared" si="0"/>
        <v>0</v>
      </c>
      <c r="T5" s="77">
        <f t="shared" si="1"/>
        <v>0</v>
      </c>
      <c r="U5" s="80"/>
      <c r="V5" s="80"/>
    </row>
    <row r="6" spans="1:22" x14ac:dyDescent="0.25">
      <c r="A6" s="6">
        <v>7138</v>
      </c>
      <c r="B6" s="6"/>
      <c r="C6" s="6">
        <v>30</v>
      </c>
      <c r="D6" s="20" t="s">
        <v>96</v>
      </c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57"/>
      <c r="P6" s="158"/>
      <c r="Q6" s="157"/>
      <c r="R6" s="158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25">
      <c r="A7" s="6">
        <v>7138</v>
      </c>
      <c r="B7" s="6"/>
      <c r="C7" s="6">
        <v>10</v>
      </c>
      <c r="D7" s="20" t="s">
        <v>92</v>
      </c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57"/>
      <c r="P7" s="158"/>
      <c r="Q7" s="157"/>
      <c r="R7" s="158"/>
      <c r="S7" s="77">
        <f t="shared" ref="S7:S35" si="2">E7+G7+I7+K7+M7+O7+Q7</f>
        <v>0</v>
      </c>
      <c r="T7" s="77">
        <f t="shared" ref="T7:T35" si="3">SUM(S7-U7-V7)</f>
        <v>0</v>
      </c>
      <c r="U7" s="80"/>
      <c r="V7" s="80"/>
    </row>
    <row r="8" spans="1:22" ht="15" customHeight="1" x14ac:dyDescent="0.25">
      <c r="A8" s="6">
        <v>7138</v>
      </c>
      <c r="B8" s="6"/>
      <c r="C8" s="6">
        <v>12</v>
      </c>
      <c r="D8" s="20" t="s">
        <v>92</v>
      </c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57"/>
      <c r="P8" s="158"/>
      <c r="Q8" s="157"/>
      <c r="R8" s="158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25">
      <c r="A9" s="6">
        <v>7138</v>
      </c>
      <c r="B9" s="6"/>
      <c r="C9" s="6">
        <v>14</v>
      </c>
      <c r="D9" s="20" t="s">
        <v>92</v>
      </c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57"/>
      <c r="P9" s="158"/>
      <c r="Q9" s="157"/>
      <c r="R9" s="15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25">
      <c r="A10" s="6">
        <v>7138</v>
      </c>
      <c r="B10" s="6"/>
      <c r="C10" s="6">
        <v>11</v>
      </c>
      <c r="D10" s="20" t="s">
        <v>99</v>
      </c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57"/>
      <c r="P10" s="158"/>
      <c r="Q10" s="157"/>
      <c r="R10" s="15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57"/>
      <c r="P11" s="158"/>
      <c r="Q11" s="157"/>
      <c r="R11" s="15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57"/>
      <c r="P12" s="158"/>
      <c r="Q12" s="157"/>
      <c r="R12" s="15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2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57"/>
      <c r="P13" s="158"/>
      <c r="Q13" s="157"/>
      <c r="R13" s="158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57"/>
      <c r="P14" s="158"/>
      <c r="Q14" s="157"/>
      <c r="R14" s="158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/>
      <c r="B15" s="6"/>
      <c r="C15" s="6"/>
      <c r="D15" s="20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57"/>
      <c r="P15" s="158"/>
      <c r="Q15" s="157"/>
      <c r="R15" s="158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/>
      <c r="B16" s="6"/>
      <c r="C16" s="6"/>
      <c r="D16" s="20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57"/>
      <c r="P16" s="158"/>
      <c r="Q16" s="157"/>
      <c r="R16" s="158"/>
      <c r="S16" s="77">
        <f t="shared" ref="S16" si="12">E16+G16+I16+K16+M16+O16+Q16</f>
        <v>0</v>
      </c>
      <c r="T16" s="77">
        <f t="shared" ref="T16" si="13">SUM(S16-U16-V16)</f>
        <v>0</v>
      </c>
      <c r="U16" s="80"/>
      <c r="V16" s="80"/>
    </row>
    <row r="17" spans="1:22" x14ac:dyDescent="0.25">
      <c r="A17" s="6"/>
      <c r="B17" s="6"/>
      <c r="C17" s="6"/>
      <c r="D17" s="20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57"/>
      <c r="P17" s="158"/>
      <c r="Q17" s="157"/>
      <c r="R17" s="158"/>
      <c r="S17" s="77">
        <f t="shared" ref="S17" si="14">E17+G17+I17+K17+M17+O17+Q17</f>
        <v>0</v>
      </c>
      <c r="T17" s="77">
        <f t="shared" ref="T17" si="15">SUM(S17-U17-V17)</f>
        <v>0</v>
      </c>
      <c r="U17" s="80"/>
      <c r="V17" s="80"/>
    </row>
    <row r="18" spans="1:22" x14ac:dyDescent="0.25">
      <c r="A18" s="6"/>
      <c r="B18" s="6"/>
      <c r="C18" s="6"/>
      <c r="D18" s="20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57"/>
      <c r="P18" s="158"/>
      <c r="Q18" s="157"/>
      <c r="R18" s="158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25">
      <c r="A19" s="79"/>
      <c r="B19" s="6"/>
      <c r="C19" s="6"/>
      <c r="D19" s="2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57"/>
      <c r="P19" s="158"/>
      <c r="Q19" s="157"/>
      <c r="R19" s="158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9">
        <v>3602</v>
      </c>
      <c r="B20" s="6"/>
      <c r="C20" s="6"/>
      <c r="D20" s="20" t="s">
        <v>70</v>
      </c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57"/>
      <c r="P20" s="158"/>
      <c r="Q20" s="157"/>
      <c r="R20" s="158"/>
      <c r="S20" s="77">
        <f t="shared" ref="S20:S21" si="16">E20+G20+I20+K20+M20+O20+Q20</f>
        <v>0</v>
      </c>
      <c r="T20" s="77">
        <f t="shared" ref="T20:T21" si="17">SUM(S20-U20-V20)</f>
        <v>0</v>
      </c>
      <c r="U20" s="80"/>
      <c r="V20" s="80"/>
    </row>
    <row r="21" spans="1:22" x14ac:dyDescent="0.25">
      <c r="A21" s="79">
        <v>3602</v>
      </c>
      <c r="B21" s="6"/>
      <c r="C21" s="6"/>
      <c r="D21" s="20" t="s">
        <v>69</v>
      </c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57"/>
      <c r="P21" s="158"/>
      <c r="Q21" s="157"/>
      <c r="R21" s="158"/>
      <c r="S21" s="77">
        <f t="shared" si="16"/>
        <v>0</v>
      </c>
      <c r="T21" s="77">
        <f t="shared" si="17"/>
        <v>0</v>
      </c>
      <c r="U21" s="80"/>
      <c r="V21" s="80"/>
    </row>
    <row r="22" spans="1:22" x14ac:dyDescent="0.25">
      <c r="A22" s="79">
        <v>3602</v>
      </c>
      <c r="B22" s="81"/>
      <c r="C22" s="79"/>
      <c r="D22" s="20" t="s">
        <v>67</v>
      </c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57"/>
      <c r="P22" s="158"/>
      <c r="Q22" s="157"/>
      <c r="R22" s="158"/>
      <c r="S22" s="77">
        <f t="shared" si="2"/>
        <v>0</v>
      </c>
      <c r="T22" s="77">
        <f t="shared" si="3"/>
        <v>0</v>
      </c>
      <c r="U22" s="80"/>
      <c r="V22" s="80"/>
    </row>
    <row r="23" spans="1:22" x14ac:dyDescent="0.25">
      <c r="A23" s="79">
        <v>3602</v>
      </c>
      <c r="B23" s="6"/>
      <c r="C23" s="6"/>
      <c r="D23" s="20" t="s">
        <v>55</v>
      </c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57"/>
      <c r="P23" s="158"/>
      <c r="Q23" s="157"/>
      <c r="R23" s="158"/>
      <c r="S23" s="77">
        <f>E23+G23+I23+K23+M23+O23+Q23</f>
        <v>0</v>
      </c>
      <c r="T23" s="77">
        <f t="shared" si="3"/>
        <v>0</v>
      </c>
      <c r="U23" s="80"/>
      <c r="V23" s="80"/>
    </row>
    <row r="24" spans="1:22" x14ac:dyDescent="0.25">
      <c r="A24" s="79">
        <v>3602</v>
      </c>
      <c r="B24" s="79"/>
      <c r="C24" s="79"/>
      <c r="D24" s="20" t="s">
        <v>90</v>
      </c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57"/>
      <c r="P24" s="158"/>
      <c r="Q24" s="157"/>
      <c r="R24" s="158"/>
      <c r="S24" s="77">
        <f>E24+G24+I24+K24+M24+O24+Q24</f>
        <v>0</v>
      </c>
      <c r="T24" s="77">
        <f t="shared" ref="T24:T26" si="18">SUM(S24-U24-V24)</f>
        <v>0</v>
      </c>
      <c r="U24" s="80"/>
      <c r="V24" s="80"/>
    </row>
    <row r="25" spans="1:22" x14ac:dyDescent="0.25">
      <c r="A25" s="79"/>
      <c r="B25" s="6"/>
      <c r="C25" s="6"/>
      <c r="D25" s="20"/>
      <c r="E25" s="139"/>
      <c r="F25" s="140"/>
      <c r="G25" s="139"/>
      <c r="H25" s="140"/>
      <c r="I25" s="139"/>
      <c r="J25" s="140"/>
      <c r="K25" s="139"/>
      <c r="L25" s="140"/>
      <c r="M25" s="139"/>
      <c r="N25" s="140"/>
      <c r="O25" s="157"/>
      <c r="P25" s="158"/>
      <c r="Q25" s="157"/>
      <c r="R25" s="158"/>
      <c r="S25" s="77">
        <f t="shared" ref="S25" si="19">E25+G25+I25+K25+M25+O25+Q25</f>
        <v>0</v>
      </c>
      <c r="T25" s="77">
        <f t="shared" si="18"/>
        <v>0</v>
      </c>
      <c r="U25" s="80"/>
      <c r="V25" s="80"/>
    </row>
    <row r="26" spans="1:22" x14ac:dyDescent="0.25">
      <c r="A26" s="6"/>
      <c r="B26" s="23"/>
      <c r="C26" s="6"/>
      <c r="D26" s="20"/>
      <c r="E26" s="139"/>
      <c r="F26" s="140"/>
      <c r="G26" s="139"/>
      <c r="H26" s="140"/>
      <c r="I26" s="139"/>
      <c r="J26" s="140"/>
      <c r="K26" s="139"/>
      <c r="L26" s="140"/>
      <c r="M26" s="139"/>
      <c r="N26" s="140"/>
      <c r="O26" s="157"/>
      <c r="P26" s="158"/>
      <c r="Q26" s="157"/>
      <c r="R26" s="158"/>
      <c r="S26" s="77">
        <f>E26+G26+I26+K26+M26+O26+Q26</f>
        <v>0</v>
      </c>
      <c r="T26" s="77">
        <f t="shared" si="18"/>
        <v>0</v>
      </c>
      <c r="U26" s="80"/>
      <c r="V26" s="80"/>
    </row>
    <row r="27" spans="1:22" x14ac:dyDescent="0.25">
      <c r="A27" s="6">
        <v>3600</v>
      </c>
      <c r="B27" s="23"/>
      <c r="C27" s="6"/>
      <c r="D27" s="20" t="s">
        <v>59</v>
      </c>
      <c r="E27" s="139"/>
      <c r="F27" s="140"/>
      <c r="G27" s="139"/>
      <c r="H27" s="140"/>
      <c r="I27" s="139"/>
      <c r="J27" s="140"/>
      <c r="K27" s="139"/>
      <c r="L27" s="140"/>
      <c r="M27" s="139"/>
      <c r="N27" s="140"/>
      <c r="O27" s="157"/>
      <c r="P27" s="158"/>
      <c r="Q27" s="157"/>
      <c r="R27" s="158"/>
      <c r="S27" s="77">
        <f t="shared" ref="S27:S30" si="20"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23"/>
      <c r="C28" s="6"/>
      <c r="D28" s="20" t="s">
        <v>75</v>
      </c>
      <c r="E28" s="139"/>
      <c r="F28" s="140"/>
      <c r="G28" s="139"/>
      <c r="H28" s="140"/>
      <c r="I28" s="139"/>
      <c r="J28" s="140"/>
      <c r="K28" s="139"/>
      <c r="L28" s="140"/>
      <c r="M28" s="139"/>
      <c r="N28" s="140"/>
      <c r="O28" s="157"/>
      <c r="P28" s="158"/>
      <c r="Q28" s="157"/>
      <c r="R28" s="158"/>
      <c r="S28" s="77">
        <f t="shared" si="20"/>
        <v>0</v>
      </c>
      <c r="T28" s="77">
        <f t="shared" si="3"/>
        <v>0</v>
      </c>
      <c r="U28" s="80"/>
      <c r="V28" s="80"/>
    </row>
    <row r="29" spans="1:22" x14ac:dyDescent="0.25">
      <c r="A29" s="6">
        <v>3600</v>
      </c>
      <c r="B29" s="6"/>
      <c r="C29" s="6"/>
      <c r="D29" s="20" t="s">
        <v>68</v>
      </c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57"/>
      <c r="P29" s="158"/>
      <c r="Q29" s="157"/>
      <c r="R29" s="158"/>
      <c r="S29" s="77">
        <f t="shared" si="20"/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/>
      <c r="C30" s="6"/>
      <c r="D30" s="20" t="s">
        <v>87</v>
      </c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57"/>
      <c r="P30" s="158"/>
      <c r="Q30" s="157"/>
      <c r="R30" s="158"/>
      <c r="S30" s="77">
        <f t="shared" si="20"/>
        <v>0</v>
      </c>
      <c r="T30" s="77">
        <f t="shared" si="3"/>
        <v>0</v>
      </c>
      <c r="U30" s="80"/>
      <c r="V30" s="80"/>
    </row>
    <row r="31" spans="1:22" x14ac:dyDescent="0.25">
      <c r="A31" s="6">
        <v>3600</v>
      </c>
      <c r="B31" s="6"/>
      <c r="C31" s="6"/>
      <c r="D31" s="20" t="s">
        <v>64</v>
      </c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57"/>
      <c r="P31" s="158"/>
      <c r="Q31" s="157"/>
      <c r="R31" s="158"/>
      <c r="S31" s="77">
        <f>E31+G31+I31+K31+M31+O31+Q31</f>
        <v>0</v>
      </c>
      <c r="T31" s="77">
        <f t="shared" si="3"/>
        <v>0</v>
      </c>
      <c r="U31" s="80"/>
      <c r="V31" s="80"/>
    </row>
    <row r="32" spans="1:22" x14ac:dyDescent="0.25">
      <c r="A32" s="6">
        <v>3600</v>
      </c>
      <c r="B32" s="6"/>
      <c r="C32" s="6"/>
      <c r="D32" s="20" t="s">
        <v>58</v>
      </c>
      <c r="E32" s="139"/>
      <c r="F32" s="140"/>
      <c r="G32" s="139"/>
      <c r="H32" s="140"/>
      <c r="I32" s="139"/>
      <c r="J32" s="140"/>
      <c r="K32" s="139"/>
      <c r="L32" s="140"/>
      <c r="M32" s="139"/>
      <c r="N32" s="140"/>
      <c r="O32" s="157"/>
      <c r="P32" s="158"/>
      <c r="Q32" s="157"/>
      <c r="R32" s="158"/>
      <c r="S32" s="77">
        <f>E32+G32+I32+K32+M32+O32+Q32</f>
        <v>0</v>
      </c>
      <c r="T32" s="77">
        <f t="shared" si="3"/>
        <v>0</v>
      </c>
      <c r="U32" s="80"/>
      <c r="V32" s="80"/>
    </row>
    <row r="33" spans="1:22" ht="15.75" customHeight="1" x14ac:dyDescent="0.25">
      <c r="A33" s="6">
        <v>3600</v>
      </c>
      <c r="B33" s="6"/>
      <c r="C33" s="6"/>
      <c r="D33" s="20" t="s">
        <v>89</v>
      </c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57"/>
      <c r="P33" s="158"/>
      <c r="Q33" s="157"/>
      <c r="R33" s="158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9">
        <v>3600</v>
      </c>
      <c r="B34" s="79"/>
      <c r="C34" s="79"/>
      <c r="D34" s="20" t="s">
        <v>82</v>
      </c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57"/>
      <c r="P34" s="158"/>
      <c r="Q34" s="157"/>
      <c r="R34" s="158"/>
      <c r="S34" s="77">
        <f t="shared" si="2"/>
        <v>0</v>
      </c>
      <c r="T34" s="77">
        <f t="shared" si="3"/>
        <v>0</v>
      </c>
      <c r="U34" s="80"/>
      <c r="V34" s="80"/>
    </row>
    <row r="35" spans="1:22" x14ac:dyDescent="0.25">
      <c r="A35" s="6"/>
      <c r="B35" s="6"/>
      <c r="C35" s="6"/>
      <c r="D35" s="1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57"/>
      <c r="P35" s="158"/>
      <c r="Q35" s="157"/>
      <c r="R35" s="158"/>
      <c r="S35" s="77">
        <f t="shared" si="2"/>
        <v>0</v>
      </c>
      <c r="T35" s="77">
        <f t="shared" si="3"/>
        <v>0</v>
      </c>
      <c r="U35" s="80"/>
      <c r="V35" s="80"/>
    </row>
    <row r="36" spans="1:22" x14ac:dyDescent="0.25">
      <c r="A36" s="74" t="s">
        <v>33</v>
      </c>
      <c r="B36" s="74"/>
      <c r="C36" s="74"/>
      <c r="D36" s="74"/>
      <c r="E36" s="139"/>
      <c r="F36" s="140"/>
      <c r="G36" s="139">
        <v>8</v>
      </c>
      <c r="H36" s="140"/>
      <c r="I36" s="139">
        <v>8</v>
      </c>
      <c r="J36" s="140"/>
      <c r="K36" s="139">
        <v>8</v>
      </c>
      <c r="L36" s="140"/>
      <c r="M36" s="139">
        <v>8</v>
      </c>
      <c r="N36" s="140"/>
      <c r="O36" s="157"/>
      <c r="P36" s="158"/>
      <c r="Q36" s="157"/>
      <c r="R36" s="158"/>
      <c r="S36" s="77">
        <f>E36+G36+I36+K36+M36+O36+Q36</f>
        <v>32</v>
      </c>
      <c r="T36" s="77"/>
      <c r="U36" s="82"/>
      <c r="V36" s="80"/>
    </row>
    <row r="37" spans="1:22" x14ac:dyDescent="0.25">
      <c r="A37" s="74" t="s">
        <v>34</v>
      </c>
      <c r="B37" s="74"/>
      <c r="C37" s="74"/>
      <c r="D37" s="74"/>
      <c r="E37" s="139">
        <v>8</v>
      </c>
      <c r="F37" s="140"/>
      <c r="G37" s="127"/>
      <c r="H37" s="138"/>
      <c r="I37" s="127"/>
      <c r="J37" s="138"/>
      <c r="K37" s="127"/>
      <c r="L37" s="138"/>
      <c r="M37" s="127"/>
      <c r="N37" s="138"/>
      <c r="O37" s="157"/>
      <c r="P37" s="158"/>
      <c r="Q37" s="157"/>
      <c r="R37" s="158"/>
      <c r="S37" s="77">
        <f>E37+G37+I37+K37+M37+O37+Q37</f>
        <v>8</v>
      </c>
      <c r="T37" s="77"/>
      <c r="U37" s="82"/>
      <c r="V37" s="80"/>
    </row>
    <row r="38" spans="1:22" x14ac:dyDescent="0.25">
      <c r="A38" s="82" t="s">
        <v>6</v>
      </c>
      <c r="B38" s="82"/>
      <c r="C38" s="82"/>
      <c r="D38" s="82"/>
      <c r="E38" s="159">
        <f>SUM(E4:E37)</f>
        <v>8</v>
      </c>
      <c r="F38" s="160"/>
      <c r="G38" s="159">
        <f>SUM(G4:G37)</f>
        <v>8</v>
      </c>
      <c r="H38" s="160"/>
      <c r="I38" s="159">
        <f>SUM(I4:I37)</f>
        <v>8</v>
      </c>
      <c r="J38" s="160"/>
      <c r="K38" s="159">
        <f>SUM(K4:K37)</f>
        <v>8</v>
      </c>
      <c r="L38" s="160"/>
      <c r="M38" s="159">
        <f>SUM(M4:M37)</f>
        <v>8</v>
      </c>
      <c r="N38" s="160"/>
      <c r="O38" s="159">
        <f>SUM(O4:O37)</f>
        <v>0</v>
      </c>
      <c r="P38" s="160"/>
      <c r="Q38" s="159">
        <f>SUM(Q4:Q37)</f>
        <v>0</v>
      </c>
      <c r="R38" s="160"/>
      <c r="S38" s="77">
        <f>SUM(S4:S37)</f>
        <v>40</v>
      </c>
      <c r="T38" s="77"/>
      <c r="U38" s="82"/>
      <c r="V38" s="80"/>
    </row>
    <row r="39" spans="1:22" x14ac:dyDescent="0.25">
      <c r="A39" s="82" t="s">
        <v>2</v>
      </c>
      <c r="B39" s="82"/>
      <c r="C39" s="82"/>
      <c r="D39" s="82"/>
      <c r="E39" s="77"/>
      <c r="F39" s="83">
        <v>8</v>
      </c>
      <c r="G39" s="77"/>
      <c r="H39" s="83">
        <v>8</v>
      </c>
      <c r="I39" s="77"/>
      <c r="J39" s="83">
        <v>8</v>
      </c>
      <c r="K39" s="77"/>
      <c r="L39" s="83">
        <v>8</v>
      </c>
      <c r="M39" s="77"/>
      <c r="N39" s="83">
        <v>8</v>
      </c>
      <c r="O39" s="77"/>
      <c r="P39" s="83"/>
      <c r="Q39" s="77"/>
      <c r="R39" s="83"/>
      <c r="S39" s="77">
        <f>SUM(E39:R39)</f>
        <v>40</v>
      </c>
      <c r="T39" s="77">
        <f>SUM(T4:T36)</f>
        <v>0</v>
      </c>
      <c r="U39" s="80"/>
      <c r="V39" s="80"/>
    </row>
    <row r="40" spans="1:22" x14ac:dyDescent="0.25">
      <c r="A40" s="82" t="s">
        <v>37</v>
      </c>
      <c r="B40" s="82"/>
      <c r="C40" s="82"/>
      <c r="D40" s="82"/>
      <c r="E40" s="80"/>
      <c r="F40" s="80">
        <f>SUM(E38)-F39</f>
        <v>0</v>
      </c>
      <c r="G40" s="80"/>
      <c r="H40" s="80">
        <f>SUM(G38)-H39</f>
        <v>0</v>
      </c>
      <c r="I40" s="80"/>
      <c r="J40" s="80">
        <f>SUM(I38)-J39</f>
        <v>0</v>
      </c>
      <c r="K40" s="80"/>
      <c r="L40" s="80">
        <f>SUM(K38)-L39</f>
        <v>0</v>
      </c>
      <c r="M40" s="80"/>
      <c r="N40" s="80">
        <f>SUM(M38)-N39</f>
        <v>0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0</v>
      </c>
      <c r="V40" s="80">
        <f>SUM(V4:V39)</f>
        <v>0</v>
      </c>
    </row>
    <row r="42" spans="1:22" x14ac:dyDescent="0.25">
      <c r="A42" s="67" t="s">
        <v>21</v>
      </c>
      <c r="B42" s="68"/>
    </row>
    <row r="43" spans="1:22" x14ac:dyDescent="0.25">
      <c r="A43" s="69" t="s">
        <v>2</v>
      </c>
      <c r="C43" s="84">
        <f>SUM(T39)</f>
        <v>0</v>
      </c>
      <c r="I43" s="67">
        <v>3600</v>
      </c>
    </row>
    <row r="44" spans="1:22" x14ac:dyDescent="0.25">
      <c r="A44" s="69" t="s">
        <v>22</v>
      </c>
      <c r="C44" s="84">
        <f>U40</f>
        <v>0</v>
      </c>
      <c r="D44" s="84"/>
      <c r="I44" s="85">
        <v>5.25</v>
      </c>
    </row>
    <row r="45" spans="1:22" x14ac:dyDescent="0.25">
      <c r="A45" s="69" t="s">
        <v>23</v>
      </c>
      <c r="C45" s="84">
        <f>V40</f>
        <v>0</v>
      </c>
    </row>
    <row r="46" spans="1:22" x14ac:dyDescent="0.25">
      <c r="A46" s="69" t="s">
        <v>24</v>
      </c>
      <c r="C46" s="84">
        <f>S36</f>
        <v>32</v>
      </c>
      <c r="I46" s="84"/>
    </row>
    <row r="47" spans="1:22" x14ac:dyDescent="0.25">
      <c r="A47" s="69" t="s">
        <v>4</v>
      </c>
      <c r="C47" s="84">
        <f>S37</f>
        <v>8</v>
      </c>
    </row>
    <row r="48" spans="1:22" x14ac:dyDescent="0.25">
      <c r="A48" s="70" t="s">
        <v>6</v>
      </c>
      <c r="C48" s="86">
        <f>SUM(C43:C47)</f>
        <v>40</v>
      </c>
      <c r="E48" s="70" t="s">
        <v>38</v>
      </c>
      <c r="F48" s="70"/>
      <c r="G48" s="87">
        <f>S38-C48</f>
        <v>0</v>
      </c>
    </row>
    <row r="49" spans="1:4" ht="16.5" thickTop="1" x14ac:dyDescent="0.25">
      <c r="A49" s="69" t="s">
        <v>25</v>
      </c>
      <c r="C49" s="88">
        <v>0</v>
      </c>
      <c r="D49" s="88"/>
    </row>
    <row r="50" spans="1:4" x14ac:dyDescent="0.25">
      <c r="A50" s="69" t="s">
        <v>32</v>
      </c>
      <c r="C50" s="88">
        <v>0</v>
      </c>
      <c r="D50" s="88"/>
    </row>
    <row r="51" spans="1:4" ht="13.5" customHeight="1" x14ac:dyDescent="0.25"/>
  </sheetData>
  <mergeCells count="252"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K19:L19"/>
    <mergeCell ref="M19:N19"/>
    <mergeCell ref="O19:P19"/>
    <mergeCell ref="E20:F20"/>
    <mergeCell ref="G20:H20"/>
    <mergeCell ref="I20:J20"/>
    <mergeCell ref="K20:L20"/>
    <mergeCell ref="M20:N20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5:F25"/>
    <mergeCell ref="G25:H25"/>
    <mergeCell ref="I25:J25"/>
    <mergeCell ref="K25:L25"/>
    <mergeCell ref="M25:N25"/>
    <mergeCell ref="E31:F31"/>
    <mergeCell ref="G31:H31"/>
    <mergeCell ref="I31:J31"/>
    <mergeCell ref="E30:F30"/>
    <mergeCell ref="G30:H30"/>
    <mergeCell ref="I30:J30"/>
    <mergeCell ref="K30:L30"/>
    <mergeCell ref="O7:P7"/>
    <mergeCell ref="O33:P33"/>
    <mergeCell ref="M12:N12"/>
    <mergeCell ref="E12:F12"/>
    <mergeCell ref="G12:H12"/>
    <mergeCell ref="E28:F28"/>
    <mergeCell ref="M30:N30"/>
    <mergeCell ref="M29:N29"/>
    <mergeCell ref="E29:F29"/>
    <mergeCell ref="G29:H29"/>
    <mergeCell ref="I29:J29"/>
    <mergeCell ref="K29:L29"/>
    <mergeCell ref="I12:J12"/>
    <mergeCell ref="K12:L12"/>
    <mergeCell ref="E32:F32"/>
    <mergeCell ref="G32:H32"/>
    <mergeCell ref="O12:P12"/>
    <mergeCell ref="O32:P32"/>
    <mergeCell ref="Q27:R27"/>
    <mergeCell ref="Q32:R32"/>
    <mergeCell ref="Q9:R9"/>
    <mergeCell ref="O30:P30"/>
    <mergeCell ref="Q30:R30"/>
    <mergeCell ref="Q22:R22"/>
    <mergeCell ref="Q29:R29"/>
    <mergeCell ref="Q12:R12"/>
    <mergeCell ref="O31:P31"/>
    <mergeCell ref="Q31:R31"/>
    <mergeCell ref="O9:P9"/>
    <mergeCell ref="O22:P22"/>
    <mergeCell ref="O29:P29"/>
    <mergeCell ref="O26:P26"/>
    <mergeCell ref="Q26:R26"/>
    <mergeCell ref="O24:P24"/>
    <mergeCell ref="Q19:R19"/>
    <mergeCell ref="Q24:R24"/>
    <mergeCell ref="O25:P25"/>
    <mergeCell ref="Q25:R25"/>
    <mergeCell ref="O20:P20"/>
    <mergeCell ref="Q20:R20"/>
    <mergeCell ref="O11:P11"/>
    <mergeCell ref="E2:F2"/>
    <mergeCell ref="I2:J2"/>
    <mergeCell ref="K2:L2"/>
    <mergeCell ref="G2:H2"/>
    <mergeCell ref="O2:P2"/>
    <mergeCell ref="Q2:R2"/>
    <mergeCell ref="M2:N2"/>
    <mergeCell ref="O28:P28"/>
    <mergeCell ref="Q28:R28"/>
    <mergeCell ref="O27:P27"/>
    <mergeCell ref="O4:P4"/>
    <mergeCell ref="Q4:R4"/>
    <mergeCell ref="E27:F27"/>
    <mergeCell ref="G27:H27"/>
    <mergeCell ref="I27:J27"/>
    <mergeCell ref="K27:L27"/>
    <mergeCell ref="M9:N9"/>
    <mergeCell ref="E22:F22"/>
    <mergeCell ref="G22:H22"/>
    <mergeCell ref="I22:J22"/>
    <mergeCell ref="K22:L22"/>
    <mergeCell ref="M22:N22"/>
    <mergeCell ref="M27:N27"/>
    <mergeCell ref="E24:F24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21:F21"/>
    <mergeCell ref="G21:H21"/>
    <mergeCell ref="I21:J21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K17:L17"/>
    <mergeCell ref="M17:N17"/>
    <mergeCell ref="O17:P17"/>
    <mergeCell ref="Q17:R1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John Gould</cp:lastModifiedBy>
  <cp:lastPrinted>2023-10-27T15:04:40Z</cp:lastPrinted>
  <dcterms:created xsi:type="dcterms:W3CDTF">2010-01-14T13:00:57Z</dcterms:created>
  <dcterms:modified xsi:type="dcterms:W3CDTF">2024-06-05T08:48:23Z</dcterms:modified>
</cp:coreProperties>
</file>