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B6E5E2B4-A0A1-4CAB-BDD6-3177A8A34E55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N.Winterburn" sheetId="30" r:id="rId8"/>
    <sheet name="T.Winterburn" sheetId="18" r:id="rId9"/>
    <sheet name="Wright" sheetId="5" r:id="rId10"/>
  </sheets>
  <definedNames>
    <definedName name="_xlnm.Print_Area" localSheetId="0">Analysis!$A$1:$L$21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7">N.Winterburn!$A$1:$V$42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9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7" i="1"/>
  <c r="K8" i="1"/>
  <c r="K9" i="1"/>
  <c r="K10" i="1"/>
  <c r="K11" i="1"/>
  <c r="K12" i="1"/>
  <c r="K13" i="1"/>
  <c r="K6" i="1"/>
  <c r="S13" i="5"/>
  <c r="T13" i="5" s="1"/>
  <c r="S14" i="5"/>
  <c r="T14" i="5" s="1"/>
  <c r="S15" i="5"/>
  <c r="T15" i="5" s="1"/>
  <c r="C2" i="5" l="1"/>
  <c r="C2" i="18"/>
  <c r="C2" i="30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L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H12" i="1" l="1"/>
  <c r="I12" i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L8" i="1"/>
  <c r="T17" i="46"/>
  <c r="T22" i="46" s="1"/>
  <c r="C26" i="46" s="1"/>
  <c r="L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L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L7" i="1"/>
  <c r="V26" i="30"/>
  <c r="C31" i="30" s="1"/>
  <c r="D12" i="1" s="1"/>
  <c r="U26" i="30"/>
  <c r="C30" i="30" s="1"/>
  <c r="C12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2" i="1" s="1"/>
  <c r="S22" i="30"/>
  <c r="C32" i="30" s="1"/>
  <c r="E12" i="1" s="1"/>
  <c r="S21" i="30"/>
  <c r="T21" i="30" s="1"/>
  <c r="S20" i="30"/>
  <c r="L12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L11" i="1"/>
  <c r="I13" i="1"/>
  <c r="I11" i="1"/>
  <c r="I7" i="1"/>
  <c r="H13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3" i="1" s="1"/>
  <c r="C41" i="5"/>
  <c r="D13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3" i="1" s="1"/>
  <c r="C43" i="5"/>
  <c r="Q34" i="5"/>
  <c r="R36" i="5" s="1"/>
  <c r="C33" i="14" l="1"/>
  <c r="E7" i="1" s="1"/>
  <c r="E14" i="1" s="1"/>
  <c r="I14" i="1"/>
  <c r="H14" i="1"/>
  <c r="C14" i="1"/>
  <c r="T18" i="18"/>
  <c r="T20" i="30"/>
  <c r="D11" i="1"/>
  <c r="D14" i="1" s="1"/>
  <c r="T13" i="30"/>
  <c r="T19" i="18"/>
  <c r="T26" i="24"/>
  <c r="C30" i="24" s="1"/>
  <c r="B11" i="1" s="1"/>
  <c r="T26" i="14"/>
  <c r="S25" i="24"/>
  <c r="F13" i="1"/>
  <c r="S26" i="30"/>
  <c r="S24" i="30"/>
  <c r="S27" i="24"/>
  <c r="S25" i="14"/>
  <c r="F7" i="1"/>
  <c r="L27" i="14"/>
  <c r="S27" i="14" s="1"/>
  <c r="C30" i="14" l="1"/>
  <c r="B7" i="1" s="1"/>
  <c r="G7" i="1" s="1"/>
  <c r="F14" i="1"/>
  <c r="T25" i="30"/>
  <c r="C29" i="30" s="1"/>
  <c r="B12" i="1" s="1"/>
  <c r="G12" i="1" s="1"/>
  <c r="C35" i="24"/>
  <c r="G35" i="24" s="1"/>
  <c r="G8" i="1"/>
  <c r="G6" i="1"/>
  <c r="G11" i="1"/>
  <c r="C35" i="14" l="1"/>
  <c r="G35" i="14" s="1"/>
  <c r="C34" i="30"/>
  <c r="G34" i="30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3" i="1" s="1"/>
  <c r="L13" i="1"/>
  <c r="S34" i="5"/>
  <c r="G13" i="1" l="1"/>
  <c r="G14" i="1" s="1"/>
  <c r="L14" i="1"/>
  <c r="C18" i="1" s="1"/>
  <c r="C44" i="5"/>
  <c r="G44" i="5" s="1"/>
  <c r="B14" i="1" l="1"/>
  <c r="C17" i="1" s="1"/>
  <c r="C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Debbie Singh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  <comment ref="J5" authorId="1" shapeId="0" xr:uid="{6F2C4D7A-F40E-4868-A218-B24E413993AB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PAID STATUTORY GUARANTEE PAY FROM W/E 11/8 - 1/9/24 £38 PER DAY FOR 5 DAYS IN ANY 3 MONTH PERIOD</t>
        </r>
      </text>
    </comment>
  </commentList>
</comments>
</file>

<file path=xl/sharedStrings.xml><?xml version="1.0" encoding="utf-8"?>
<sst xmlns="http://schemas.openxmlformats.org/spreadsheetml/2006/main" count="432" uniqueCount="105">
  <si>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</si>
  <si>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</si>
  <si>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</si>
  <si>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</si>
  <si>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</si>
  <si>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</si>
  <si>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</si>
  <si>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</si>
  <si>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</si>
  <si>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</si>
  <si>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</si>
  <si>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</si>
  <si>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</si>
  <si>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</si>
  <si>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</si>
  <si>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</si>
  <si>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</si>
  <si>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</si>
  <si>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</si>
  <si>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</si>
  <si>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</si>
  <si>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</si>
  <si>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</si>
  <si>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</si>
  <si>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</si>
  <si>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</si>
  <si>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</si>
  <si>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</si>
  <si>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</si>
  <si>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</si>
  <si>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</si>
  <si>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</si>
  <si>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</si>
  <si>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</si>
  <si>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</si>
  <si>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</si>
  <si>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</si>
  <si>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</si>
  <si>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</si>
  <si>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</si>
  <si>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</si>
  <si>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</si>
  <si>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</si>
  <si>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</si>
  <si>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</si>
  <si>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</si>
  <si>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</si>
  <si>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</si>
  <si>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</si>
  <si>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</si>
  <si>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</si>
  <si>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</si>
  <si>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</si>
  <si>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</si>
  <si>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</si>
  <si>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</si>
  <si>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</si>
  <si>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</si>
  <si>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</si>
  <si>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</si>
  <si>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</si>
  <si>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</si>
  <si>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</si>
  <si>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</si>
  <si>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</si>
  <si>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</si>
  <si>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</si>
  <si>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</si>
  <si>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</si>
  <si>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empty / sort trollies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</si>
  <si>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</si>
  <si>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</si>
  <si>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</si>
  <si>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</si>
  <si>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</si>
  <si>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</si>
  <si>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</si>
  <si>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</si>
  <si>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time sheets</t>
  </si>
  <si>
    <t>greeters desk</t>
  </si>
  <si>
    <t>deliveries 7138 / tool box</t>
  </si>
  <si>
    <t>paint offices</t>
  </si>
  <si>
    <t>pick up control</t>
  </si>
  <si>
    <t>windows / doors / gate</t>
  </si>
  <si>
    <t>sanding front boarding</t>
  </si>
  <si>
    <t>Building maintenance</t>
  </si>
  <si>
    <t>panels</t>
  </si>
  <si>
    <t>seating</t>
  </si>
  <si>
    <t>server counter</t>
  </si>
  <si>
    <t>wall panels</t>
  </si>
  <si>
    <t xml:space="preserve">painting workshop </t>
  </si>
  <si>
    <t>mirror frames</t>
  </si>
  <si>
    <t>front boarding</t>
  </si>
  <si>
    <t>01.09.2024</t>
  </si>
  <si>
    <t>island unit</t>
  </si>
  <si>
    <t>foot rail</t>
  </si>
  <si>
    <t>mirror</t>
  </si>
  <si>
    <t>architrave</t>
  </si>
  <si>
    <t>GALL01</t>
  </si>
  <si>
    <t>CAPI01</t>
  </si>
  <si>
    <t>OFFI01</t>
  </si>
  <si>
    <t>MBHS01</t>
  </si>
  <si>
    <t>OFFI02</t>
  </si>
  <si>
    <t>SGP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</si>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</sst>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2" fontId="10" fillId="7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7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23" fillId="3" borderId="0" xfId="0" applyNumberFormat="1" applyFont="1" applyFill="1" applyBorder="1"/>
    <xf numFmtId="0" fontId="27" fillId="0" borderId="0" xfId="0" applyFont="1"/>
    <xf numFmtId="164" fontId="27" fillId="0" borderId="0" xfId="0" applyNumberFormat="1" applyFont="1"/>
    <xf numFmtId="164" fontId="2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"/>
  <sheetViews>
    <sheetView tabSelected="1" zoomScale="89" zoomScaleNormal="89" workbookViewId="0">
      <selection activeCell="J7" sqref="J7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4.71875" style="91" customWidth="1"/>
    <col min="11" max="11" width="9.1640625" style="89"/>
    <col min="12" max="12" width="12.83203125" style="89" bestFit="1" customWidth="1"/>
    <col min="13" max="13" width="5" style="115" bestFit="1" customWidth="1"/>
    <col min="14" max="14" width="4.83203125" style="115" customWidth="1"/>
    <col min="15" max="15" width="4.27734375" style="115" bestFit="1" customWidth="1"/>
    <col min="16" max="16384" width="9.1640625" style="89"/>
  </cols>
  <sheetData>
    <row r="1" spans="1:15" x14ac:dyDescent="0.6">
      <c r="A1" s="88" t="s">
        <v>0</v>
      </c>
      <c r="D1" s="90"/>
      <c r="E1" s="89" t="s">
        <v>46</v>
      </c>
    </row>
    <row r="2" spans="1:15" x14ac:dyDescent="0.6">
      <c r="A2" s="88" t="s">
        <v>56</v>
      </c>
      <c r="C2" s="113" t="s">
        <v>93</v>
      </c>
      <c r="D2" s="92"/>
      <c r="E2" s="89" t="s">
        <v>39</v>
      </c>
    </row>
    <row r="3" spans="1:15" x14ac:dyDescent="0.6">
      <c r="A3" s="88"/>
      <c r="D3" s="93"/>
      <c r="E3" s="89" t="s">
        <v>41</v>
      </c>
    </row>
    <row r="4" spans="1:15" ht="12.75" customHeight="1" x14ac:dyDescent="0.6"/>
    <row r="5" spans="1:15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J5" s="162" t="s">
        <v>103</v>
      </c>
      <c r="K5" s="162" t="s">
        <v>104</v>
      </c>
      <c r="L5" s="95" t="s">
        <v>38</v>
      </c>
    </row>
    <row r="6" spans="1:15" x14ac:dyDescent="0.6">
      <c r="A6" s="96" t="s">
        <v>40</v>
      </c>
      <c r="B6" s="97">
        <f>SUM(Czege!C26)</f>
        <v>24</v>
      </c>
      <c r="C6" s="97">
        <f>SUM(Czege!C27)</f>
        <v>0</v>
      </c>
      <c r="D6" s="97">
        <f>SUM(Czege!C28)</f>
        <v>0</v>
      </c>
      <c r="E6" s="97">
        <f>SUM(Czege!C29)</f>
        <v>8</v>
      </c>
      <c r="F6" s="97">
        <f>SUM(Czege!C30)</f>
        <v>8</v>
      </c>
      <c r="G6" s="98">
        <f>B6+C6+D6+E6+F6</f>
        <v>40</v>
      </c>
      <c r="H6" s="100">
        <f>SUM(Czege!C32)</f>
        <v>0</v>
      </c>
      <c r="I6" s="100">
        <f>SUM(Czege!C33)</f>
        <v>0</v>
      </c>
      <c r="J6" s="162">
        <v>2</v>
      </c>
      <c r="K6" s="163">
        <f>J6*38</f>
        <v>76</v>
      </c>
      <c r="L6" s="99">
        <f>SUM(Czege!I27)</f>
        <v>0</v>
      </c>
      <c r="N6" s="115" t="s">
        <v>73</v>
      </c>
    </row>
    <row r="7" spans="1:15" ht="17.25" customHeight="1" x14ac:dyDescent="0.6">
      <c r="A7" s="96" t="s">
        <v>7</v>
      </c>
      <c r="B7" s="97">
        <f>SUM(Doran!C30)</f>
        <v>24</v>
      </c>
      <c r="C7" s="97">
        <f>SUM(Doran!C31)</f>
        <v>0</v>
      </c>
      <c r="D7" s="97">
        <f>SUM(Doran!C32)</f>
        <v>0</v>
      </c>
      <c r="E7" s="97">
        <f>SUM(Doran!C33)</f>
        <v>0</v>
      </c>
      <c r="F7" s="97">
        <f>SUM(Doran!C34)</f>
        <v>8</v>
      </c>
      <c r="G7" s="98">
        <f t="shared" ref="G7:G12" si="0">B7+C7+D7+E7+F7</f>
        <v>32</v>
      </c>
      <c r="H7" s="100">
        <f>SUM(Doran!C36)</f>
        <v>0</v>
      </c>
      <c r="I7" s="100">
        <f>SUM(Doran!C37)</f>
        <v>0</v>
      </c>
      <c r="J7" s="162">
        <v>4</v>
      </c>
      <c r="K7" s="163">
        <f t="shared" ref="K7:K13" si="1">J7*38</f>
        <v>152</v>
      </c>
      <c r="L7" s="99">
        <f>SUM(Doran!I31)</f>
        <v>0</v>
      </c>
      <c r="M7" s="115" t="s">
        <v>72</v>
      </c>
    </row>
    <row r="8" spans="1:15" x14ac:dyDescent="0.6">
      <c r="A8" s="96" t="s">
        <v>47</v>
      </c>
      <c r="B8" s="97">
        <f>SUM(Hammond!C27)</f>
        <v>24</v>
      </c>
      <c r="C8" s="97">
        <f>SUM(Hammond!C28)</f>
        <v>0</v>
      </c>
      <c r="D8" s="97">
        <f>SUM(Hammond!C29)</f>
        <v>0</v>
      </c>
      <c r="E8" s="97">
        <f>SUM(Hammond!C30)</f>
        <v>0</v>
      </c>
      <c r="F8" s="97">
        <f>SUM(Hammond!C31)</f>
        <v>8</v>
      </c>
      <c r="G8" s="98">
        <f t="shared" ref="G8:G10" si="2">B8+C8+D8+E8+F8</f>
        <v>32</v>
      </c>
      <c r="H8" s="100">
        <f>SUM(Hammond!C33)</f>
        <v>0</v>
      </c>
      <c r="I8" s="100">
        <f>SUM(Hammond!C34)</f>
        <v>0</v>
      </c>
      <c r="J8" s="162">
        <v>2</v>
      </c>
      <c r="K8" s="163">
        <f t="shared" si="1"/>
        <v>76</v>
      </c>
      <c r="L8" s="99">
        <f>SUM(Hammond!I28)</f>
        <v>3</v>
      </c>
      <c r="N8" s="115" t="s">
        <v>73</v>
      </c>
    </row>
    <row r="9" spans="1:15" x14ac:dyDescent="0.6">
      <c r="A9" s="108" t="s">
        <v>70</v>
      </c>
      <c r="B9" s="97">
        <f>SUM(Mcsharry!C28)</f>
        <v>24</v>
      </c>
      <c r="C9" s="97">
        <v>0</v>
      </c>
      <c r="D9" s="97">
        <f>SUM(Mcsharry!C30)</f>
        <v>0</v>
      </c>
      <c r="E9" s="97">
        <f>SUM(Mcsharry!C31)</f>
        <v>8</v>
      </c>
      <c r="F9" s="97">
        <f>SUM(Mcsharry!C32)</f>
        <v>8</v>
      </c>
      <c r="G9" s="98">
        <f>B9+C9+D9+E9+F9</f>
        <v>40</v>
      </c>
      <c r="H9" s="100">
        <f>SUM(Mcsharry!C34)</f>
        <v>0</v>
      </c>
      <c r="I9" s="100">
        <f>SUM(Mcsharry!C35)</f>
        <v>0</v>
      </c>
      <c r="J9" s="162">
        <v>3</v>
      </c>
      <c r="K9" s="163">
        <f t="shared" si="1"/>
        <v>114</v>
      </c>
      <c r="L9" s="99">
        <f>SUM(Mcsharry!I29)</f>
        <v>0</v>
      </c>
      <c r="N9" s="115" t="s">
        <v>73</v>
      </c>
    </row>
    <row r="10" spans="1:15" ht="17.25" customHeight="1" x14ac:dyDescent="0.6">
      <c r="A10" s="96" t="s">
        <v>8</v>
      </c>
      <c r="B10" s="97">
        <f>SUM(Taylor!C28)</f>
        <v>0</v>
      </c>
      <c r="C10" s="97">
        <f>SUM(Taylor!C29)</f>
        <v>0</v>
      </c>
      <c r="D10" s="97">
        <f>SUM(Taylor!C30)</f>
        <v>0</v>
      </c>
      <c r="E10" s="97">
        <f>SUM(Taylor!C31)</f>
        <v>32</v>
      </c>
      <c r="F10" s="97">
        <f>SUM(Taylor!C32)</f>
        <v>8</v>
      </c>
      <c r="G10" s="98">
        <f t="shared" si="2"/>
        <v>40</v>
      </c>
      <c r="H10" s="100">
        <f>SUM(Taylor!C34)</f>
        <v>0</v>
      </c>
      <c r="I10" s="100">
        <f>SUM(Taylor!C35)</f>
        <v>0</v>
      </c>
      <c r="J10" s="162">
        <v>2</v>
      </c>
      <c r="K10" s="163">
        <f t="shared" si="1"/>
        <v>76</v>
      </c>
      <c r="L10" s="99">
        <f>SUM(Taylor!I29)</f>
        <v>0</v>
      </c>
      <c r="N10" s="115" t="s">
        <v>73</v>
      </c>
    </row>
    <row r="11" spans="1:15" x14ac:dyDescent="0.6">
      <c r="A11" s="96" t="s">
        <v>42</v>
      </c>
      <c r="B11" s="97">
        <f>SUM(Ward!C30)</f>
        <v>23.5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8</v>
      </c>
      <c r="G11" s="98">
        <f t="shared" si="0"/>
        <v>31.5</v>
      </c>
      <c r="H11" s="100">
        <f>SUM(Ward!C36)</f>
        <v>0</v>
      </c>
      <c r="I11" s="100">
        <f>SUM(Ward!C37)</f>
        <v>0</v>
      </c>
      <c r="J11" s="162">
        <v>4</v>
      </c>
      <c r="K11" s="163">
        <f t="shared" si="1"/>
        <v>152</v>
      </c>
      <c r="L11" s="99">
        <f>SUM(Ward!I31)</f>
        <v>0</v>
      </c>
      <c r="N11" s="115" t="s">
        <v>73</v>
      </c>
    </row>
    <row r="12" spans="1:15" x14ac:dyDescent="0.6">
      <c r="A12" s="96" t="s">
        <v>44</v>
      </c>
      <c r="B12" s="97">
        <f>SUM(N.Winterburn!C29)</f>
        <v>0</v>
      </c>
      <c r="C12" s="97">
        <f>SUM(N.Winterburn!C30)</f>
        <v>0</v>
      </c>
      <c r="D12" s="97">
        <f>SUM(N.Winterburn!C31)</f>
        <v>0</v>
      </c>
      <c r="E12" s="97">
        <f>SUM(N.Winterburn!C32)</f>
        <v>32</v>
      </c>
      <c r="F12" s="97">
        <f>SUM(N.Winterburn!C33)</f>
        <v>8</v>
      </c>
      <c r="G12" s="98">
        <f t="shared" si="0"/>
        <v>40</v>
      </c>
      <c r="H12" s="100">
        <f>SUM(N.Winterburn!C35)</f>
        <v>0</v>
      </c>
      <c r="I12" s="100">
        <f>SUM(N.Winterburn!C36)</f>
        <v>0</v>
      </c>
      <c r="J12" s="162">
        <v>3</v>
      </c>
      <c r="K12" s="163">
        <f t="shared" si="1"/>
        <v>114</v>
      </c>
      <c r="L12" s="99">
        <f>SUM(N.Winterburn!I30)</f>
        <v>0</v>
      </c>
      <c r="O12" s="115" t="s">
        <v>74</v>
      </c>
    </row>
    <row r="13" spans="1:15" x14ac:dyDescent="0.6">
      <c r="A13" s="96" t="s">
        <v>9</v>
      </c>
      <c r="B13" s="97">
        <f>SUM(Wright!C39)</f>
        <v>25.5</v>
      </c>
      <c r="C13" s="97">
        <f>SUM(Wright!C40)</f>
        <v>0</v>
      </c>
      <c r="D13" s="97">
        <f>SUM(Wright!C41)</f>
        <v>0</v>
      </c>
      <c r="E13" s="97">
        <f>SUM(Wright!C42)</f>
        <v>0</v>
      </c>
      <c r="F13" s="97">
        <f>SUM(Wright!C43)</f>
        <v>8</v>
      </c>
      <c r="G13" s="98">
        <f>B13+C13+D13+E13+F13</f>
        <v>33.5</v>
      </c>
      <c r="H13" s="100">
        <f>SUM(Wright!C45)</f>
        <v>0</v>
      </c>
      <c r="I13" s="100">
        <f>SUM(Wright!C46)</f>
        <v>0</v>
      </c>
      <c r="J13" s="162">
        <v>3</v>
      </c>
      <c r="K13" s="163">
        <f t="shared" si="1"/>
        <v>114</v>
      </c>
      <c r="L13" s="99">
        <f>SUM(Wright!I40)</f>
        <v>4.75</v>
      </c>
      <c r="N13" s="115" t="s">
        <v>73</v>
      </c>
    </row>
    <row r="14" spans="1:15" ht="17.25" customHeight="1" x14ac:dyDescent="0.6">
      <c r="A14" s="101" t="s">
        <v>19</v>
      </c>
      <c r="B14" s="102">
        <f t="shared" ref="B14:I14" si="3">SUM(B6:B13)</f>
        <v>145</v>
      </c>
      <c r="C14" s="102">
        <f t="shared" si="3"/>
        <v>0</v>
      </c>
      <c r="D14" s="102">
        <f t="shared" si="3"/>
        <v>0</v>
      </c>
      <c r="E14" s="102">
        <f t="shared" si="3"/>
        <v>80</v>
      </c>
      <c r="F14" s="102">
        <f t="shared" si="3"/>
        <v>64</v>
      </c>
      <c r="G14" s="102">
        <f t="shared" si="3"/>
        <v>289</v>
      </c>
      <c r="H14" s="103">
        <f t="shared" si="3"/>
        <v>0</v>
      </c>
      <c r="I14" s="103">
        <f t="shared" si="3"/>
        <v>0</v>
      </c>
      <c r="J14" s="161"/>
      <c r="K14" s="164">
        <f>SUM(K6:K13)</f>
        <v>874</v>
      </c>
      <c r="L14" s="102">
        <f>SUM(L6:L13)</f>
        <v>7.75</v>
      </c>
    </row>
    <row r="15" spans="1:15" s="91" customFormat="1" x14ac:dyDescent="0.6">
      <c r="A15" s="89"/>
      <c r="B15" s="89"/>
      <c r="C15" s="89"/>
      <c r="D15" s="89"/>
      <c r="E15" s="89"/>
      <c r="F15" s="89"/>
      <c r="K15" s="89"/>
      <c r="L15" s="89"/>
      <c r="M15" s="116"/>
      <c r="N15" s="116"/>
      <c r="O15" s="116"/>
    </row>
    <row r="17" spans="1:3" x14ac:dyDescent="0.6">
      <c r="A17" s="89" t="s">
        <v>25</v>
      </c>
      <c r="C17" s="104">
        <f>B14+C14+D14</f>
        <v>145</v>
      </c>
    </row>
    <row r="18" spans="1:3" x14ac:dyDescent="0.6">
      <c r="A18" s="89" t="s">
        <v>26</v>
      </c>
      <c r="C18" s="104">
        <f>L14</f>
        <v>7.75</v>
      </c>
    </row>
    <row r="19" spans="1:3" x14ac:dyDescent="0.6">
      <c r="A19" s="89" t="s">
        <v>30</v>
      </c>
      <c r="C19" s="105">
        <f>C18/C17</f>
        <v>5.3448275862068968E-2</v>
      </c>
    </row>
    <row r="20" spans="1:3" x14ac:dyDescent="0.6">
      <c r="C20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zoomScale="87" zoomScaleNormal="87" workbookViewId="0">
      <selection activeCell="F22" sqref="F22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51</v>
      </c>
      <c r="B1" s="68"/>
      <c r="C1" s="68"/>
    </row>
    <row r="2" spans="1:22" s="73" customFormat="1" x14ac:dyDescent="0.5">
      <c r="A2" s="5" t="s">
        <v>55</v>
      </c>
      <c r="B2" s="106"/>
      <c r="C2" s="114" t="str">
        <f>Analysis!C2</f>
        <v>01.09.2024</v>
      </c>
      <c r="D2" s="106"/>
      <c r="E2" s="159" t="s">
        <v>10</v>
      </c>
      <c r="F2" s="159"/>
      <c r="G2" s="160" t="s">
        <v>11</v>
      </c>
      <c r="H2" s="160"/>
      <c r="I2" s="160" t="s">
        <v>12</v>
      </c>
      <c r="J2" s="160"/>
      <c r="K2" s="136" t="s">
        <v>13</v>
      </c>
      <c r="L2" s="160"/>
      <c r="M2" s="136" t="s">
        <v>14</v>
      </c>
      <c r="N2" s="160"/>
      <c r="O2" s="160" t="s">
        <v>15</v>
      </c>
      <c r="P2" s="160"/>
      <c r="Q2" s="160" t="s">
        <v>16</v>
      </c>
      <c r="R2" s="160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8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6" t="s">
        <v>98</v>
      </c>
      <c r="C4" s="6">
        <v>44</v>
      </c>
      <c r="D4" s="20" t="s">
        <v>91</v>
      </c>
      <c r="E4" s="134"/>
      <c r="F4" s="135"/>
      <c r="G4" s="125">
        <v>0.75</v>
      </c>
      <c r="H4" s="133"/>
      <c r="I4" s="125">
        <v>0.25</v>
      </c>
      <c r="J4" s="133"/>
      <c r="K4" s="125"/>
      <c r="L4" s="133"/>
      <c r="M4" s="125"/>
      <c r="N4" s="133"/>
      <c r="O4" s="155"/>
      <c r="P4" s="156"/>
      <c r="Q4" s="155"/>
      <c r="R4" s="156"/>
      <c r="S4" s="77">
        <f t="shared" ref="S4:S6" si="0">E4+G4+I4+K4+M4+O4+Q4</f>
        <v>1</v>
      </c>
      <c r="T4" s="77">
        <f t="shared" ref="T4:T6" si="1">SUM(S4-U4-V4)</f>
        <v>1</v>
      </c>
      <c r="U4" s="80"/>
      <c r="V4" s="80"/>
    </row>
    <row r="5" spans="1:22" x14ac:dyDescent="0.5">
      <c r="A5" s="6">
        <v>6964</v>
      </c>
      <c r="B5" s="6" t="s">
        <v>101</v>
      </c>
      <c r="C5" s="6">
        <v>23</v>
      </c>
      <c r="D5" s="20" t="s">
        <v>89</v>
      </c>
      <c r="E5" s="134"/>
      <c r="F5" s="135"/>
      <c r="G5" s="125">
        <v>3</v>
      </c>
      <c r="H5" s="133"/>
      <c r="I5" s="125">
        <v>4</v>
      </c>
      <c r="J5" s="133"/>
      <c r="K5" s="125">
        <v>1.5</v>
      </c>
      <c r="L5" s="133"/>
      <c r="M5" s="125"/>
      <c r="N5" s="133"/>
      <c r="O5" s="155"/>
      <c r="P5" s="156"/>
      <c r="Q5" s="155"/>
      <c r="R5" s="156"/>
      <c r="S5" s="77">
        <f t="shared" si="0"/>
        <v>8.5</v>
      </c>
      <c r="T5" s="77">
        <f t="shared" si="1"/>
        <v>8.5</v>
      </c>
      <c r="U5" s="80"/>
      <c r="V5" s="80"/>
    </row>
    <row r="6" spans="1:22" x14ac:dyDescent="0.5">
      <c r="A6" s="6">
        <v>7138</v>
      </c>
      <c r="B6" s="6" t="s">
        <v>98</v>
      </c>
      <c r="C6" s="6">
        <v>30</v>
      </c>
      <c r="D6" s="20" t="s">
        <v>95</v>
      </c>
      <c r="E6" s="134"/>
      <c r="F6" s="135"/>
      <c r="G6" s="125">
        <v>1</v>
      </c>
      <c r="H6" s="133"/>
      <c r="I6" s="125">
        <v>0.25</v>
      </c>
      <c r="J6" s="133"/>
      <c r="K6" s="125"/>
      <c r="L6" s="133"/>
      <c r="M6" s="125"/>
      <c r="N6" s="133"/>
      <c r="O6" s="155"/>
      <c r="P6" s="156"/>
      <c r="Q6" s="155"/>
      <c r="R6" s="156"/>
      <c r="S6" s="77">
        <f t="shared" si="0"/>
        <v>1.25</v>
      </c>
      <c r="T6" s="77">
        <f t="shared" si="1"/>
        <v>1.25</v>
      </c>
      <c r="U6" s="80"/>
      <c r="V6" s="80"/>
    </row>
    <row r="7" spans="1:22" ht="15" customHeight="1" x14ac:dyDescent="0.5">
      <c r="A7" s="6"/>
      <c r="B7" s="6"/>
      <c r="C7" s="6"/>
      <c r="D7" s="20"/>
      <c r="E7" s="134"/>
      <c r="F7" s="135"/>
      <c r="G7" s="125"/>
      <c r="H7" s="133"/>
      <c r="I7" s="125"/>
      <c r="J7" s="133"/>
      <c r="K7" s="125"/>
      <c r="L7" s="133"/>
      <c r="M7" s="125"/>
      <c r="N7" s="133"/>
      <c r="O7" s="155"/>
      <c r="P7" s="156"/>
      <c r="Q7" s="155"/>
      <c r="R7" s="156"/>
      <c r="S7" s="77">
        <f t="shared" ref="S7:S31" si="2">E7+G7+I7+K7+M7+O7+Q7</f>
        <v>0</v>
      </c>
      <c r="T7" s="77">
        <f t="shared" ref="T7:T31" si="3">SUM(S7-U7-V7)</f>
        <v>0</v>
      </c>
      <c r="U7" s="80"/>
      <c r="V7" s="80"/>
    </row>
    <row r="8" spans="1:22" ht="15" customHeight="1" x14ac:dyDescent="0.5">
      <c r="A8" s="6"/>
      <c r="B8" s="6"/>
      <c r="C8" s="6"/>
      <c r="D8" s="20"/>
      <c r="E8" s="134"/>
      <c r="F8" s="135"/>
      <c r="G8" s="125"/>
      <c r="H8" s="133"/>
      <c r="I8" s="125"/>
      <c r="J8" s="133"/>
      <c r="K8" s="125"/>
      <c r="L8" s="133"/>
      <c r="M8" s="125"/>
      <c r="N8" s="133"/>
      <c r="O8" s="155"/>
      <c r="P8" s="156"/>
      <c r="Q8" s="155"/>
      <c r="R8" s="156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34"/>
      <c r="F9" s="135"/>
      <c r="G9" s="125"/>
      <c r="H9" s="133"/>
      <c r="I9" s="125"/>
      <c r="J9" s="133"/>
      <c r="K9" s="125"/>
      <c r="L9" s="133"/>
      <c r="M9" s="125"/>
      <c r="N9" s="133"/>
      <c r="O9" s="155"/>
      <c r="P9" s="156"/>
      <c r="Q9" s="155"/>
      <c r="R9" s="156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34"/>
      <c r="F10" s="135"/>
      <c r="G10" s="125"/>
      <c r="H10" s="133"/>
      <c r="I10" s="125"/>
      <c r="J10" s="133"/>
      <c r="K10" s="125"/>
      <c r="L10" s="133"/>
      <c r="M10" s="125"/>
      <c r="N10" s="133"/>
      <c r="O10" s="155"/>
      <c r="P10" s="156"/>
      <c r="Q10" s="155"/>
      <c r="R10" s="156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34"/>
      <c r="F11" s="135"/>
      <c r="G11" s="125"/>
      <c r="H11" s="133"/>
      <c r="I11" s="125"/>
      <c r="J11" s="133"/>
      <c r="K11" s="125"/>
      <c r="L11" s="133"/>
      <c r="M11" s="125"/>
      <c r="N11" s="133"/>
      <c r="O11" s="155"/>
      <c r="P11" s="156"/>
      <c r="Q11" s="155"/>
      <c r="R11" s="156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34"/>
      <c r="F12" s="135"/>
      <c r="G12" s="125"/>
      <c r="H12" s="133"/>
      <c r="I12" s="125"/>
      <c r="J12" s="133"/>
      <c r="K12" s="125"/>
      <c r="L12" s="133"/>
      <c r="M12" s="125"/>
      <c r="N12" s="133"/>
      <c r="O12" s="155"/>
      <c r="P12" s="156"/>
      <c r="Q12" s="155"/>
      <c r="R12" s="156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34"/>
      <c r="F13" s="135"/>
      <c r="G13" s="125"/>
      <c r="H13" s="133"/>
      <c r="I13" s="125"/>
      <c r="J13" s="133"/>
      <c r="K13" s="125"/>
      <c r="L13" s="133"/>
      <c r="M13" s="125"/>
      <c r="N13" s="133"/>
      <c r="O13" s="155"/>
      <c r="P13" s="156"/>
      <c r="Q13" s="155"/>
      <c r="R13" s="156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34"/>
      <c r="F14" s="135"/>
      <c r="G14" s="125"/>
      <c r="H14" s="133"/>
      <c r="I14" s="125"/>
      <c r="J14" s="133"/>
      <c r="K14" s="125"/>
      <c r="L14" s="133"/>
      <c r="M14" s="125"/>
      <c r="N14" s="133"/>
      <c r="O14" s="155"/>
      <c r="P14" s="156"/>
      <c r="Q14" s="155"/>
      <c r="R14" s="156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6"/>
      <c r="B15" s="6"/>
      <c r="C15" s="6"/>
      <c r="D15" s="20"/>
      <c r="E15" s="134"/>
      <c r="F15" s="135"/>
      <c r="G15" s="125"/>
      <c r="H15" s="133"/>
      <c r="I15" s="125"/>
      <c r="J15" s="133"/>
      <c r="K15" s="125"/>
      <c r="L15" s="133"/>
      <c r="M15" s="125"/>
      <c r="N15" s="133"/>
      <c r="O15" s="155"/>
      <c r="P15" s="156"/>
      <c r="Q15" s="155"/>
      <c r="R15" s="156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6" t="s">
        <v>102</v>
      </c>
      <c r="C16" s="6"/>
      <c r="D16" s="20" t="s">
        <v>66</v>
      </c>
      <c r="E16" s="134"/>
      <c r="F16" s="135"/>
      <c r="G16" s="125"/>
      <c r="H16" s="133"/>
      <c r="I16" s="125"/>
      <c r="J16" s="133"/>
      <c r="K16" s="125"/>
      <c r="L16" s="133"/>
      <c r="M16" s="125"/>
      <c r="N16" s="133"/>
      <c r="O16" s="155"/>
      <c r="P16" s="156"/>
      <c r="Q16" s="155"/>
      <c r="R16" s="156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6" t="s">
        <v>102</v>
      </c>
      <c r="C17" s="6"/>
      <c r="D17" s="20" t="s">
        <v>65</v>
      </c>
      <c r="E17" s="134"/>
      <c r="F17" s="135"/>
      <c r="G17" s="125">
        <v>0.75</v>
      </c>
      <c r="H17" s="133"/>
      <c r="I17" s="125">
        <v>0.5</v>
      </c>
      <c r="J17" s="133"/>
      <c r="K17" s="125"/>
      <c r="L17" s="133"/>
      <c r="M17" s="125"/>
      <c r="N17" s="133"/>
      <c r="O17" s="155"/>
      <c r="P17" s="156"/>
      <c r="Q17" s="155"/>
      <c r="R17" s="156"/>
      <c r="S17" s="77">
        <f t="shared" si="12"/>
        <v>1.25</v>
      </c>
      <c r="T17" s="77">
        <f t="shared" si="13"/>
        <v>1.25</v>
      </c>
      <c r="U17" s="80"/>
      <c r="V17" s="80"/>
    </row>
    <row r="18" spans="1:22" x14ac:dyDescent="0.5">
      <c r="A18" s="79">
        <v>3602</v>
      </c>
      <c r="B18" s="23" t="s">
        <v>102</v>
      </c>
      <c r="C18" s="79"/>
      <c r="D18" s="20" t="s">
        <v>64</v>
      </c>
      <c r="E18" s="134"/>
      <c r="F18" s="135"/>
      <c r="G18" s="125">
        <v>0.5</v>
      </c>
      <c r="H18" s="133"/>
      <c r="I18" s="125"/>
      <c r="J18" s="133"/>
      <c r="K18" s="125">
        <v>1</v>
      </c>
      <c r="L18" s="133"/>
      <c r="M18" s="125"/>
      <c r="N18" s="133"/>
      <c r="O18" s="155"/>
      <c r="P18" s="156"/>
      <c r="Q18" s="155"/>
      <c r="R18" s="156"/>
      <c r="S18" s="77">
        <f t="shared" si="2"/>
        <v>1.5</v>
      </c>
      <c r="T18" s="77">
        <f t="shared" si="3"/>
        <v>1.5</v>
      </c>
      <c r="U18" s="80"/>
      <c r="V18" s="80"/>
    </row>
    <row r="19" spans="1:22" x14ac:dyDescent="0.5">
      <c r="A19" s="79">
        <v>3602</v>
      </c>
      <c r="B19" s="6" t="s">
        <v>102</v>
      </c>
      <c r="C19" s="6"/>
      <c r="D19" s="20" t="s">
        <v>54</v>
      </c>
      <c r="E19" s="134"/>
      <c r="F19" s="135"/>
      <c r="G19" s="125"/>
      <c r="H19" s="133"/>
      <c r="I19" s="125">
        <v>0.5</v>
      </c>
      <c r="J19" s="133"/>
      <c r="K19" s="125"/>
      <c r="L19" s="133"/>
      <c r="M19" s="125"/>
      <c r="N19" s="133"/>
      <c r="O19" s="155"/>
      <c r="P19" s="156"/>
      <c r="Q19" s="155"/>
      <c r="R19" s="156"/>
      <c r="S19" s="77">
        <f>E19+G19+I19+K19+M19+O19+Q19</f>
        <v>0.5</v>
      </c>
      <c r="T19" s="77">
        <f t="shared" si="3"/>
        <v>0.5</v>
      </c>
      <c r="U19" s="80"/>
      <c r="V19" s="80"/>
    </row>
    <row r="20" spans="1:22" x14ac:dyDescent="0.5">
      <c r="A20" s="79">
        <v>3602</v>
      </c>
      <c r="B20" s="6" t="s">
        <v>102</v>
      </c>
      <c r="C20" s="79"/>
      <c r="D20" s="20" t="s">
        <v>77</v>
      </c>
      <c r="E20" s="134"/>
      <c r="F20" s="135"/>
      <c r="G20" s="125"/>
      <c r="H20" s="133"/>
      <c r="I20" s="125">
        <v>0.5</v>
      </c>
      <c r="J20" s="133"/>
      <c r="K20" s="125"/>
      <c r="L20" s="133"/>
      <c r="M20" s="125"/>
      <c r="N20" s="133"/>
      <c r="O20" s="155"/>
      <c r="P20" s="156"/>
      <c r="Q20" s="155"/>
      <c r="R20" s="156"/>
      <c r="S20" s="77">
        <f>E20+G20+I20+K20+M20+O20+Q20</f>
        <v>0.5</v>
      </c>
      <c r="T20" s="77">
        <f t="shared" ref="T20:T22" si="14">SUM(S20-U20-V20)</f>
        <v>0.5</v>
      </c>
      <c r="U20" s="80"/>
      <c r="V20" s="80"/>
    </row>
    <row r="21" spans="1:22" x14ac:dyDescent="0.5">
      <c r="A21" s="79"/>
      <c r="B21" s="6"/>
      <c r="C21" s="6"/>
      <c r="D21" s="20"/>
      <c r="E21" s="134"/>
      <c r="F21" s="135"/>
      <c r="G21" s="125"/>
      <c r="H21" s="133"/>
      <c r="I21" s="125"/>
      <c r="J21" s="133"/>
      <c r="K21" s="125"/>
      <c r="L21" s="133"/>
      <c r="M21" s="125"/>
      <c r="N21" s="133"/>
      <c r="O21" s="155"/>
      <c r="P21" s="156"/>
      <c r="Q21" s="155"/>
      <c r="R21" s="156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>
        <v>3601</v>
      </c>
      <c r="B22" s="6" t="s">
        <v>99</v>
      </c>
      <c r="C22" s="6"/>
      <c r="D22" s="20" t="s">
        <v>92</v>
      </c>
      <c r="E22" s="134"/>
      <c r="F22" s="135"/>
      <c r="G22" s="125">
        <v>2</v>
      </c>
      <c r="H22" s="133"/>
      <c r="I22" s="125"/>
      <c r="J22" s="133"/>
      <c r="K22" s="125">
        <v>4.25</v>
      </c>
      <c r="L22" s="133"/>
      <c r="M22" s="125"/>
      <c r="N22" s="133"/>
      <c r="O22" s="155"/>
      <c r="P22" s="156"/>
      <c r="Q22" s="155"/>
      <c r="R22" s="156"/>
      <c r="S22" s="77">
        <f>E22+G22+I22+K22+M22+O22+Q22</f>
        <v>6.25</v>
      </c>
      <c r="T22" s="77">
        <f t="shared" si="14"/>
        <v>6.25</v>
      </c>
      <c r="U22" s="80"/>
      <c r="V22" s="80"/>
    </row>
    <row r="23" spans="1:22" x14ac:dyDescent="0.5">
      <c r="A23" s="6"/>
      <c r="B23" s="23"/>
      <c r="C23" s="6"/>
      <c r="D23" s="20"/>
      <c r="E23" s="134"/>
      <c r="F23" s="135"/>
      <c r="G23" s="125"/>
      <c r="H23" s="133"/>
      <c r="I23" s="125"/>
      <c r="J23" s="133"/>
      <c r="K23" s="125"/>
      <c r="L23" s="133"/>
      <c r="M23" s="125"/>
      <c r="N23" s="133"/>
      <c r="O23" s="155"/>
      <c r="P23" s="156"/>
      <c r="Q23" s="155"/>
      <c r="R23" s="156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23" t="s">
        <v>100</v>
      </c>
      <c r="C24" s="6"/>
      <c r="D24" s="20" t="s">
        <v>69</v>
      </c>
      <c r="E24" s="134"/>
      <c r="F24" s="135"/>
      <c r="G24" s="125"/>
      <c r="H24" s="133"/>
      <c r="I24" s="125"/>
      <c r="J24" s="133"/>
      <c r="K24" s="125"/>
      <c r="L24" s="133"/>
      <c r="M24" s="125"/>
      <c r="N24" s="133"/>
      <c r="O24" s="155"/>
      <c r="P24" s="156"/>
      <c r="Q24" s="155"/>
      <c r="R24" s="156"/>
      <c r="S24" s="77">
        <f t="shared" si="16"/>
        <v>0</v>
      </c>
      <c r="T24" s="77">
        <f t="shared" si="3"/>
        <v>0</v>
      </c>
      <c r="U24" s="80"/>
      <c r="V24" s="80"/>
    </row>
    <row r="25" spans="1:22" x14ac:dyDescent="0.5">
      <c r="A25" s="6">
        <v>3600</v>
      </c>
      <c r="B25" s="6" t="s">
        <v>100</v>
      </c>
      <c r="C25" s="6"/>
      <c r="D25" s="20" t="s">
        <v>78</v>
      </c>
      <c r="E25" s="134"/>
      <c r="F25" s="135"/>
      <c r="G25" s="125"/>
      <c r="H25" s="133"/>
      <c r="I25" s="125">
        <v>0.25</v>
      </c>
      <c r="J25" s="133"/>
      <c r="K25" s="125">
        <v>0.25</v>
      </c>
      <c r="L25" s="133"/>
      <c r="M25" s="125"/>
      <c r="N25" s="133"/>
      <c r="O25" s="155"/>
      <c r="P25" s="156"/>
      <c r="Q25" s="155"/>
      <c r="R25" s="156"/>
      <c r="S25" s="77">
        <f t="shared" si="16"/>
        <v>0.5</v>
      </c>
      <c r="T25" s="77">
        <f t="shared" si="3"/>
        <v>0.5</v>
      </c>
      <c r="U25" s="80"/>
      <c r="V25" s="80"/>
    </row>
    <row r="26" spans="1:22" x14ac:dyDescent="0.5">
      <c r="A26" s="6">
        <v>3600</v>
      </c>
      <c r="B26" s="6" t="s">
        <v>100</v>
      </c>
      <c r="C26" s="6"/>
      <c r="D26" s="20" t="s">
        <v>75</v>
      </c>
      <c r="E26" s="134"/>
      <c r="F26" s="135"/>
      <c r="G26" s="125"/>
      <c r="H26" s="133"/>
      <c r="I26" s="125"/>
      <c r="J26" s="133"/>
      <c r="K26" s="125"/>
      <c r="L26" s="133"/>
      <c r="M26" s="125"/>
      <c r="N26" s="133"/>
      <c r="O26" s="155"/>
      <c r="P26" s="156"/>
      <c r="Q26" s="155"/>
      <c r="R26" s="156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6" t="s">
        <v>100</v>
      </c>
      <c r="C27" s="6"/>
      <c r="D27" s="20" t="s">
        <v>61</v>
      </c>
      <c r="E27" s="134"/>
      <c r="F27" s="135"/>
      <c r="G27" s="125"/>
      <c r="H27" s="133"/>
      <c r="I27" s="125">
        <v>1.5</v>
      </c>
      <c r="J27" s="133"/>
      <c r="K27" s="125"/>
      <c r="L27" s="133"/>
      <c r="M27" s="125"/>
      <c r="N27" s="133"/>
      <c r="O27" s="155"/>
      <c r="P27" s="156"/>
      <c r="Q27" s="155"/>
      <c r="R27" s="156"/>
      <c r="S27" s="77">
        <f>E27+G27+I27+K27+M27+O27+Q27</f>
        <v>1.5</v>
      </c>
      <c r="T27" s="77">
        <f t="shared" si="3"/>
        <v>1.5</v>
      </c>
      <c r="U27" s="80"/>
      <c r="V27" s="80"/>
    </row>
    <row r="28" spans="1:22" x14ac:dyDescent="0.5">
      <c r="A28" s="6">
        <v>3600</v>
      </c>
      <c r="B28" s="6" t="s">
        <v>100</v>
      </c>
      <c r="C28" s="6"/>
      <c r="D28" s="20" t="s">
        <v>57</v>
      </c>
      <c r="E28" s="134"/>
      <c r="F28" s="135"/>
      <c r="G28" s="125"/>
      <c r="H28" s="133"/>
      <c r="I28" s="125">
        <v>0.5</v>
      </c>
      <c r="J28" s="133"/>
      <c r="K28" s="125">
        <v>1</v>
      </c>
      <c r="L28" s="133"/>
      <c r="M28" s="125"/>
      <c r="N28" s="133"/>
      <c r="O28" s="155"/>
      <c r="P28" s="156"/>
      <c r="Q28" s="155"/>
      <c r="R28" s="156"/>
      <c r="S28" s="77">
        <f>E28+G28+I28+K28+M28+O28+Q28</f>
        <v>1.5</v>
      </c>
      <c r="T28" s="77">
        <f t="shared" si="3"/>
        <v>1.5</v>
      </c>
      <c r="U28" s="80"/>
      <c r="V28" s="80"/>
    </row>
    <row r="29" spans="1:22" ht="15.75" customHeight="1" x14ac:dyDescent="0.5">
      <c r="A29" s="6">
        <v>3600</v>
      </c>
      <c r="B29" s="6" t="s">
        <v>100</v>
      </c>
      <c r="C29" s="6"/>
      <c r="D29" s="20" t="s">
        <v>76</v>
      </c>
      <c r="E29" s="134"/>
      <c r="F29" s="135"/>
      <c r="G29" s="125">
        <v>0.5</v>
      </c>
      <c r="H29" s="133"/>
      <c r="I29" s="125"/>
      <c r="J29" s="133"/>
      <c r="K29" s="125">
        <v>0.5</v>
      </c>
      <c r="L29" s="133"/>
      <c r="M29" s="125"/>
      <c r="N29" s="133"/>
      <c r="O29" s="155"/>
      <c r="P29" s="156"/>
      <c r="Q29" s="155"/>
      <c r="R29" s="156"/>
      <c r="S29" s="77">
        <f t="shared" si="2"/>
        <v>1</v>
      </c>
      <c r="T29" s="77">
        <f t="shared" si="3"/>
        <v>1</v>
      </c>
      <c r="U29" s="80"/>
      <c r="V29" s="80"/>
    </row>
    <row r="30" spans="1:22" x14ac:dyDescent="0.5">
      <c r="A30" s="79">
        <v>3600</v>
      </c>
      <c r="B30" s="6" t="s">
        <v>100</v>
      </c>
      <c r="C30" s="79"/>
      <c r="D30" s="20" t="s">
        <v>71</v>
      </c>
      <c r="E30" s="134"/>
      <c r="F30" s="135"/>
      <c r="G30" s="125"/>
      <c r="H30" s="133"/>
      <c r="I30" s="125">
        <v>0.25</v>
      </c>
      <c r="J30" s="133"/>
      <c r="K30" s="125"/>
      <c r="L30" s="133"/>
      <c r="M30" s="125"/>
      <c r="N30" s="133"/>
      <c r="O30" s="155"/>
      <c r="P30" s="156"/>
      <c r="Q30" s="155"/>
      <c r="R30" s="156"/>
      <c r="S30" s="77">
        <f t="shared" si="2"/>
        <v>0.25</v>
      </c>
      <c r="T30" s="77">
        <f t="shared" si="3"/>
        <v>0.25</v>
      </c>
      <c r="U30" s="80"/>
      <c r="V30" s="80"/>
    </row>
    <row r="31" spans="1:22" x14ac:dyDescent="0.5">
      <c r="A31" s="6"/>
      <c r="B31" s="6"/>
      <c r="C31" s="6"/>
      <c r="D31" s="10"/>
      <c r="E31" s="134"/>
      <c r="F31" s="135"/>
      <c r="G31" s="125"/>
      <c r="H31" s="133"/>
      <c r="I31" s="125"/>
      <c r="J31" s="133"/>
      <c r="K31" s="125"/>
      <c r="L31" s="133"/>
      <c r="M31" s="125"/>
      <c r="N31" s="133"/>
      <c r="O31" s="155"/>
      <c r="P31" s="156"/>
      <c r="Q31" s="155"/>
      <c r="R31" s="156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32</v>
      </c>
      <c r="B32" s="74"/>
      <c r="C32" s="74"/>
      <c r="D32" s="74"/>
      <c r="E32" s="134"/>
      <c r="F32" s="135"/>
      <c r="G32" s="125"/>
      <c r="H32" s="133"/>
      <c r="I32" s="125"/>
      <c r="J32" s="133"/>
      <c r="K32" s="125"/>
      <c r="L32" s="133"/>
      <c r="M32" s="125"/>
      <c r="N32" s="133"/>
      <c r="O32" s="155"/>
      <c r="P32" s="156"/>
      <c r="Q32" s="155"/>
      <c r="R32" s="156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33</v>
      </c>
      <c r="B33" s="74"/>
      <c r="C33" s="74"/>
      <c r="D33" s="74"/>
      <c r="E33" s="134">
        <v>8</v>
      </c>
      <c r="F33" s="135"/>
      <c r="G33" s="125"/>
      <c r="H33" s="133"/>
      <c r="I33" s="125"/>
      <c r="J33" s="133"/>
      <c r="K33" s="125"/>
      <c r="L33" s="133"/>
      <c r="M33" s="125"/>
      <c r="N33" s="133"/>
      <c r="O33" s="155"/>
      <c r="P33" s="156"/>
      <c r="Q33" s="155"/>
      <c r="R33" s="156"/>
      <c r="S33" s="77">
        <f>E33+G33+I33+K33+M33+O33+Q33</f>
        <v>8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57">
        <f>SUM(E4:E33)</f>
        <v>8</v>
      </c>
      <c r="F34" s="158"/>
      <c r="G34" s="157">
        <f>SUM(G4:G33)</f>
        <v>8.5</v>
      </c>
      <c r="H34" s="158"/>
      <c r="I34" s="157">
        <f>SUM(I4:I33)</f>
        <v>8.5</v>
      </c>
      <c r="J34" s="158"/>
      <c r="K34" s="157">
        <f>SUM(K4:K33)</f>
        <v>8.5</v>
      </c>
      <c r="L34" s="158"/>
      <c r="M34" s="157">
        <f>SUM(M4:M33)</f>
        <v>0</v>
      </c>
      <c r="N34" s="158"/>
      <c r="O34" s="157">
        <f>SUM(O4:O33)</f>
        <v>0</v>
      </c>
      <c r="P34" s="158"/>
      <c r="Q34" s="157">
        <f>SUM(Q4:Q33)</f>
        <v>0</v>
      </c>
      <c r="R34" s="158"/>
      <c r="S34" s="77">
        <f>SUM(S4:S33)</f>
        <v>33.5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25.5</v>
      </c>
      <c r="U35" s="80"/>
      <c r="V35" s="80"/>
    </row>
    <row r="36" spans="1:22" x14ac:dyDescent="0.5">
      <c r="A36" s="81" t="s">
        <v>36</v>
      </c>
      <c r="B36" s="81"/>
      <c r="C36" s="81"/>
      <c r="D36" s="81"/>
      <c r="E36" s="80"/>
      <c r="F36" s="80">
        <f>SUM(E34)-F35</f>
        <v>0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-8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20</v>
      </c>
      <c r="B38" s="68"/>
    </row>
    <row r="39" spans="1:22" x14ac:dyDescent="0.5">
      <c r="A39" s="69" t="s">
        <v>2</v>
      </c>
      <c r="C39" s="83">
        <f>SUM(T35)</f>
        <v>25.5</v>
      </c>
      <c r="I39" s="67">
        <v>3600</v>
      </c>
    </row>
    <row r="40" spans="1:22" x14ac:dyDescent="0.5">
      <c r="A40" s="69" t="s">
        <v>21</v>
      </c>
      <c r="C40" s="83">
        <f>U36</f>
        <v>0</v>
      </c>
      <c r="D40" s="83"/>
      <c r="I40" s="84">
        <v>4.75</v>
      </c>
    </row>
    <row r="41" spans="1:22" x14ac:dyDescent="0.5">
      <c r="A41" s="69" t="s">
        <v>22</v>
      </c>
      <c r="C41" s="83">
        <f>V36</f>
        <v>0</v>
      </c>
    </row>
    <row r="42" spans="1:22" x14ac:dyDescent="0.5">
      <c r="A42" s="69" t="s">
        <v>23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8</v>
      </c>
    </row>
    <row r="44" spans="1:22" x14ac:dyDescent="0.5">
      <c r="A44" s="70" t="s">
        <v>6</v>
      </c>
      <c r="C44" s="85">
        <f>SUM(C39:C43)</f>
        <v>33.5</v>
      </c>
      <c r="E44" s="70" t="s">
        <v>37</v>
      </c>
      <c r="F44" s="70"/>
      <c r="G44" s="86">
        <f>S34-C44</f>
        <v>0</v>
      </c>
    </row>
    <row r="45" spans="1:22" ht="15.3" thickTop="1" x14ac:dyDescent="0.5">
      <c r="A45" s="69" t="s">
        <v>24</v>
      </c>
      <c r="C45" s="87">
        <v>0</v>
      </c>
      <c r="D45" s="87"/>
    </row>
    <row r="46" spans="1:22" x14ac:dyDescent="0.5">
      <c r="A46" s="69" t="s">
        <v>31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F22" sqref="F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55</v>
      </c>
      <c r="B2" s="106"/>
      <c r="C2" s="113" t="str">
        <f>Analysis!C2</f>
        <v>01.09.2024</v>
      </c>
      <c r="D2" s="106"/>
      <c r="E2" s="129" t="s">
        <v>10</v>
      </c>
      <c r="F2" s="130"/>
      <c r="G2" s="128" t="s">
        <v>11</v>
      </c>
      <c r="H2" s="128"/>
      <c r="I2" s="128" t="s">
        <v>12</v>
      </c>
      <c r="J2" s="128"/>
      <c r="K2" s="128" t="s">
        <v>13</v>
      </c>
      <c r="L2" s="128"/>
      <c r="M2" s="130" t="s">
        <v>14</v>
      </c>
      <c r="N2" s="130"/>
      <c r="O2" s="128" t="s">
        <v>15</v>
      </c>
      <c r="P2" s="128"/>
      <c r="Q2" s="128" t="s">
        <v>16</v>
      </c>
      <c r="R2" s="128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118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8"/>
      <c r="N3" s="117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98</v>
      </c>
      <c r="C4" s="6">
        <v>11</v>
      </c>
      <c r="D4" s="20" t="s">
        <v>87</v>
      </c>
      <c r="E4" s="123"/>
      <c r="F4" s="124"/>
      <c r="G4" s="119">
        <v>8</v>
      </c>
      <c r="H4" s="120"/>
      <c r="I4" s="119">
        <v>1</v>
      </c>
      <c r="J4" s="120"/>
      <c r="K4" s="119"/>
      <c r="L4" s="120"/>
      <c r="M4" s="123"/>
      <c r="N4" s="124"/>
      <c r="O4" s="119"/>
      <c r="P4" s="120"/>
      <c r="Q4" s="119"/>
      <c r="R4" s="120"/>
      <c r="S4" s="56">
        <f>E4+G4+I4+K4+M4+O4+Q4</f>
        <v>9</v>
      </c>
      <c r="T4" s="56">
        <f t="shared" ref="T4:T12" si="0">SUM(S4-U4-V4)</f>
        <v>9</v>
      </c>
      <c r="U4" s="58"/>
      <c r="V4" s="58"/>
    </row>
    <row r="5" spans="1:22" x14ac:dyDescent="0.5">
      <c r="A5" s="6">
        <v>7138</v>
      </c>
      <c r="B5" s="6" t="s">
        <v>98</v>
      </c>
      <c r="C5" s="6">
        <v>45</v>
      </c>
      <c r="D5" s="20" t="s">
        <v>94</v>
      </c>
      <c r="E5" s="123"/>
      <c r="F5" s="124"/>
      <c r="G5" s="119"/>
      <c r="H5" s="120"/>
      <c r="I5" s="119">
        <v>6.5</v>
      </c>
      <c r="J5" s="120"/>
      <c r="K5" s="119">
        <v>8</v>
      </c>
      <c r="L5" s="120"/>
      <c r="M5" s="123"/>
      <c r="N5" s="124"/>
      <c r="O5" s="119"/>
      <c r="P5" s="120"/>
      <c r="Q5" s="119"/>
      <c r="R5" s="120"/>
      <c r="S5" s="56">
        <f t="shared" ref="S5:S21" si="1">E5+G5+I5+K5+M5+O5+Q5</f>
        <v>14.5</v>
      </c>
      <c r="T5" s="56">
        <f t="shared" si="0"/>
        <v>14.5</v>
      </c>
      <c r="U5" s="58"/>
      <c r="V5" s="58"/>
    </row>
    <row r="6" spans="1:22" x14ac:dyDescent="0.5">
      <c r="A6" s="6"/>
      <c r="B6" s="6"/>
      <c r="C6" s="6"/>
      <c r="D6" s="20"/>
      <c r="E6" s="123"/>
      <c r="F6" s="124"/>
      <c r="G6" s="119"/>
      <c r="H6" s="120"/>
      <c r="I6" s="119"/>
      <c r="J6" s="120"/>
      <c r="K6" s="119"/>
      <c r="L6" s="120"/>
      <c r="M6" s="123"/>
      <c r="N6" s="124"/>
      <c r="O6" s="126"/>
      <c r="P6" s="127"/>
      <c r="Q6" s="119"/>
      <c r="R6" s="120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3"/>
      <c r="F7" s="124"/>
      <c r="G7" s="119"/>
      <c r="H7" s="120"/>
      <c r="I7" s="119"/>
      <c r="J7" s="120"/>
      <c r="K7" s="125"/>
      <c r="L7" s="120"/>
      <c r="M7" s="123"/>
      <c r="N7" s="124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3"/>
      <c r="F8" s="124"/>
      <c r="G8" s="119"/>
      <c r="H8" s="120"/>
      <c r="I8" s="119"/>
      <c r="J8" s="120"/>
      <c r="K8" s="119"/>
      <c r="L8" s="120"/>
      <c r="M8" s="123"/>
      <c r="N8" s="124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3"/>
      <c r="F9" s="124"/>
      <c r="G9" s="119"/>
      <c r="H9" s="120"/>
      <c r="I9" s="119"/>
      <c r="J9" s="120"/>
      <c r="K9" s="119"/>
      <c r="L9" s="120"/>
      <c r="M9" s="123"/>
      <c r="N9" s="124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3"/>
      <c r="F10" s="124"/>
      <c r="G10" s="119"/>
      <c r="H10" s="120"/>
      <c r="I10" s="119"/>
      <c r="J10" s="120"/>
      <c r="K10" s="119"/>
      <c r="L10" s="120"/>
      <c r="M10" s="123"/>
      <c r="N10" s="124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3"/>
      <c r="F11" s="124"/>
      <c r="G11" s="119"/>
      <c r="H11" s="120"/>
      <c r="I11" s="119"/>
      <c r="J11" s="120"/>
      <c r="K11" s="119"/>
      <c r="L11" s="120"/>
      <c r="M11" s="123"/>
      <c r="N11" s="124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3"/>
      <c r="F12" s="124"/>
      <c r="G12" s="119"/>
      <c r="H12" s="120"/>
      <c r="I12" s="119"/>
      <c r="J12" s="120"/>
      <c r="K12" s="119"/>
      <c r="L12" s="120"/>
      <c r="M12" s="123"/>
      <c r="N12" s="124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3"/>
      <c r="F13" s="124"/>
      <c r="G13" s="119"/>
      <c r="H13" s="120"/>
      <c r="I13" s="119"/>
      <c r="J13" s="120"/>
      <c r="K13" s="119"/>
      <c r="L13" s="120"/>
      <c r="M13" s="123"/>
      <c r="N13" s="124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6" t="s">
        <v>99</v>
      </c>
      <c r="C14" s="6"/>
      <c r="D14" s="20" t="s">
        <v>84</v>
      </c>
      <c r="E14" s="123"/>
      <c r="F14" s="124"/>
      <c r="G14" s="119"/>
      <c r="H14" s="120"/>
      <c r="I14" s="119"/>
      <c r="J14" s="120"/>
      <c r="K14" s="119"/>
      <c r="L14" s="120"/>
      <c r="M14" s="123"/>
      <c r="N14" s="124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6" t="s">
        <v>99</v>
      </c>
      <c r="C15" s="6"/>
      <c r="D15" s="20" t="s">
        <v>90</v>
      </c>
      <c r="E15" s="123"/>
      <c r="F15" s="124"/>
      <c r="G15" s="119"/>
      <c r="H15" s="120"/>
      <c r="I15" s="119"/>
      <c r="J15" s="120"/>
      <c r="K15" s="119"/>
      <c r="L15" s="120"/>
      <c r="M15" s="123"/>
      <c r="N15" s="124"/>
      <c r="O15" s="119"/>
      <c r="P15" s="120"/>
      <c r="Q15" s="119"/>
      <c r="R15" s="120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3"/>
      <c r="F16" s="124"/>
      <c r="G16" s="119"/>
      <c r="H16" s="120"/>
      <c r="I16" s="119"/>
      <c r="J16" s="120"/>
      <c r="K16" s="119"/>
      <c r="L16" s="120"/>
      <c r="M16" s="123"/>
      <c r="N16" s="124"/>
      <c r="O16" s="119"/>
      <c r="P16" s="120"/>
      <c r="Q16" s="119"/>
      <c r="R16" s="120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100</v>
      </c>
      <c r="C17" s="6"/>
      <c r="D17" s="20" t="s">
        <v>57</v>
      </c>
      <c r="E17" s="123"/>
      <c r="F17" s="124"/>
      <c r="G17" s="119"/>
      <c r="H17" s="120"/>
      <c r="I17" s="119">
        <v>0.5</v>
      </c>
      <c r="J17" s="120"/>
      <c r="K17" s="119"/>
      <c r="L17" s="120"/>
      <c r="M17" s="123"/>
      <c r="N17" s="124"/>
      <c r="O17" s="119"/>
      <c r="P17" s="120"/>
      <c r="Q17" s="119"/>
      <c r="R17" s="120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5">
      <c r="A18" s="6"/>
      <c r="B18" s="23"/>
      <c r="C18" s="6"/>
      <c r="D18" s="20"/>
      <c r="E18" s="123"/>
      <c r="F18" s="124"/>
      <c r="G18" s="119"/>
      <c r="H18" s="120"/>
      <c r="I18" s="119"/>
      <c r="J18" s="120"/>
      <c r="K18" s="119"/>
      <c r="L18" s="120"/>
      <c r="M18" s="123"/>
      <c r="N18" s="124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32</v>
      </c>
      <c r="B19" s="53"/>
      <c r="C19" s="53"/>
      <c r="D19" s="53"/>
      <c r="E19" s="123"/>
      <c r="F19" s="124"/>
      <c r="G19" s="119"/>
      <c r="H19" s="120"/>
      <c r="I19" s="119"/>
      <c r="J19" s="120"/>
      <c r="K19" s="119"/>
      <c r="L19" s="120"/>
      <c r="M19" s="123">
        <v>8</v>
      </c>
      <c r="N19" s="124"/>
      <c r="O19" s="119"/>
      <c r="P19" s="120"/>
      <c r="Q19" s="119"/>
      <c r="R19" s="120"/>
      <c r="S19" s="56">
        <f t="shared" si="1"/>
        <v>8</v>
      </c>
      <c r="T19" s="56"/>
      <c r="U19" s="60"/>
      <c r="V19" s="58"/>
    </row>
    <row r="20" spans="1:22" x14ac:dyDescent="0.5">
      <c r="A20" s="53" t="s">
        <v>33</v>
      </c>
      <c r="B20" s="53"/>
      <c r="C20" s="53"/>
      <c r="D20" s="53"/>
      <c r="E20" s="123">
        <v>8</v>
      </c>
      <c r="F20" s="124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8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1">
        <f>SUM(E4:E20)</f>
        <v>8</v>
      </c>
      <c r="F21" s="122"/>
      <c r="G21" s="121">
        <f>SUM(G4:G20)</f>
        <v>8</v>
      </c>
      <c r="H21" s="122"/>
      <c r="I21" s="121">
        <f>SUM(I4:I20)</f>
        <v>8</v>
      </c>
      <c r="J21" s="122"/>
      <c r="K21" s="121">
        <f>SUM(K4:K20)</f>
        <v>8</v>
      </c>
      <c r="L21" s="122"/>
      <c r="M21" s="121">
        <f>SUM(M4:M20)</f>
        <v>8</v>
      </c>
      <c r="N21" s="122"/>
      <c r="O21" s="121">
        <f>SUM(O4:O20)</f>
        <v>0</v>
      </c>
      <c r="P21" s="122"/>
      <c r="Q21" s="121">
        <f>SUM(Q4:Q20)</f>
        <v>0</v>
      </c>
      <c r="R21" s="122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24</v>
      </c>
      <c r="U22" s="58"/>
      <c r="V22" s="58"/>
    </row>
    <row r="23" spans="1:22" x14ac:dyDescent="0.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20</v>
      </c>
      <c r="B25" s="47"/>
    </row>
    <row r="26" spans="1:22" x14ac:dyDescent="0.5">
      <c r="A26" s="48" t="s">
        <v>2</v>
      </c>
      <c r="C26" s="61">
        <f>SUM(T22)</f>
        <v>24</v>
      </c>
      <c r="I26" s="46">
        <v>3600</v>
      </c>
    </row>
    <row r="27" spans="1:22" x14ac:dyDescent="0.5">
      <c r="A27" s="48" t="s">
        <v>21</v>
      </c>
      <c r="C27" s="61">
        <f>U23</f>
        <v>0</v>
      </c>
      <c r="D27" s="61"/>
      <c r="I27" s="62"/>
    </row>
    <row r="28" spans="1:22" x14ac:dyDescent="0.5">
      <c r="A28" s="48" t="s">
        <v>22</v>
      </c>
      <c r="C28" s="61">
        <f>V23</f>
        <v>0</v>
      </c>
    </row>
    <row r="29" spans="1:22" x14ac:dyDescent="0.5">
      <c r="A29" s="48" t="s">
        <v>23</v>
      </c>
      <c r="C29" s="61">
        <f>S19</f>
        <v>8</v>
      </c>
      <c r="I29" s="61"/>
    </row>
    <row r="30" spans="1:22" x14ac:dyDescent="0.5">
      <c r="A30" s="48" t="s">
        <v>4</v>
      </c>
      <c r="C30" s="61">
        <f>S20</f>
        <v>8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37</v>
      </c>
      <c r="F31" s="49"/>
      <c r="G31" s="64">
        <f>S21-C31</f>
        <v>0</v>
      </c>
    </row>
    <row r="32" spans="1:22" ht="15.3" thickTop="1" x14ac:dyDescent="0.5">
      <c r="A32" s="48" t="s">
        <v>24</v>
      </c>
      <c r="C32" s="65">
        <v>0</v>
      </c>
      <c r="D32" s="65"/>
    </row>
    <row r="33" spans="1:4" x14ac:dyDescent="0.5">
      <c r="A33" s="48" t="s">
        <v>31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F22" sqref="F22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09"/>
    </row>
    <row r="2" spans="1:22" s="9" customFormat="1" x14ac:dyDescent="0.5">
      <c r="A2" s="5" t="s">
        <v>55</v>
      </c>
      <c r="B2" s="106"/>
      <c r="C2" s="113" t="str">
        <f>Analysis!C2</f>
        <v>01.09.2024</v>
      </c>
      <c r="D2" s="6"/>
      <c r="E2" s="129" t="s">
        <v>10</v>
      </c>
      <c r="F2" s="129"/>
      <c r="G2" s="136" t="s">
        <v>11</v>
      </c>
      <c r="H2" s="136"/>
      <c r="I2" s="136" t="s">
        <v>12</v>
      </c>
      <c r="J2" s="136"/>
      <c r="K2" s="136" t="s">
        <v>13</v>
      </c>
      <c r="L2" s="136"/>
      <c r="M2" s="136" t="s">
        <v>14</v>
      </c>
      <c r="N2" s="136"/>
      <c r="O2" s="136" t="s">
        <v>15</v>
      </c>
      <c r="P2" s="136"/>
      <c r="Q2" s="136" t="s">
        <v>16</v>
      </c>
      <c r="R2" s="136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8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98</v>
      </c>
      <c r="C4" s="6">
        <v>45</v>
      </c>
      <c r="D4" s="20" t="s">
        <v>94</v>
      </c>
      <c r="E4" s="131"/>
      <c r="F4" s="131"/>
      <c r="G4" s="132">
        <v>8</v>
      </c>
      <c r="H4" s="132"/>
      <c r="I4" s="132"/>
      <c r="J4" s="132"/>
      <c r="K4" s="132">
        <v>0.75</v>
      </c>
      <c r="L4" s="132"/>
      <c r="M4" s="132"/>
      <c r="N4" s="132"/>
      <c r="O4" s="125"/>
      <c r="P4" s="133"/>
      <c r="Q4" s="125"/>
      <c r="R4" s="133"/>
      <c r="S4" s="12">
        <f>E4+G4+I4+K4+M4+O4+Q4</f>
        <v>8.75</v>
      </c>
      <c r="T4" s="12">
        <f t="shared" ref="T4:T18" si="0">SUM(S4-U4-V4)</f>
        <v>8.75</v>
      </c>
      <c r="U4" s="14"/>
      <c r="V4" s="14"/>
    </row>
    <row r="5" spans="1:22" x14ac:dyDescent="0.5">
      <c r="A5" s="6">
        <v>7138</v>
      </c>
      <c r="B5" s="6" t="s">
        <v>98</v>
      </c>
      <c r="C5" s="6">
        <v>39</v>
      </c>
      <c r="D5" s="20" t="s">
        <v>97</v>
      </c>
      <c r="E5" s="134"/>
      <c r="F5" s="135"/>
      <c r="G5" s="125"/>
      <c r="H5" s="133"/>
      <c r="I5" s="125">
        <v>2.5</v>
      </c>
      <c r="J5" s="133"/>
      <c r="K5" s="125"/>
      <c r="L5" s="133"/>
      <c r="M5" s="132"/>
      <c r="N5" s="132"/>
      <c r="O5" s="125"/>
      <c r="P5" s="133"/>
      <c r="Q5" s="125"/>
      <c r="R5" s="133"/>
      <c r="S5" s="12">
        <f t="shared" ref="S5:S25" si="1">E5+G5+I5+K5+M5+O5+Q5</f>
        <v>2.5</v>
      </c>
      <c r="T5" s="12">
        <f t="shared" si="0"/>
        <v>2.5</v>
      </c>
      <c r="U5" s="14"/>
      <c r="V5" s="14"/>
    </row>
    <row r="6" spans="1:22" x14ac:dyDescent="0.5">
      <c r="A6" s="6">
        <v>7138</v>
      </c>
      <c r="B6" s="6" t="s">
        <v>98</v>
      </c>
      <c r="C6" s="6">
        <v>47</v>
      </c>
      <c r="D6" s="20" t="s">
        <v>96</v>
      </c>
      <c r="E6" s="134"/>
      <c r="F6" s="135"/>
      <c r="G6" s="125"/>
      <c r="H6" s="133"/>
      <c r="I6" s="125">
        <v>0.25</v>
      </c>
      <c r="J6" s="133"/>
      <c r="K6" s="125"/>
      <c r="L6" s="133"/>
      <c r="M6" s="132"/>
      <c r="N6" s="132"/>
      <c r="O6" s="125"/>
      <c r="P6" s="133"/>
      <c r="Q6" s="125"/>
      <c r="R6" s="133"/>
      <c r="S6" s="12">
        <f t="shared" si="1"/>
        <v>0.25</v>
      </c>
      <c r="T6" s="12">
        <f t="shared" si="0"/>
        <v>0.25</v>
      </c>
      <c r="U6" s="14"/>
      <c r="V6" s="14"/>
    </row>
    <row r="7" spans="1:22" x14ac:dyDescent="0.5">
      <c r="A7" s="6"/>
      <c r="B7" s="6"/>
      <c r="C7" s="6"/>
      <c r="D7" s="20"/>
      <c r="E7" s="134"/>
      <c r="F7" s="135"/>
      <c r="G7" s="125"/>
      <c r="H7" s="133"/>
      <c r="I7" s="125"/>
      <c r="J7" s="133"/>
      <c r="K7" s="125"/>
      <c r="L7" s="133"/>
      <c r="M7" s="132"/>
      <c r="N7" s="132"/>
      <c r="O7" s="125"/>
      <c r="P7" s="133"/>
      <c r="Q7" s="125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4"/>
      <c r="F8" s="135"/>
      <c r="G8" s="125"/>
      <c r="H8" s="133"/>
      <c r="I8" s="125"/>
      <c r="J8" s="133"/>
      <c r="K8" s="125"/>
      <c r="L8" s="133"/>
      <c r="M8" s="132"/>
      <c r="N8" s="132"/>
      <c r="O8" s="125"/>
      <c r="P8" s="133"/>
      <c r="Q8" s="125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4"/>
      <c r="F9" s="135"/>
      <c r="G9" s="125"/>
      <c r="H9" s="133"/>
      <c r="I9" s="125"/>
      <c r="J9" s="133"/>
      <c r="K9" s="125"/>
      <c r="L9" s="133"/>
      <c r="M9" s="132"/>
      <c r="N9" s="132"/>
      <c r="O9" s="125"/>
      <c r="P9" s="133"/>
      <c r="Q9" s="125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1"/>
      <c r="F10" s="131"/>
      <c r="G10" s="132"/>
      <c r="H10" s="132"/>
      <c r="I10" s="132"/>
      <c r="J10" s="132"/>
      <c r="K10" s="132"/>
      <c r="L10" s="132"/>
      <c r="M10" s="132"/>
      <c r="N10" s="132"/>
      <c r="O10" s="125"/>
      <c r="P10" s="133"/>
      <c r="Q10" s="125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1"/>
      <c r="F11" s="131"/>
      <c r="G11" s="132"/>
      <c r="H11" s="132"/>
      <c r="I11" s="132"/>
      <c r="J11" s="132"/>
      <c r="K11" s="132"/>
      <c r="L11" s="132"/>
      <c r="M11" s="132"/>
      <c r="N11" s="132"/>
      <c r="O11" s="125"/>
      <c r="P11" s="133"/>
      <c r="Q11" s="125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1"/>
      <c r="F12" s="131"/>
      <c r="G12" s="132"/>
      <c r="H12" s="132"/>
      <c r="I12" s="132"/>
      <c r="J12" s="132"/>
      <c r="K12" s="132"/>
      <c r="L12" s="132"/>
      <c r="M12" s="132"/>
      <c r="N12" s="132"/>
      <c r="O12" s="125"/>
      <c r="P12" s="133"/>
      <c r="Q12" s="125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1"/>
      <c r="F13" s="131"/>
      <c r="G13" s="132"/>
      <c r="H13" s="132"/>
      <c r="I13" s="132"/>
      <c r="J13" s="132"/>
      <c r="K13" s="132"/>
      <c r="L13" s="132"/>
      <c r="M13" s="132"/>
      <c r="N13" s="132"/>
      <c r="O13" s="125"/>
      <c r="P13" s="133"/>
      <c r="Q13" s="125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31"/>
      <c r="F14" s="131"/>
      <c r="G14" s="132"/>
      <c r="H14" s="132"/>
      <c r="I14" s="132"/>
      <c r="J14" s="132"/>
      <c r="K14" s="132"/>
      <c r="L14" s="132"/>
      <c r="M14" s="132"/>
      <c r="N14" s="132"/>
      <c r="O14" s="125"/>
      <c r="P14" s="133"/>
      <c r="Q14" s="125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31"/>
      <c r="F15" s="131"/>
      <c r="G15" s="132"/>
      <c r="H15" s="132"/>
      <c r="I15" s="132"/>
      <c r="J15" s="132"/>
      <c r="K15" s="132"/>
      <c r="L15" s="132"/>
      <c r="M15" s="132"/>
      <c r="N15" s="132"/>
      <c r="O15" s="125"/>
      <c r="P15" s="133"/>
      <c r="Q15" s="125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1"/>
      <c r="F16" s="131"/>
      <c r="G16" s="132"/>
      <c r="H16" s="132"/>
      <c r="I16" s="132"/>
      <c r="J16" s="132"/>
      <c r="K16" s="132"/>
      <c r="L16" s="132"/>
      <c r="M16" s="132"/>
      <c r="N16" s="132"/>
      <c r="O16" s="125"/>
      <c r="P16" s="133"/>
      <c r="Q16" s="125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6" t="s">
        <v>99</v>
      </c>
      <c r="C17" s="6"/>
      <c r="D17" s="20" t="s">
        <v>81</v>
      </c>
      <c r="E17" s="131"/>
      <c r="F17" s="131"/>
      <c r="G17" s="132"/>
      <c r="H17" s="132"/>
      <c r="I17" s="132">
        <v>5.25</v>
      </c>
      <c r="J17" s="132"/>
      <c r="K17" s="132">
        <v>7.25</v>
      </c>
      <c r="L17" s="132"/>
      <c r="M17" s="132"/>
      <c r="N17" s="132"/>
      <c r="O17" s="125"/>
      <c r="P17" s="133"/>
      <c r="Q17" s="125"/>
      <c r="R17" s="133"/>
      <c r="S17" s="12">
        <f t="shared" si="1"/>
        <v>12.5</v>
      </c>
      <c r="T17" s="12">
        <f t="shared" si="0"/>
        <v>12.5</v>
      </c>
      <c r="U17" s="14"/>
      <c r="V17" s="14"/>
    </row>
    <row r="18" spans="1:22" x14ac:dyDescent="0.5">
      <c r="A18" s="6"/>
      <c r="B18" s="6"/>
      <c r="C18" s="6"/>
      <c r="D18" s="20"/>
      <c r="E18" s="131"/>
      <c r="F18" s="131"/>
      <c r="G18" s="132"/>
      <c r="H18" s="132"/>
      <c r="I18" s="132"/>
      <c r="J18" s="132"/>
      <c r="K18" s="132"/>
      <c r="L18" s="132"/>
      <c r="M18" s="132"/>
      <c r="N18" s="132"/>
      <c r="O18" s="125"/>
      <c r="P18" s="133"/>
      <c r="Q18" s="125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31"/>
      <c r="F19" s="131"/>
      <c r="G19" s="132"/>
      <c r="H19" s="132"/>
      <c r="I19" s="132"/>
      <c r="J19" s="132"/>
      <c r="K19" s="132"/>
      <c r="L19" s="132"/>
      <c r="M19" s="132"/>
      <c r="N19" s="132"/>
      <c r="O19" s="125"/>
      <c r="P19" s="133"/>
      <c r="Q19" s="125"/>
      <c r="R19" s="133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100</v>
      </c>
      <c r="C20" s="6"/>
      <c r="D20" s="20" t="s">
        <v>57</v>
      </c>
      <c r="E20" s="131"/>
      <c r="F20" s="131"/>
      <c r="G20" s="132"/>
      <c r="H20" s="132"/>
      <c r="I20" s="132"/>
      <c r="J20" s="132"/>
      <c r="K20" s="132"/>
      <c r="L20" s="132"/>
      <c r="M20" s="132"/>
      <c r="N20" s="132"/>
      <c r="O20" s="125"/>
      <c r="P20" s="133"/>
      <c r="Q20" s="125"/>
      <c r="R20" s="133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100</v>
      </c>
      <c r="C21" s="6"/>
      <c r="D21" s="20" t="s">
        <v>58</v>
      </c>
      <c r="E21" s="131"/>
      <c r="F21" s="131"/>
      <c r="G21" s="132"/>
      <c r="H21" s="132"/>
      <c r="I21" s="132"/>
      <c r="J21" s="132"/>
      <c r="K21" s="132"/>
      <c r="L21" s="132"/>
      <c r="M21" s="132"/>
      <c r="N21" s="132"/>
      <c r="O21" s="125"/>
      <c r="P21" s="133"/>
      <c r="Q21" s="125"/>
      <c r="R21" s="133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31"/>
      <c r="F22" s="131"/>
      <c r="G22" s="132"/>
      <c r="H22" s="132"/>
      <c r="I22" s="132"/>
      <c r="J22" s="132"/>
      <c r="K22" s="132"/>
      <c r="L22" s="132"/>
      <c r="M22" s="132"/>
      <c r="N22" s="132"/>
      <c r="O22" s="125"/>
      <c r="P22" s="133"/>
      <c r="Q22" s="125"/>
      <c r="R22" s="133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32</v>
      </c>
      <c r="B23" s="53"/>
      <c r="C23" s="10"/>
      <c r="D23" s="10"/>
      <c r="E23" s="134"/>
      <c r="F23" s="135"/>
      <c r="G23" s="125"/>
      <c r="H23" s="133"/>
      <c r="I23" s="125"/>
      <c r="J23" s="133"/>
      <c r="K23" s="125"/>
      <c r="L23" s="133"/>
      <c r="M23" s="125"/>
      <c r="N23" s="133"/>
      <c r="O23" s="125"/>
      <c r="P23" s="133"/>
      <c r="Q23" s="125"/>
      <c r="R23" s="133"/>
      <c r="S23" s="12">
        <f t="shared" si="1"/>
        <v>0</v>
      </c>
      <c r="T23" s="12"/>
      <c r="U23" s="15"/>
      <c r="V23" s="14"/>
    </row>
    <row r="24" spans="1:22" x14ac:dyDescent="0.5">
      <c r="A24" s="53" t="s">
        <v>33</v>
      </c>
      <c r="B24" s="53"/>
      <c r="C24" s="10"/>
      <c r="D24" s="10"/>
      <c r="E24" s="134">
        <v>8</v>
      </c>
      <c r="F24" s="135"/>
      <c r="G24" s="125"/>
      <c r="H24" s="133"/>
      <c r="I24" s="125"/>
      <c r="J24" s="133"/>
      <c r="K24" s="125"/>
      <c r="L24" s="133"/>
      <c r="M24" s="125"/>
      <c r="N24" s="133"/>
      <c r="O24" s="125"/>
      <c r="P24" s="133"/>
      <c r="Q24" s="125"/>
      <c r="R24" s="133"/>
      <c r="S24" s="12">
        <f t="shared" si="1"/>
        <v>8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0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32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24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8</v>
      </c>
    </row>
    <row r="35" spans="1:9" ht="15.3" thickBot="1" x14ac:dyDescent="0.55000000000000004">
      <c r="A35" s="4" t="s">
        <v>6</v>
      </c>
      <c r="C35" s="21">
        <f>SUM(C30:C34)</f>
        <v>32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F22" sqref="F22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47</v>
      </c>
      <c r="B1" s="47"/>
      <c r="C1" s="47"/>
    </row>
    <row r="2" spans="1:22" s="52" customFormat="1" x14ac:dyDescent="0.5">
      <c r="A2" s="5" t="s">
        <v>55</v>
      </c>
      <c r="B2" s="106"/>
      <c r="C2" s="114" t="str">
        <f>Analysis!C2</f>
        <v>01.09.2024</v>
      </c>
      <c r="D2" s="106"/>
      <c r="E2" s="130" t="s">
        <v>10</v>
      </c>
      <c r="F2" s="130"/>
      <c r="G2" s="128" t="s">
        <v>11</v>
      </c>
      <c r="H2" s="128"/>
      <c r="I2" s="128" t="s">
        <v>12</v>
      </c>
      <c r="J2" s="128"/>
      <c r="K2" s="128" t="s">
        <v>13</v>
      </c>
      <c r="L2" s="128"/>
      <c r="M2" s="128" t="s">
        <v>14</v>
      </c>
      <c r="N2" s="128"/>
      <c r="O2" s="128" t="s">
        <v>15</v>
      </c>
      <c r="P2" s="128"/>
      <c r="Q2" s="128" t="s">
        <v>16</v>
      </c>
      <c r="R2" s="128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118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/>
      <c r="N3" s="25"/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98</v>
      </c>
      <c r="C4" s="6">
        <v>30</v>
      </c>
      <c r="D4" s="20" t="s">
        <v>95</v>
      </c>
      <c r="E4" s="140"/>
      <c r="F4" s="140"/>
      <c r="G4" s="139">
        <v>6</v>
      </c>
      <c r="H4" s="139"/>
      <c r="I4" s="119">
        <v>7</v>
      </c>
      <c r="J4" s="120"/>
      <c r="K4" s="119">
        <v>4</v>
      </c>
      <c r="L4" s="120"/>
      <c r="M4" s="139"/>
      <c r="N4" s="139"/>
      <c r="O4" s="119"/>
      <c r="P4" s="120"/>
      <c r="Q4" s="119"/>
      <c r="R4" s="120"/>
      <c r="S4" s="56">
        <f>E4+G4+I4+K4+M4+O4+Q4</f>
        <v>17</v>
      </c>
      <c r="T4" s="56">
        <f t="shared" ref="T4:T12" si="0">SUM(S4-U4-V4)</f>
        <v>17</v>
      </c>
      <c r="U4" s="58"/>
      <c r="V4" s="58"/>
    </row>
    <row r="5" spans="1:22" x14ac:dyDescent="0.5">
      <c r="A5" s="6">
        <v>6964</v>
      </c>
      <c r="B5" s="6" t="s">
        <v>101</v>
      </c>
      <c r="C5" s="6">
        <v>23</v>
      </c>
      <c r="D5" s="20" t="s">
        <v>89</v>
      </c>
      <c r="E5" s="140"/>
      <c r="F5" s="140"/>
      <c r="G5" s="139"/>
      <c r="H5" s="139"/>
      <c r="I5" s="119">
        <v>1</v>
      </c>
      <c r="J5" s="120"/>
      <c r="K5" s="119">
        <v>1</v>
      </c>
      <c r="L5" s="120"/>
      <c r="M5" s="139"/>
      <c r="N5" s="139"/>
      <c r="O5" s="119"/>
      <c r="P5" s="120"/>
      <c r="Q5" s="119"/>
      <c r="R5" s="120"/>
      <c r="S5" s="56">
        <f t="shared" ref="S5:S22" si="1">E5+G5+I5+K5+M5+O5+Q5</f>
        <v>2</v>
      </c>
      <c r="T5" s="56">
        <f t="shared" si="0"/>
        <v>2</v>
      </c>
      <c r="U5" s="58"/>
      <c r="V5" s="58"/>
    </row>
    <row r="6" spans="1:22" x14ac:dyDescent="0.5">
      <c r="A6" s="6"/>
      <c r="B6" s="6"/>
      <c r="C6" s="6"/>
      <c r="D6" s="20"/>
      <c r="E6" s="140"/>
      <c r="F6" s="140"/>
      <c r="G6" s="139"/>
      <c r="H6" s="139"/>
      <c r="I6" s="139"/>
      <c r="J6" s="139"/>
      <c r="K6" s="139"/>
      <c r="L6" s="139"/>
      <c r="M6" s="139"/>
      <c r="N6" s="139"/>
      <c r="O6" s="119"/>
      <c r="P6" s="120"/>
      <c r="Q6" s="119"/>
      <c r="R6" s="120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40"/>
      <c r="F7" s="140"/>
      <c r="G7" s="139"/>
      <c r="H7" s="139"/>
      <c r="I7" s="139"/>
      <c r="J7" s="139"/>
      <c r="K7" s="139"/>
      <c r="L7" s="139"/>
      <c r="M7" s="139"/>
      <c r="N7" s="139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3"/>
      <c r="F8" s="124"/>
      <c r="G8" s="119"/>
      <c r="H8" s="120"/>
      <c r="I8" s="139"/>
      <c r="J8" s="139"/>
      <c r="K8" s="139"/>
      <c r="L8" s="139"/>
      <c r="M8" s="119"/>
      <c r="N8" s="120"/>
      <c r="O8" s="119"/>
      <c r="P8" s="120"/>
      <c r="Q8" s="119"/>
      <c r="R8" s="120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3"/>
      <c r="F9" s="124"/>
      <c r="G9" s="119"/>
      <c r="H9" s="120"/>
      <c r="I9" s="139"/>
      <c r="J9" s="139"/>
      <c r="K9" s="139"/>
      <c r="L9" s="139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3"/>
      <c r="F10" s="124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3"/>
      <c r="F11" s="124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3"/>
      <c r="F12" s="124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3"/>
      <c r="F13" s="124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3"/>
      <c r="F14" s="124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6" t="s">
        <v>99</v>
      </c>
      <c r="C15" s="6"/>
      <c r="D15" s="20" t="s">
        <v>84</v>
      </c>
      <c r="E15" s="123"/>
      <c r="F15" s="124"/>
      <c r="G15" s="119">
        <v>2</v>
      </c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7" si="6">E15+G15+I15+K15+M15+O15+Q15</f>
        <v>2</v>
      </c>
      <c r="T15" s="56">
        <f t="shared" ref="T15:T17" si="7">SUM(S15-U15-V15)</f>
        <v>2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3"/>
      <c r="F16" s="124"/>
      <c r="G16" s="119"/>
      <c r="H16" s="120"/>
      <c r="I16" s="139"/>
      <c r="J16" s="139"/>
      <c r="K16" s="139"/>
      <c r="L16" s="139"/>
      <c r="M16" s="139"/>
      <c r="N16" s="139"/>
      <c r="O16" s="119"/>
      <c r="P16" s="120"/>
      <c r="Q16" s="119"/>
      <c r="R16" s="120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23"/>
      <c r="F17" s="124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100</v>
      </c>
      <c r="C18" s="6"/>
      <c r="D18" s="20" t="s">
        <v>57</v>
      </c>
      <c r="E18" s="123"/>
      <c r="F18" s="124"/>
      <c r="G18" s="119"/>
      <c r="H18" s="120"/>
      <c r="I18" s="119"/>
      <c r="J18" s="120"/>
      <c r="K18" s="119">
        <v>3</v>
      </c>
      <c r="L18" s="120"/>
      <c r="M18" s="119"/>
      <c r="N18" s="120"/>
      <c r="O18" s="119"/>
      <c r="P18" s="120"/>
      <c r="Q18" s="119"/>
      <c r="R18" s="120"/>
      <c r="S18" s="56">
        <f>E18+G18+I18+K18+M18+O18+Q18</f>
        <v>3</v>
      </c>
      <c r="T18" s="56">
        <f>SUM(S18-U18-V18)</f>
        <v>3</v>
      </c>
      <c r="U18" s="58"/>
      <c r="V18" s="58"/>
    </row>
    <row r="19" spans="1:22" x14ac:dyDescent="0.5">
      <c r="A19" s="6"/>
      <c r="B19" s="23"/>
      <c r="C19" s="6"/>
      <c r="D19" s="20"/>
      <c r="E19" s="123"/>
      <c r="F19" s="124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32</v>
      </c>
      <c r="B20" s="53"/>
      <c r="C20" s="53"/>
      <c r="D20" s="53"/>
      <c r="E20" s="123"/>
      <c r="F20" s="124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5">
      <c r="A21" s="53" t="s">
        <v>33</v>
      </c>
      <c r="B21" s="53"/>
      <c r="C21" s="53"/>
      <c r="D21" s="53"/>
      <c r="E21" s="123">
        <v>8</v>
      </c>
      <c r="F21" s="124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1"/>
        <v>8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6">
        <f t="shared" si="1"/>
        <v>32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24</v>
      </c>
      <c r="U23" s="58"/>
      <c r="V23" s="58"/>
    </row>
    <row r="24" spans="1:22" x14ac:dyDescent="0.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-8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-8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20</v>
      </c>
      <c r="B26" s="47"/>
    </row>
    <row r="27" spans="1:22" x14ac:dyDescent="0.5">
      <c r="A27" s="48" t="s">
        <v>2</v>
      </c>
      <c r="C27" s="61">
        <f>SUM(T23)</f>
        <v>24</v>
      </c>
      <c r="E27" s="3"/>
      <c r="I27" s="46">
        <v>3600</v>
      </c>
    </row>
    <row r="28" spans="1:22" x14ac:dyDescent="0.5">
      <c r="A28" s="48" t="s">
        <v>21</v>
      </c>
      <c r="C28" s="61">
        <f>U24</f>
        <v>0</v>
      </c>
      <c r="D28" s="61"/>
      <c r="I28" s="62">
        <v>3</v>
      </c>
    </row>
    <row r="29" spans="1:22" x14ac:dyDescent="0.5">
      <c r="A29" s="48" t="s">
        <v>22</v>
      </c>
      <c r="C29" s="61">
        <f>V24</f>
        <v>0</v>
      </c>
    </row>
    <row r="30" spans="1:22" x14ac:dyDescent="0.5">
      <c r="A30" s="48" t="s">
        <v>23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8</v>
      </c>
    </row>
    <row r="32" spans="1:22" ht="15.3" thickBot="1" x14ac:dyDescent="0.55000000000000004">
      <c r="A32" s="49" t="s">
        <v>6</v>
      </c>
      <c r="C32" s="63">
        <f>SUM(C27:C31)</f>
        <v>32</v>
      </c>
      <c r="E32" s="49" t="s">
        <v>37</v>
      </c>
      <c r="F32" s="49"/>
      <c r="G32" s="64">
        <f>S22-C32</f>
        <v>0</v>
      </c>
    </row>
    <row r="33" spans="1:7" ht="15.3" thickTop="1" x14ac:dyDescent="0.5">
      <c r="A33" s="48" t="s">
        <v>24</v>
      </c>
      <c r="C33" s="65">
        <v>0</v>
      </c>
      <c r="D33" s="65"/>
    </row>
    <row r="34" spans="1:7" x14ac:dyDescent="0.5">
      <c r="A34" s="48" t="s">
        <v>31</v>
      </c>
      <c r="C34" s="65">
        <v>0</v>
      </c>
      <c r="D34" s="65"/>
    </row>
    <row r="40" spans="1:7" x14ac:dyDescent="0.5">
      <c r="G40" s="3" t="s">
        <v>52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F22" sqref="F22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67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01.09.2024</v>
      </c>
      <c r="D2" s="106"/>
      <c r="E2" s="129" t="s">
        <v>10</v>
      </c>
      <c r="F2" s="129"/>
      <c r="G2" s="136" t="s">
        <v>11</v>
      </c>
      <c r="H2" s="136"/>
      <c r="I2" s="136" t="s">
        <v>12</v>
      </c>
      <c r="J2" s="136"/>
      <c r="K2" s="136" t="s">
        <v>13</v>
      </c>
      <c r="L2" s="136"/>
      <c r="M2" s="129" t="s">
        <v>14</v>
      </c>
      <c r="N2" s="129"/>
      <c r="O2" s="136" t="s">
        <v>15</v>
      </c>
      <c r="P2" s="136"/>
      <c r="Q2" s="136" t="s">
        <v>16</v>
      </c>
      <c r="R2" s="136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8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</v>
      </c>
      <c r="M3" s="118"/>
      <c r="N3" s="117"/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98</v>
      </c>
      <c r="C4" s="6">
        <v>33</v>
      </c>
      <c r="D4" s="20" t="s">
        <v>79</v>
      </c>
      <c r="E4" s="134"/>
      <c r="F4" s="135"/>
      <c r="G4" s="125">
        <v>8</v>
      </c>
      <c r="H4" s="133"/>
      <c r="I4" s="125">
        <v>8</v>
      </c>
      <c r="J4" s="133"/>
      <c r="K4" s="125">
        <v>8</v>
      </c>
      <c r="L4" s="133"/>
      <c r="M4" s="134"/>
      <c r="N4" s="135"/>
      <c r="O4" s="125"/>
      <c r="P4" s="133"/>
      <c r="Q4" s="125"/>
      <c r="R4" s="133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5">
      <c r="A5" s="6"/>
      <c r="B5" s="6"/>
      <c r="C5" s="6"/>
      <c r="D5" s="20"/>
      <c r="E5" s="134"/>
      <c r="F5" s="135"/>
      <c r="G5" s="125"/>
      <c r="H5" s="133"/>
      <c r="I5" s="125"/>
      <c r="J5" s="133"/>
      <c r="K5" s="125"/>
      <c r="L5" s="133"/>
      <c r="M5" s="134"/>
      <c r="N5" s="135"/>
      <c r="O5" s="125"/>
      <c r="P5" s="133"/>
      <c r="Q5" s="125"/>
      <c r="R5" s="13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/>
      <c r="B6" s="6"/>
      <c r="C6" s="6"/>
      <c r="D6" s="20"/>
      <c r="E6" s="134"/>
      <c r="F6" s="135"/>
      <c r="G6" s="125"/>
      <c r="H6" s="133"/>
      <c r="I6" s="125"/>
      <c r="J6" s="133"/>
      <c r="K6" s="125"/>
      <c r="L6" s="133"/>
      <c r="M6" s="134"/>
      <c r="N6" s="135"/>
      <c r="O6" s="125"/>
      <c r="P6" s="133"/>
      <c r="Q6" s="125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34"/>
      <c r="F7" s="135"/>
      <c r="G7" s="125"/>
      <c r="H7" s="133"/>
      <c r="I7" s="125"/>
      <c r="J7" s="133"/>
      <c r="K7" s="125"/>
      <c r="L7" s="133"/>
      <c r="M7" s="134"/>
      <c r="N7" s="135"/>
      <c r="O7" s="125"/>
      <c r="P7" s="133"/>
      <c r="Q7" s="125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34"/>
      <c r="F8" s="135"/>
      <c r="G8" s="125"/>
      <c r="H8" s="133"/>
      <c r="I8" s="125"/>
      <c r="J8" s="133"/>
      <c r="K8" s="125"/>
      <c r="L8" s="133"/>
      <c r="M8" s="134"/>
      <c r="N8" s="135"/>
      <c r="O8" s="125"/>
      <c r="P8" s="133"/>
      <c r="Q8" s="125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34"/>
      <c r="F9" s="135"/>
      <c r="G9" s="125"/>
      <c r="H9" s="133"/>
      <c r="I9" s="125"/>
      <c r="J9" s="133"/>
      <c r="K9" s="125"/>
      <c r="L9" s="133"/>
      <c r="M9" s="134"/>
      <c r="N9" s="135"/>
      <c r="O9" s="125"/>
      <c r="P9" s="133"/>
      <c r="Q9" s="125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4"/>
      <c r="F10" s="135"/>
      <c r="G10" s="125"/>
      <c r="H10" s="133"/>
      <c r="I10" s="125"/>
      <c r="J10" s="133"/>
      <c r="K10" s="125"/>
      <c r="L10" s="133"/>
      <c r="M10" s="134"/>
      <c r="N10" s="135"/>
      <c r="O10" s="125"/>
      <c r="P10" s="133"/>
      <c r="Q10" s="125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4"/>
      <c r="F11" s="135"/>
      <c r="G11" s="125"/>
      <c r="H11" s="133"/>
      <c r="I11" s="125"/>
      <c r="J11" s="133"/>
      <c r="K11" s="125"/>
      <c r="L11" s="133"/>
      <c r="M11" s="134"/>
      <c r="N11" s="135"/>
      <c r="O11" s="125"/>
      <c r="P11" s="133"/>
      <c r="Q11" s="125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4"/>
      <c r="F12" s="135"/>
      <c r="G12" s="125"/>
      <c r="H12" s="133"/>
      <c r="I12" s="125"/>
      <c r="J12" s="133"/>
      <c r="K12" s="125"/>
      <c r="L12" s="133"/>
      <c r="M12" s="134"/>
      <c r="N12" s="135"/>
      <c r="O12" s="125"/>
      <c r="P12" s="133"/>
      <c r="Q12" s="125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4"/>
      <c r="F13" s="135"/>
      <c r="G13" s="125"/>
      <c r="H13" s="133"/>
      <c r="I13" s="125"/>
      <c r="J13" s="133"/>
      <c r="K13" s="125"/>
      <c r="L13" s="133"/>
      <c r="M13" s="134"/>
      <c r="N13" s="135"/>
      <c r="O13" s="125"/>
      <c r="P13" s="133"/>
      <c r="Q13" s="125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4"/>
      <c r="F14" s="135"/>
      <c r="G14" s="125"/>
      <c r="H14" s="133"/>
      <c r="I14" s="125"/>
      <c r="J14" s="133"/>
      <c r="K14" s="125"/>
      <c r="L14" s="133"/>
      <c r="M14" s="134"/>
      <c r="N14" s="135"/>
      <c r="O14" s="125"/>
      <c r="P14" s="133"/>
      <c r="Q14" s="125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34"/>
      <c r="F15" s="135"/>
      <c r="G15" s="125"/>
      <c r="H15" s="133"/>
      <c r="I15" s="125"/>
      <c r="J15" s="133"/>
      <c r="K15" s="125"/>
      <c r="L15" s="133"/>
      <c r="M15" s="134"/>
      <c r="N15" s="135"/>
      <c r="O15" s="125"/>
      <c r="P15" s="133"/>
      <c r="Q15" s="125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4"/>
      <c r="F16" s="135"/>
      <c r="G16" s="125"/>
      <c r="H16" s="133"/>
      <c r="I16" s="125"/>
      <c r="J16" s="133"/>
      <c r="K16" s="125"/>
      <c r="L16" s="133"/>
      <c r="M16" s="134"/>
      <c r="N16" s="135"/>
      <c r="O16" s="125"/>
      <c r="P16" s="133"/>
      <c r="Q16" s="125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6" t="s">
        <v>99</v>
      </c>
      <c r="C17" s="6"/>
      <c r="D17" s="20" t="s">
        <v>85</v>
      </c>
      <c r="E17" s="134"/>
      <c r="F17" s="135"/>
      <c r="G17" s="125"/>
      <c r="H17" s="133"/>
      <c r="I17" s="125"/>
      <c r="J17" s="133"/>
      <c r="K17" s="125"/>
      <c r="L17" s="133"/>
      <c r="M17" s="134"/>
      <c r="N17" s="135"/>
      <c r="O17" s="125"/>
      <c r="P17" s="133"/>
      <c r="Q17" s="125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100</v>
      </c>
      <c r="C18" s="6"/>
      <c r="D18" s="20" t="s">
        <v>57</v>
      </c>
      <c r="E18" s="134"/>
      <c r="F18" s="135"/>
      <c r="G18" s="125"/>
      <c r="H18" s="133"/>
      <c r="I18" s="125"/>
      <c r="J18" s="133"/>
      <c r="K18" s="125"/>
      <c r="L18" s="133"/>
      <c r="M18" s="134"/>
      <c r="N18" s="135"/>
      <c r="O18" s="125"/>
      <c r="P18" s="133"/>
      <c r="Q18" s="125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6" t="s">
        <v>100</v>
      </c>
      <c r="C19" s="6"/>
      <c r="D19" s="20" t="s">
        <v>60</v>
      </c>
      <c r="E19" s="134"/>
      <c r="F19" s="135"/>
      <c r="G19" s="125"/>
      <c r="H19" s="133"/>
      <c r="I19" s="125"/>
      <c r="J19" s="133"/>
      <c r="K19" s="125"/>
      <c r="L19" s="133"/>
      <c r="M19" s="134"/>
      <c r="N19" s="135"/>
      <c r="O19" s="125"/>
      <c r="P19" s="133"/>
      <c r="Q19" s="125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34"/>
      <c r="F20" s="135"/>
      <c r="G20" s="125"/>
      <c r="H20" s="133"/>
      <c r="I20" s="125"/>
      <c r="J20" s="133"/>
      <c r="K20" s="125"/>
      <c r="L20" s="133"/>
      <c r="M20" s="134"/>
      <c r="N20" s="135"/>
      <c r="O20" s="125"/>
      <c r="P20" s="133"/>
      <c r="Q20" s="125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34"/>
      <c r="F21" s="135"/>
      <c r="G21" s="125"/>
      <c r="H21" s="133"/>
      <c r="I21" s="125"/>
      <c r="J21" s="133"/>
      <c r="K21" s="125"/>
      <c r="L21" s="133"/>
      <c r="M21" s="134">
        <v>8</v>
      </c>
      <c r="N21" s="135"/>
      <c r="O21" s="125"/>
      <c r="P21" s="133"/>
      <c r="Q21" s="125"/>
      <c r="R21" s="133"/>
      <c r="S21" s="12">
        <f t="shared" si="1"/>
        <v>8</v>
      </c>
      <c r="T21" s="12"/>
      <c r="U21" s="15"/>
      <c r="V21" s="14"/>
    </row>
    <row r="22" spans="1:22" x14ac:dyDescent="0.5">
      <c r="A22" s="10" t="s">
        <v>33</v>
      </c>
      <c r="B22" s="10"/>
      <c r="C22" s="10"/>
      <c r="D22" s="10"/>
      <c r="E22" s="134">
        <v>8</v>
      </c>
      <c r="F22" s="135"/>
      <c r="G22" s="125"/>
      <c r="H22" s="133"/>
      <c r="I22" s="125"/>
      <c r="J22" s="133"/>
      <c r="K22" s="125"/>
      <c r="L22" s="133"/>
      <c r="M22" s="125"/>
      <c r="N22" s="133"/>
      <c r="O22" s="125"/>
      <c r="P22" s="133"/>
      <c r="Q22" s="125"/>
      <c r="R22" s="133"/>
      <c r="S22" s="12">
        <f t="shared" si="1"/>
        <v>8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24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</row>
    <row r="31" spans="1:22" x14ac:dyDescent="0.5">
      <c r="A31" s="3" t="s">
        <v>23</v>
      </c>
      <c r="C31" s="17">
        <f>S21</f>
        <v>8</v>
      </c>
      <c r="I31" s="17"/>
    </row>
    <row r="32" spans="1:22" x14ac:dyDescent="0.5">
      <c r="A32" s="3" t="s">
        <v>4</v>
      </c>
      <c r="C32" s="17">
        <f>S22</f>
        <v>8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37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F22" sqref="F22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55</v>
      </c>
      <c r="B2" s="106"/>
      <c r="C2" s="114" t="str">
        <f>Analysis!C2</f>
        <v>01.09.2024</v>
      </c>
      <c r="D2" s="30"/>
      <c r="E2" s="129" t="s">
        <v>10</v>
      </c>
      <c r="F2" s="129"/>
      <c r="G2" s="146" t="s">
        <v>11</v>
      </c>
      <c r="H2" s="146"/>
      <c r="I2" s="146" t="s">
        <v>12</v>
      </c>
      <c r="J2" s="146"/>
      <c r="K2" s="146" t="s">
        <v>13</v>
      </c>
      <c r="L2" s="146"/>
      <c r="M2" s="146" t="s">
        <v>14</v>
      </c>
      <c r="N2" s="146"/>
      <c r="O2" s="147" t="s">
        <v>15</v>
      </c>
      <c r="P2" s="147"/>
      <c r="Q2" s="147" t="s">
        <v>16</v>
      </c>
      <c r="R2" s="147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5">
      <c r="A3" s="34" t="s">
        <v>17</v>
      </c>
      <c r="B3" s="34" t="s">
        <v>18</v>
      </c>
      <c r="C3" s="34" t="s">
        <v>43</v>
      </c>
      <c r="D3" s="34" t="s">
        <v>27</v>
      </c>
      <c r="E3" s="118">
        <v>8</v>
      </c>
      <c r="F3" s="117">
        <v>16.3</v>
      </c>
      <c r="G3" s="118">
        <v>8</v>
      </c>
      <c r="H3" s="117">
        <v>16.3</v>
      </c>
      <c r="I3" s="118">
        <v>8</v>
      </c>
      <c r="J3" s="117">
        <v>16.3</v>
      </c>
      <c r="K3" s="118">
        <v>8</v>
      </c>
      <c r="L3" s="117">
        <v>16.3</v>
      </c>
      <c r="M3" s="118"/>
      <c r="N3" s="117"/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6" t="s">
        <v>98</v>
      </c>
      <c r="C4" s="6">
        <v>10</v>
      </c>
      <c r="D4" s="20" t="s">
        <v>86</v>
      </c>
      <c r="E4" s="134"/>
      <c r="F4" s="135"/>
      <c r="G4" s="141"/>
      <c r="H4" s="142"/>
      <c r="I4" s="141"/>
      <c r="J4" s="142"/>
      <c r="K4" s="141"/>
      <c r="L4" s="142"/>
      <c r="M4" s="141"/>
      <c r="N4" s="142"/>
      <c r="O4" s="145"/>
      <c r="P4" s="145"/>
      <c r="Q4" s="143"/>
      <c r="R4" s="144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5">
      <c r="A5" s="6">
        <v>7138</v>
      </c>
      <c r="B5" s="6" t="s">
        <v>98</v>
      </c>
      <c r="C5" s="6">
        <v>12</v>
      </c>
      <c r="D5" s="20" t="s">
        <v>86</v>
      </c>
      <c r="E5" s="134"/>
      <c r="F5" s="135"/>
      <c r="G5" s="134"/>
      <c r="H5" s="124"/>
      <c r="I5" s="123"/>
      <c r="J5" s="124"/>
      <c r="K5" s="123"/>
      <c r="L5" s="124"/>
      <c r="M5" s="123"/>
      <c r="N5" s="124"/>
      <c r="O5" s="145"/>
      <c r="P5" s="145"/>
      <c r="Q5" s="143"/>
      <c r="R5" s="144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34"/>
      <c r="F6" s="135"/>
      <c r="G6" s="123"/>
      <c r="H6" s="124"/>
      <c r="I6" s="123"/>
      <c r="J6" s="124"/>
      <c r="K6" s="123"/>
      <c r="L6" s="124"/>
      <c r="M6" s="123"/>
      <c r="N6" s="124"/>
      <c r="O6" s="145"/>
      <c r="P6" s="145"/>
      <c r="Q6" s="143"/>
      <c r="R6" s="144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10"/>
      <c r="E7" s="134"/>
      <c r="F7" s="135"/>
      <c r="G7" s="141"/>
      <c r="H7" s="142"/>
      <c r="I7" s="141"/>
      <c r="J7" s="142"/>
      <c r="K7" s="141"/>
      <c r="L7" s="142"/>
      <c r="M7" s="141"/>
      <c r="N7" s="142"/>
      <c r="O7" s="145"/>
      <c r="P7" s="145"/>
      <c r="Q7" s="143"/>
      <c r="R7" s="144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10"/>
      <c r="E8" s="134"/>
      <c r="F8" s="135"/>
      <c r="G8" s="141"/>
      <c r="H8" s="142"/>
      <c r="I8" s="141"/>
      <c r="J8" s="142"/>
      <c r="K8" s="141"/>
      <c r="L8" s="142"/>
      <c r="M8" s="141"/>
      <c r="N8" s="142"/>
      <c r="O8" s="145"/>
      <c r="P8" s="145"/>
      <c r="Q8" s="143"/>
      <c r="R8" s="144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34"/>
      <c r="F9" s="135"/>
      <c r="G9" s="141"/>
      <c r="H9" s="142"/>
      <c r="I9" s="141"/>
      <c r="J9" s="142"/>
      <c r="K9" s="141"/>
      <c r="L9" s="142"/>
      <c r="M9" s="141"/>
      <c r="N9" s="142"/>
      <c r="O9" s="145"/>
      <c r="P9" s="145"/>
      <c r="Q9" s="143"/>
      <c r="R9" s="14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34"/>
      <c r="F10" s="135"/>
      <c r="G10" s="141"/>
      <c r="H10" s="142"/>
      <c r="I10" s="141"/>
      <c r="J10" s="142"/>
      <c r="K10" s="141"/>
      <c r="L10" s="142"/>
      <c r="M10" s="141"/>
      <c r="N10" s="142"/>
      <c r="O10" s="143"/>
      <c r="P10" s="144"/>
      <c r="Q10" s="143"/>
      <c r="R10" s="14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34"/>
      <c r="F11" s="135"/>
      <c r="G11" s="141"/>
      <c r="H11" s="142"/>
      <c r="I11" s="141"/>
      <c r="J11" s="142"/>
      <c r="K11" s="141"/>
      <c r="L11" s="142"/>
      <c r="M11" s="141"/>
      <c r="N11" s="142"/>
      <c r="O11" s="143"/>
      <c r="P11" s="144"/>
      <c r="Q11" s="143"/>
      <c r="R11" s="14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34"/>
      <c r="F12" s="135"/>
      <c r="G12" s="123"/>
      <c r="H12" s="124"/>
      <c r="I12" s="123"/>
      <c r="J12" s="124"/>
      <c r="K12" s="123"/>
      <c r="L12" s="124"/>
      <c r="M12" s="123"/>
      <c r="N12" s="124"/>
      <c r="O12" s="143"/>
      <c r="P12" s="144"/>
      <c r="Q12" s="143"/>
      <c r="R12" s="14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34"/>
      <c r="F13" s="135"/>
      <c r="G13" s="123"/>
      <c r="H13" s="124"/>
      <c r="I13" s="123"/>
      <c r="J13" s="124"/>
      <c r="K13" s="123"/>
      <c r="L13" s="124"/>
      <c r="M13" s="123"/>
      <c r="N13" s="124"/>
      <c r="O13" s="143"/>
      <c r="P13" s="144"/>
      <c r="Q13" s="143"/>
      <c r="R13" s="14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6" t="s">
        <v>99</v>
      </c>
      <c r="C14" s="6"/>
      <c r="D14" s="20" t="s">
        <v>83</v>
      </c>
      <c r="E14" s="134"/>
      <c r="F14" s="135"/>
      <c r="G14" s="123"/>
      <c r="H14" s="124"/>
      <c r="I14" s="123"/>
      <c r="J14" s="124"/>
      <c r="K14" s="123"/>
      <c r="L14" s="124"/>
      <c r="M14" s="123"/>
      <c r="N14" s="124"/>
      <c r="O14" s="143"/>
      <c r="P14" s="144"/>
      <c r="Q14" s="143"/>
      <c r="R14" s="144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34"/>
      <c r="F15" s="135"/>
      <c r="G15" s="134"/>
      <c r="H15" s="124"/>
      <c r="I15" s="134"/>
      <c r="J15" s="124"/>
      <c r="K15" s="134"/>
      <c r="L15" s="124"/>
      <c r="M15" s="134"/>
      <c r="N15" s="124"/>
      <c r="O15" s="143"/>
      <c r="P15" s="144"/>
      <c r="Q15" s="143"/>
      <c r="R15" s="14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34"/>
      <c r="F16" s="135"/>
      <c r="G16" s="123"/>
      <c r="H16" s="124"/>
      <c r="I16" s="123"/>
      <c r="J16" s="124"/>
      <c r="K16" s="123"/>
      <c r="L16" s="124"/>
      <c r="M16" s="123"/>
      <c r="N16" s="124"/>
      <c r="O16" s="143"/>
      <c r="P16" s="144"/>
      <c r="Q16" s="143"/>
      <c r="R16" s="144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23" t="s">
        <v>100</v>
      </c>
      <c r="C17" s="6"/>
      <c r="D17" s="20" t="s">
        <v>69</v>
      </c>
      <c r="E17" s="134"/>
      <c r="F17" s="135"/>
      <c r="G17" s="123"/>
      <c r="H17" s="124"/>
      <c r="I17" s="123"/>
      <c r="J17" s="124"/>
      <c r="K17" s="123"/>
      <c r="L17" s="124"/>
      <c r="M17" s="123"/>
      <c r="N17" s="124"/>
      <c r="O17" s="143"/>
      <c r="P17" s="144"/>
      <c r="Q17" s="143"/>
      <c r="R17" s="14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100</v>
      </c>
      <c r="C18" s="6"/>
      <c r="D18" s="20" t="s">
        <v>68</v>
      </c>
      <c r="E18" s="134"/>
      <c r="F18" s="135"/>
      <c r="G18" s="134"/>
      <c r="H18" s="142"/>
      <c r="I18" s="141"/>
      <c r="J18" s="142"/>
      <c r="K18" s="141"/>
      <c r="L18" s="142"/>
      <c r="M18" s="141"/>
      <c r="N18" s="142"/>
      <c r="O18" s="145"/>
      <c r="P18" s="145"/>
      <c r="Q18" s="143"/>
      <c r="R18" s="14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100</v>
      </c>
      <c r="C19" s="6"/>
      <c r="D19" s="20" t="s">
        <v>57</v>
      </c>
      <c r="E19" s="134"/>
      <c r="F19" s="135"/>
      <c r="G19" s="141"/>
      <c r="H19" s="142"/>
      <c r="I19" s="141"/>
      <c r="J19" s="142"/>
      <c r="K19" s="141"/>
      <c r="L19" s="142"/>
      <c r="M19" s="141"/>
      <c r="N19" s="142"/>
      <c r="O19" s="145"/>
      <c r="P19" s="145"/>
      <c r="Q19" s="143"/>
      <c r="R19" s="144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6" t="s">
        <v>100</v>
      </c>
      <c r="C20" s="6"/>
      <c r="D20" s="20" t="s">
        <v>62</v>
      </c>
      <c r="E20" s="134"/>
      <c r="F20" s="135"/>
      <c r="G20" s="141"/>
      <c r="H20" s="142"/>
      <c r="I20" s="141"/>
      <c r="J20" s="142"/>
      <c r="K20" s="141"/>
      <c r="L20" s="142"/>
      <c r="M20" s="141"/>
      <c r="N20" s="142"/>
      <c r="O20" s="145"/>
      <c r="P20" s="145"/>
      <c r="Q20" s="143"/>
      <c r="R20" s="14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32</v>
      </c>
      <c r="B21" s="34"/>
      <c r="C21" s="34"/>
      <c r="D21" s="34"/>
      <c r="E21" s="134"/>
      <c r="F21" s="135"/>
      <c r="G21" s="141">
        <v>8</v>
      </c>
      <c r="H21" s="142"/>
      <c r="I21" s="141">
        <v>8</v>
      </c>
      <c r="J21" s="142"/>
      <c r="K21" s="141">
        <v>8</v>
      </c>
      <c r="L21" s="142"/>
      <c r="M21" s="141">
        <v>8</v>
      </c>
      <c r="N21" s="142"/>
      <c r="O21" s="145"/>
      <c r="P21" s="145"/>
      <c r="Q21" s="143"/>
      <c r="R21" s="144"/>
      <c r="S21" s="36">
        <f t="shared" si="0"/>
        <v>32</v>
      </c>
      <c r="T21" s="36"/>
      <c r="U21" s="39"/>
      <c r="V21" s="38"/>
    </row>
    <row r="22" spans="1:22" x14ac:dyDescent="0.5">
      <c r="A22" s="34" t="s">
        <v>33</v>
      </c>
      <c r="B22" s="34"/>
      <c r="C22" s="34"/>
      <c r="D22" s="34"/>
      <c r="E22" s="131">
        <v>8</v>
      </c>
      <c r="F22" s="131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6">
        <f t="shared" si="0"/>
        <v>8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0</v>
      </c>
      <c r="U24" s="38"/>
      <c r="V24" s="38"/>
    </row>
    <row r="25" spans="1:22" x14ac:dyDescent="0.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20</v>
      </c>
      <c r="B27" s="27"/>
    </row>
    <row r="28" spans="1:22" x14ac:dyDescent="0.5">
      <c r="A28" s="28" t="s">
        <v>2</v>
      </c>
      <c r="C28" s="41">
        <f>SUM(T24)</f>
        <v>0</v>
      </c>
      <c r="I28" s="26">
        <v>3600</v>
      </c>
    </row>
    <row r="29" spans="1:22" x14ac:dyDescent="0.5">
      <c r="A29" s="28" t="s">
        <v>21</v>
      </c>
      <c r="C29" s="41">
        <f>U25</f>
        <v>0</v>
      </c>
      <c r="D29" s="41"/>
      <c r="I29" s="42"/>
    </row>
    <row r="30" spans="1:22" x14ac:dyDescent="0.5">
      <c r="A30" s="28" t="s">
        <v>22</v>
      </c>
      <c r="C30" s="41">
        <f>V25</f>
        <v>0</v>
      </c>
    </row>
    <row r="31" spans="1:22" x14ac:dyDescent="0.5">
      <c r="A31" s="28" t="s">
        <v>23</v>
      </c>
      <c r="C31" s="41">
        <f>S21</f>
        <v>32</v>
      </c>
      <c r="I31" s="41"/>
    </row>
    <row r="32" spans="1:22" x14ac:dyDescent="0.5">
      <c r="A32" s="28" t="s">
        <v>4</v>
      </c>
      <c r="C32" s="41">
        <f>S22</f>
        <v>8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37</v>
      </c>
      <c r="F33" s="29"/>
      <c r="G33" s="44">
        <v>0</v>
      </c>
    </row>
    <row r="34" spans="1:7" ht="15.3" thickTop="1" x14ac:dyDescent="0.5">
      <c r="A34" s="28" t="s">
        <v>24</v>
      </c>
      <c r="C34" s="45">
        <v>0</v>
      </c>
      <c r="D34" s="45"/>
    </row>
    <row r="35" spans="1:7" x14ac:dyDescent="0.5">
      <c r="A35" s="28" t="s">
        <v>31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F22" sqref="F22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49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01.09.2024</v>
      </c>
      <c r="D2" s="6"/>
      <c r="E2" s="129" t="s">
        <v>10</v>
      </c>
      <c r="F2" s="129"/>
      <c r="G2" s="136" t="s">
        <v>11</v>
      </c>
      <c r="H2" s="136"/>
      <c r="I2" s="136" t="s">
        <v>12</v>
      </c>
      <c r="J2" s="136"/>
      <c r="K2" s="136" t="s">
        <v>13</v>
      </c>
      <c r="L2" s="136"/>
      <c r="M2" s="136" t="s">
        <v>14</v>
      </c>
      <c r="N2" s="136"/>
      <c r="O2" s="136" t="s">
        <v>15</v>
      </c>
      <c r="P2" s="136"/>
      <c r="Q2" s="136" t="s">
        <v>16</v>
      </c>
      <c r="R2" s="136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8">
        <v>8</v>
      </c>
      <c r="F3" s="117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</v>
      </c>
      <c r="M3" s="54"/>
      <c r="N3" s="25"/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6" t="s">
        <v>98</v>
      </c>
      <c r="C4" s="6">
        <v>44</v>
      </c>
      <c r="D4" s="20" t="s">
        <v>91</v>
      </c>
      <c r="E4" s="134"/>
      <c r="F4" s="135"/>
      <c r="G4" s="125">
        <v>8</v>
      </c>
      <c r="H4" s="133"/>
      <c r="I4" s="125">
        <v>7</v>
      </c>
      <c r="J4" s="133"/>
      <c r="K4" s="125">
        <v>7</v>
      </c>
      <c r="L4" s="133"/>
      <c r="M4" s="125"/>
      <c r="N4" s="133"/>
      <c r="O4" s="125"/>
      <c r="P4" s="133"/>
      <c r="Q4" s="125"/>
      <c r="R4" s="133"/>
      <c r="S4" s="12">
        <f t="shared" ref="S4:S10" si="0">E4+G4+I4+K4+M4+O4+Q4</f>
        <v>22</v>
      </c>
      <c r="T4" s="12">
        <f t="shared" ref="T4:T22" si="1">SUM(S4-U4-V4)</f>
        <v>22</v>
      </c>
      <c r="U4" s="14"/>
      <c r="V4" s="14"/>
    </row>
    <row r="5" spans="1:22" x14ac:dyDescent="0.5">
      <c r="A5" s="6">
        <v>6964</v>
      </c>
      <c r="B5" s="6" t="s">
        <v>101</v>
      </c>
      <c r="C5" s="6">
        <v>23</v>
      </c>
      <c r="D5" s="20" t="s">
        <v>89</v>
      </c>
      <c r="E5" s="134"/>
      <c r="F5" s="135"/>
      <c r="G5" s="125"/>
      <c r="H5" s="133"/>
      <c r="I5" s="125">
        <v>1</v>
      </c>
      <c r="J5" s="133"/>
      <c r="K5" s="125">
        <v>0.5</v>
      </c>
      <c r="L5" s="133"/>
      <c r="M5" s="125"/>
      <c r="N5" s="133"/>
      <c r="O5" s="125"/>
      <c r="P5" s="133"/>
      <c r="Q5" s="125"/>
      <c r="R5" s="133"/>
      <c r="S5" s="12">
        <f t="shared" si="0"/>
        <v>1.5</v>
      </c>
      <c r="T5" s="12">
        <f t="shared" si="1"/>
        <v>1.5</v>
      </c>
      <c r="U5" s="14"/>
      <c r="V5" s="14"/>
    </row>
    <row r="6" spans="1:22" x14ac:dyDescent="0.5">
      <c r="A6" s="6"/>
      <c r="B6" s="6"/>
      <c r="C6" s="6"/>
      <c r="D6" s="20"/>
      <c r="E6" s="134"/>
      <c r="F6" s="135"/>
      <c r="G6" s="125"/>
      <c r="H6" s="133"/>
      <c r="I6" s="125"/>
      <c r="J6" s="133"/>
      <c r="K6" s="125"/>
      <c r="L6" s="133"/>
      <c r="M6" s="125"/>
      <c r="N6" s="133"/>
      <c r="O6" s="125"/>
      <c r="P6" s="133"/>
      <c r="Q6" s="125"/>
      <c r="R6" s="133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34"/>
      <c r="F7" s="135"/>
      <c r="G7" s="125"/>
      <c r="H7" s="133"/>
      <c r="I7" s="125"/>
      <c r="J7" s="133"/>
      <c r="K7" s="125"/>
      <c r="L7" s="133"/>
      <c r="M7" s="125"/>
      <c r="N7" s="133"/>
      <c r="O7" s="125"/>
      <c r="P7" s="133"/>
      <c r="Q7" s="125"/>
      <c r="R7" s="133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4"/>
      <c r="F8" s="135"/>
      <c r="G8" s="125"/>
      <c r="H8" s="133"/>
      <c r="I8" s="125"/>
      <c r="J8" s="133"/>
      <c r="K8" s="125"/>
      <c r="L8" s="133"/>
      <c r="M8" s="125"/>
      <c r="N8" s="133"/>
      <c r="O8" s="125"/>
      <c r="P8" s="133"/>
      <c r="Q8" s="125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34"/>
      <c r="F9" s="135"/>
      <c r="G9" s="125"/>
      <c r="H9" s="133"/>
      <c r="I9" s="125"/>
      <c r="J9" s="133"/>
      <c r="K9" s="125"/>
      <c r="L9" s="133"/>
      <c r="M9" s="125"/>
      <c r="N9" s="133"/>
      <c r="O9" s="125"/>
      <c r="P9" s="133"/>
      <c r="Q9" s="125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34"/>
      <c r="F10" s="135"/>
      <c r="G10" s="125"/>
      <c r="H10" s="133"/>
      <c r="I10" s="125"/>
      <c r="J10" s="133"/>
      <c r="K10" s="125"/>
      <c r="L10" s="133"/>
      <c r="M10" s="125"/>
      <c r="N10" s="133"/>
      <c r="O10" s="125"/>
      <c r="P10" s="133"/>
      <c r="Q10" s="125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34"/>
      <c r="F11" s="135"/>
      <c r="G11" s="125"/>
      <c r="H11" s="133"/>
      <c r="I11" s="125"/>
      <c r="J11" s="133"/>
      <c r="K11" s="125"/>
      <c r="L11" s="133"/>
      <c r="M11" s="125"/>
      <c r="N11" s="133"/>
      <c r="O11" s="125"/>
      <c r="P11" s="133"/>
      <c r="Q11" s="125"/>
      <c r="R11" s="13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34"/>
      <c r="F12" s="135"/>
      <c r="G12" s="125"/>
      <c r="H12" s="133"/>
      <c r="I12" s="125"/>
      <c r="J12" s="133"/>
      <c r="K12" s="125"/>
      <c r="L12" s="133"/>
      <c r="M12" s="125"/>
      <c r="N12" s="133"/>
      <c r="O12" s="125"/>
      <c r="P12" s="133"/>
      <c r="Q12" s="125"/>
      <c r="R12" s="1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34"/>
      <c r="F13" s="135"/>
      <c r="G13" s="125"/>
      <c r="H13" s="133"/>
      <c r="I13" s="125"/>
      <c r="J13" s="133"/>
      <c r="K13" s="125"/>
      <c r="L13" s="133"/>
      <c r="M13" s="125"/>
      <c r="N13" s="133"/>
      <c r="O13" s="125"/>
      <c r="P13" s="133"/>
      <c r="Q13" s="125"/>
      <c r="R13" s="1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34"/>
      <c r="F14" s="135"/>
      <c r="G14" s="125"/>
      <c r="H14" s="133"/>
      <c r="I14" s="125"/>
      <c r="J14" s="133"/>
      <c r="K14" s="125"/>
      <c r="L14" s="133"/>
      <c r="M14" s="125"/>
      <c r="N14" s="133"/>
      <c r="O14" s="125"/>
      <c r="P14" s="133"/>
      <c r="Q14" s="125"/>
      <c r="R14" s="1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34"/>
      <c r="F15" s="135"/>
      <c r="G15" s="125"/>
      <c r="H15" s="133"/>
      <c r="I15" s="125"/>
      <c r="J15" s="133"/>
      <c r="K15" s="125"/>
      <c r="L15" s="133"/>
      <c r="M15" s="125"/>
      <c r="N15" s="133"/>
      <c r="O15" s="125"/>
      <c r="P15" s="133"/>
      <c r="Q15" s="125"/>
      <c r="R15" s="13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24"/>
      <c r="G16" s="119"/>
      <c r="H16" s="120"/>
      <c r="I16" s="119"/>
      <c r="J16" s="120"/>
      <c r="K16" s="119"/>
      <c r="L16" s="120"/>
      <c r="M16" s="119"/>
      <c r="N16" s="120"/>
      <c r="O16" s="125"/>
      <c r="P16" s="133"/>
      <c r="Q16" s="125"/>
      <c r="R16" s="13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6" t="s">
        <v>99</v>
      </c>
      <c r="C17" s="6"/>
      <c r="D17" s="20" t="s">
        <v>84</v>
      </c>
      <c r="E17" s="123"/>
      <c r="F17" s="124"/>
      <c r="G17" s="119"/>
      <c r="H17" s="120"/>
      <c r="I17" s="119"/>
      <c r="J17" s="120"/>
      <c r="K17" s="119"/>
      <c r="L17" s="120"/>
      <c r="M17" s="119"/>
      <c r="N17" s="120"/>
      <c r="O17" s="125"/>
      <c r="P17" s="133"/>
      <c r="Q17" s="125"/>
      <c r="R17" s="13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34"/>
      <c r="F18" s="135"/>
      <c r="G18" s="125"/>
      <c r="H18" s="133"/>
      <c r="I18" s="125"/>
      <c r="J18" s="133"/>
      <c r="K18" s="125"/>
      <c r="L18" s="133"/>
      <c r="M18" s="125"/>
      <c r="N18" s="133"/>
      <c r="O18" s="125"/>
      <c r="P18" s="133"/>
      <c r="Q18" s="125"/>
      <c r="R18" s="133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6" t="s">
        <v>100</v>
      </c>
      <c r="C19" s="6"/>
      <c r="D19" s="20" t="s">
        <v>80</v>
      </c>
      <c r="E19" s="134"/>
      <c r="F19" s="135"/>
      <c r="G19" s="125"/>
      <c r="H19" s="133"/>
      <c r="I19" s="125"/>
      <c r="J19" s="133"/>
      <c r="K19" s="125"/>
      <c r="L19" s="133"/>
      <c r="M19" s="125"/>
      <c r="N19" s="133"/>
      <c r="O19" s="125"/>
      <c r="P19" s="133"/>
      <c r="Q19" s="125"/>
      <c r="R19" s="133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100</v>
      </c>
      <c r="C20" s="6"/>
      <c r="D20" s="20" t="s">
        <v>82</v>
      </c>
      <c r="E20" s="134"/>
      <c r="F20" s="135"/>
      <c r="G20" s="125"/>
      <c r="H20" s="133"/>
      <c r="I20" s="125"/>
      <c r="J20" s="133"/>
      <c r="K20" s="125"/>
      <c r="L20" s="133"/>
      <c r="M20" s="125"/>
      <c r="N20" s="133"/>
      <c r="O20" s="125"/>
      <c r="P20" s="133"/>
      <c r="Q20" s="125"/>
      <c r="R20" s="13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100</v>
      </c>
      <c r="C21" s="6"/>
      <c r="D21" s="20" t="s">
        <v>59</v>
      </c>
      <c r="E21" s="134"/>
      <c r="F21" s="135"/>
      <c r="G21" s="125"/>
      <c r="H21" s="133"/>
      <c r="I21" s="125"/>
      <c r="J21" s="133"/>
      <c r="K21" s="125"/>
      <c r="L21" s="133"/>
      <c r="M21" s="125"/>
      <c r="N21" s="133"/>
      <c r="O21" s="125"/>
      <c r="P21" s="133"/>
      <c r="Q21" s="125"/>
      <c r="R21" s="13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6"/>
      <c r="B22" s="59"/>
      <c r="C22" s="106"/>
      <c r="D22" s="10"/>
      <c r="E22" s="150"/>
      <c r="F22" s="135"/>
      <c r="G22" s="151"/>
      <c r="H22" s="133"/>
      <c r="I22" s="151"/>
      <c r="J22" s="133"/>
      <c r="K22" s="151"/>
      <c r="L22" s="133"/>
      <c r="M22" s="151"/>
      <c r="N22" s="133"/>
      <c r="O22" s="125"/>
      <c r="P22" s="133"/>
      <c r="Q22" s="125"/>
      <c r="R22" s="13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32</v>
      </c>
      <c r="B23" s="10"/>
      <c r="C23" s="10"/>
      <c r="D23" s="10"/>
      <c r="E23" s="134"/>
      <c r="F23" s="135"/>
      <c r="G23" s="125"/>
      <c r="H23" s="133"/>
      <c r="I23" s="125"/>
      <c r="J23" s="133"/>
      <c r="K23" s="125"/>
      <c r="L23" s="133"/>
      <c r="M23" s="125"/>
      <c r="N23" s="133"/>
      <c r="O23" s="125"/>
      <c r="P23" s="133"/>
      <c r="Q23" s="125"/>
      <c r="R23" s="133"/>
      <c r="S23" s="12">
        <f t="shared" si="2"/>
        <v>0</v>
      </c>
      <c r="T23" s="12"/>
      <c r="U23" s="15"/>
      <c r="V23" s="14"/>
    </row>
    <row r="24" spans="1:22" x14ac:dyDescent="0.5">
      <c r="A24" s="10" t="s">
        <v>33</v>
      </c>
      <c r="B24" s="10"/>
      <c r="C24" s="10"/>
      <c r="D24" s="10"/>
      <c r="E24" s="134">
        <v>8</v>
      </c>
      <c r="F24" s="135"/>
      <c r="G24" s="125"/>
      <c r="H24" s="133"/>
      <c r="I24" s="125"/>
      <c r="J24" s="133"/>
      <c r="K24" s="125"/>
      <c r="L24" s="133"/>
      <c r="M24" s="125"/>
      <c r="N24" s="133"/>
      <c r="O24" s="125"/>
      <c r="P24" s="133"/>
      <c r="Q24" s="125"/>
      <c r="R24" s="133"/>
      <c r="S24" s="12">
        <f t="shared" si="2"/>
        <v>8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7.5</v>
      </c>
      <c r="L25" s="138"/>
      <c r="M25" s="137">
        <f>SUM(M4:M24)</f>
        <v>0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31.5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23.5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-0.5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-8.5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23.5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8</v>
      </c>
    </row>
    <row r="35" spans="1:9" ht="15.3" thickBot="1" x14ac:dyDescent="0.55000000000000004">
      <c r="A35" s="4" t="s">
        <v>6</v>
      </c>
      <c r="C35" s="21">
        <f>SUM(C30:C34)</f>
        <v>31.5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A22" sqref="A22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45</v>
      </c>
      <c r="B1" s="2"/>
      <c r="C1" s="2"/>
      <c r="S1" s="3"/>
    </row>
    <row r="2" spans="1:22" s="9" customFormat="1" x14ac:dyDescent="0.5">
      <c r="A2" s="5" t="s">
        <v>55</v>
      </c>
      <c r="B2" s="106"/>
      <c r="C2" s="114" t="str">
        <f>Analysis!C2</f>
        <v>01.09.2024</v>
      </c>
      <c r="D2" s="6"/>
      <c r="E2" s="129" t="s">
        <v>10</v>
      </c>
      <c r="F2" s="129"/>
      <c r="G2" s="129" t="s">
        <v>11</v>
      </c>
      <c r="H2" s="129"/>
      <c r="I2" s="129" t="s">
        <v>12</v>
      </c>
      <c r="J2" s="129"/>
      <c r="K2" s="129" t="s">
        <v>13</v>
      </c>
      <c r="L2" s="129"/>
      <c r="M2" s="129" t="s">
        <v>14</v>
      </c>
      <c r="N2" s="129"/>
      <c r="O2" s="136" t="s">
        <v>15</v>
      </c>
      <c r="P2" s="136"/>
      <c r="Q2" s="136" t="s">
        <v>16</v>
      </c>
      <c r="R2" s="136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8">
        <v>8</v>
      </c>
      <c r="F3" s="117">
        <v>16.3</v>
      </c>
      <c r="G3" s="118">
        <v>8</v>
      </c>
      <c r="H3" s="117">
        <v>16.3</v>
      </c>
      <c r="I3" s="118">
        <v>8</v>
      </c>
      <c r="J3" s="117">
        <v>16.3</v>
      </c>
      <c r="K3" s="118">
        <v>8</v>
      </c>
      <c r="L3" s="117">
        <v>16.3</v>
      </c>
      <c r="M3" s="118"/>
      <c r="N3" s="117"/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98</v>
      </c>
      <c r="C4" s="6">
        <v>26</v>
      </c>
      <c r="D4" s="20" t="s">
        <v>88</v>
      </c>
      <c r="E4" s="134"/>
      <c r="F4" s="135"/>
      <c r="G4" s="134"/>
      <c r="H4" s="135"/>
      <c r="I4" s="134"/>
      <c r="J4" s="135"/>
      <c r="K4" s="134"/>
      <c r="L4" s="135"/>
      <c r="M4" s="134"/>
      <c r="N4" s="135"/>
      <c r="O4" s="125"/>
      <c r="P4" s="133"/>
      <c r="Q4" s="125"/>
      <c r="R4" s="133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5">
      <c r="A5" s="6">
        <v>7138</v>
      </c>
      <c r="B5" s="6" t="s">
        <v>98</v>
      </c>
      <c r="C5" s="6">
        <v>11</v>
      </c>
      <c r="D5" s="20" t="s">
        <v>87</v>
      </c>
      <c r="E5" s="134"/>
      <c r="F5" s="135"/>
      <c r="G5" s="134"/>
      <c r="H5" s="135"/>
      <c r="I5" s="134"/>
      <c r="J5" s="135"/>
      <c r="K5" s="134"/>
      <c r="L5" s="135"/>
      <c r="M5" s="134"/>
      <c r="N5" s="135"/>
      <c r="O5" s="125"/>
      <c r="P5" s="133"/>
      <c r="Q5" s="125"/>
      <c r="R5" s="133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5">
      <c r="A6" s="6"/>
      <c r="B6" s="6"/>
      <c r="C6" s="6"/>
      <c r="D6" s="20"/>
      <c r="E6" s="134"/>
      <c r="F6" s="135"/>
      <c r="G6" s="134"/>
      <c r="H6" s="135"/>
      <c r="I6" s="134"/>
      <c r="J6" s="135"/>
      <c r="K6" s="134"/>
      <c r="L6" s="135"/>
      <c r="M6" s="134"/>
      <c r="N6" s="135"/>
      <c r="O6" s="125"/>
      <c r="P6" s="133"/>
      <c r="Q6" s="125"/>
      <c r="R6" s="133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5">
      <c r="A7" s="6"/>
      <c r="B7" s="6"/>
      <c r="C7" s="6"/>
      <c r="D7" s="20"/>
      <c r="E7" s="134"/>
      <c r="F7" s="135"/>
      <c r="G7" s="134"/>
      <c r="H7" s="135"/>
      <c r="I7" s="134"/>
      <c r="J7" s="135"/>
      <c r="K7" s="134"/>
      <c r="L7" s="135"/>
      <c r="M7" s="134"/>
      <c r="N7" s="135"/>
      <c r="O7" s="125"/>
      <c r="P7" s="133"/>
      <c r="Q7" s="125"/>
      <c r="R7" s="133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4"/>
      <c r="F8" s="135"/>
      <c r="G8" s="134"/>
      <c r="H8" s="135"/>
      <c r="I8" s="134"/>
      <c r="J8" s="135"/>
      <c r="K8" s="134"/>
      <c r="L8" s="135"/>
      <c r="M8" s="134"/>
      <c r="N8" s="135"/>
      <c r="O8" s="125"/>
      <c r="P8" s="133"/>
      <c r="Q8" s="125"/>
      <c r="R8" s="133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25"/>
      <c r="P9" s="133"/>
      <c r="Q9" s="125"/>
      <c r="R9" s="13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25"/>
      <c r="P10" s="133"/>
      <c r="Q10" s="125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25"/>
      <c r="P11" s="133"/>
      <c r="Q11" s="125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25"/>
      <c r="P12" s="133"/>
      <c r="Q12" s="125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25"/>
      <c r="P13" s="133"/>
      <c r="Q13" s="125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25"/>
      <c r="P14" s="133"/>
      <c r="Q14" s="125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25"/>
      <c r="P15" s="133"/>
      <c r="Q15" s="125"/>
      <c r="R15" s="1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25"/>
      <c r="P16" s="133"/>
      <c r="Q16" s="125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25"/>
      <c r="P17" s="133"/>
      <c r="Q17" s="125"/>
      <c r="R17" s="13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3"/>
      <c r="F18" s="124"/>
      <c r="G18" s="123"/>
      <c r="H18" s="124"/>
      <c r="I18" s="134"/>
      <c r="J18" s="135"/>
      <c r="K18" s="123"/>
      <c r="L18" s="124"/>
      <c r="M18" s="134"/>
      <c r="N18" s="135"/>
      <c r="O18" s="125"/>
      <c r="P18" s="133"/>
      <c r="Q18" s="125"/>
      <c r="R18" s="1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100</v>
      </c>
      <c r="C19" s="6"/>
      <c r="D19" s="20" t="s">
        <v>57</v>
      </c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5"/>
      <c r="P19" s="133"/>
      <c r="Q19" s="125"/>
      <c r="R19" s="13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100</v>
      </c>
      <c r="C20" s="6"/>
      <c r="D20" s="10" t="s">
        <v>53</v>
      </c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25"/>
      <c r="P20" s="133"/>
      <c r="Q20" s="125"/>
      <c r="R20" s="133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25"/>
      <c r="P21" s="133"/>
      <c r="Q21" s="125"/>
      <c r="R21" s="133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32</v>
      </c>
      <c r="B22" s="10"/>
      <c r="C22" s="6"/>
      <c r="D22" s="6"/>
      <c r="E22" s="134"/>
      <c r="F22" s="135"/>
      <c r="G22" s="134">
        <v>8</v>
      </c>
      <c r="H22" s="135"/>
      <c r="I22" s="134">
        <v>8</v>
      </c>
      <c r="J22" s="135"/>
      <c r="K22" s="134">
        <v>8</v>
      </c>
      <c r="L22" s="135"/>
      <c r="M22" s="134">
        <v>8</v>
      </c>
      <c r="N22" s="135"/>
      <c r="O22" s="125"/>
      <c r="P22" s="133"/>
      <c r="Q22" s="125"/>
      <c r="R22" s="133"/>
      <c r="S22" s="12">
        <f t="shared" si="0"/>
        <v>32</v>
      </c>
      <c r="T22" s="12"/>
      <c r="U22" s="15"/>
      <c r="V22" s="14"/>
    </row>
    <row r="23" spans="1:22" x14ac:dyDescent="0.5">
      <c r="A23" s="10" t="s">
        <v>33</v>
      </c>
      <c r="B23" s="10"/>
      <c r="C23" s="6"/>
      <c r="D23" s="6"/>
      <c r="E23" s="134">
        <v>8</v>
      </c>
      <c r="F23" s="135"/>
      <c r="G23" s="125"/>
      <c r="H23" s="133"/>
      <c r="I23" s="125"/>
      <c r="J23" s="133"/>
      <c r="K23" s="125"/>
      <c r="L23" s="133"/>
      <c r="M23" s="125"/>
      <c r="N23" s="133"/>
      <c r="O23" s="125"/>
      <c r="P23" s="133"/>
      <c r="Q23" s="125"/>
      <c r="R23" s="133"/>
      <c r="S23" s="12">
        <f t="shared" si="0"/>
        <v>8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5">
      <c r="A26" s="15" t="s">
        <v>36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20</v>
      </c>
      <c r="B28" s="2"/>
      <c r="S28" s="3"/>
    </row>
    <row r="29" spans="1:22" x14ac:dyDescent="0.5">
      <c r="A29" s="3" t="s">
        <v>2</v>
      </c>
      <c r="C29" s="17">
        <f>SUM(T25)</f>
        <v>0</v>
      </c>
      <c r="I29" s="1">
        <v>3600</v>
      </c>
      <c r="S29" s="3"/>
    </row>
    <row r="30" spans="1:22" x14ac:dyDescent="0.5">
      <c r="A30" s="3" t="s">
        <v>21</v>
      </c>
      <c r="C30" s="17">
        <f>U26</f>
        <v>0</v>
      </c>
      <c r="D30" s="17"/>
      <c r="I30" s="22"/>
      <c r="S30" s="3"/>
    </row>
    <row r="31" spans="1:22" x14ac:dyDescent="0.5">
      <c r="A31" s="3" t="s">
        <v>22</v>
      </c>
      <c r="C31" s="17">
        <f>V26</f>
        <v>0</v>
      </c>
      <c r="S31" s="3"/>
    </row>
    <row r="32" spans="1:22" x14ac:dyDescent="0.5">
      <c r="A32" s="3" t="s">
        <v>23</v>
      </c>
      <c r="C32" s="17">
        <f>S22</f>
        <v>32</v>
      </c>
      <c r="I32" s="17"/>
      <c r="S32" s="3"/>
    </row>
    <row r="33" spans="1:19" x14ac:dyDescent="0.5">
      <c r="A33" s="3" t="s">
        <v>4</v>
      </c>
      <c r="C33" s="17">
        <f>S23</f>
        <v>8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37</v>
      </c>
      <c r="F34" s="4"/>
      <c r="G34" s="18">
        <f>S24-C34</f>
        <v>0</v>
      </c>
      <c r="S34" s="3"/>
    </row>
    <row r="35" spans="1:19" ht="15.3" thickTop="1" x14ac:dyDescent="0.5">
      <c r="A35" s="3" t="s">
        <v>24</v>
      </c>
      <c r="C35" s="19">
        <v>0</v>
      </c>
      <c r="D35" s="19"/>
      <c r="S35" s="3"/>
    </row>
    <row r="36" spans="1:19" x14ac:dyDescent="0.5">
      <c r="A36" s="3" t="s">
        <v>31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F22" sqref="F22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55</v>
      </c>
      <c r="B2" s="106"/>
      <c r="C2" s="114" t="str">
        <f>Analysis!C2</f>
        <v>01.09.2024</v>
      </c>
      <c r="D2" s="6"/>
      <c r="E2" s="154" t="s">
        <v>10</v>
      </c>
      <c r="F2" s="154"/>
      <c r="G2" s="154" t="s">
        <v>11</v>
      </c>
      <c r="H2" s="154"/>
      <c r="I2" s="154" t="s">
        <v>12</v>
      </c>
      <c r="J2" s="154"/>
      <c r="K2" s="154" t="s">
        <v>13</v>
      </c>
      <c r="L2" s="154"/>
      <c r="M2" s="154" t="s">
        <v>14</v>
      </c>
      <c r="N2" s="154"/>
      <c r="O2" s="136" t="s">
        <v>15</v>
      </c>
      <c r="P2" s="136"/>
      <c r="Q2" s="136" t="s">
        <v>16</v>
      </c>
      <c r="R2" s="136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2"/>
      <c r="F4" s="153"/>
      <c r="G4" s="152"/>
      <c r="H4" s="153"/>
      <c r="I4" s="152"/>
      <c r="J4" s="153"/>
      <c r="K4" s="152"/>
      <c r="L4" s="153"/>
      <c r="M4" s="152"/>
      <c r="N4" s="153"/>
      <c r="O4" s="132"/>
      <c r="P4" s="132"/>
      <c r="Q4" s="132"/>
      <c r="R4" s="13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2"/>
      <c r="F5" s="153"/>
      <c r="G5" s="152"/>
      <c r="H5" s="153"/>
      <c r="I5" s="152"/>
      <c r="J5" s="153"/>
      <c r="K5" s="152"/>
      <c r="L5" s="153"/>
      <c r="M5" s="152"/>
      <c r="N5" s="153"/>
      <c r="O5" s="132"/>
      <c r="P5" s="132"/>
      <c r="Q5" s="132"/>
      <c r="R5" s="132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2"/>
      <c r="F6" s="153"/>
      <c r="G6" s="152"/>
      <c r="H6" s="153"/>
      <c r="I6" s="152"/>
      <c r="J6" s="153"/>
      <c r="K6" s="152"/>
      <c r="L6" s="153"/>
      <c r="M6" s="152"/>
      <c r="N6" s="153"/>
      <c r="O6" s="132"/>
      <c r="P6" s="132"/>
      <c r="Q6" s="132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2"/>
      <c r="F7" s="153"/>
      <c r="G7" s="152"/>
      <c r="H7" s="153"/>
      <c r="I7" s="152"/>
      <c r="J7" s="153"/>
      <c r="K7" s="152"/>
      <c r="L7" s="153"/>
      <c r="M7" s="152"/>
      <c r="N7" s="153"/>
      <c r="O7" s="132"/>
      <c r="P7" s="132"/>
      <c r="Q7" s="132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2"/>
      <c r="F8" s="153"/>
      <c r="G8" s="152"/>
      <c r="H8" s="153"/>
      <c r="I8" s="152"/>
      <c r="J8" s="153"/>
      <c r="K8" s="152"/>
      <c r="L8" s="153"/>
      <c r="M8" s="152"/>
      <c r="N8" s="153"/>
      <c r="O8" s="132"/>
      <c r="P8" s="132"/>
      <c r="Q8" s="132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2"/>
      <c r="F9" s="153"/>
      <c r="G9" s="152"/>
      <c r="H9" s="153"/>
      <c r="I9" s="152"/>
      <c r="J9" s="153"/>
      <c r="K9" s="152"/>
      <c r="L9" s="153"/>
      <c r="M9" s="152"/>
      <c r="N9" s="153"/>
      <c r="O9" s="125"/>
      <c r="P9" s="133"/>
      <c r="Q9" s="125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2"/>
      <c r="F10" s="153"/>
      <c r="G10" s="152"/>
      <c r="H10" s="153"/>
      <c r="I10" s="152"/>
      <c r="J10" s="153"/>
      <c r="K10" s="152"/>
      <c r="L10" s="153"/>
      <c r="M10" s="152"/>
      <c r="N10" s="153"/>
      <c r="O10" s="125"/>
      <c r="P10" s="133"/>
      <c r="Q10" s="125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2" t="s">
        <v>63</v>
      </c>
      <c r="E11" s="152"/>
      <c r="F11" s="153"/>
      <c r="G11" s="152"/>
      <c r="H11" s="153"/>
      <c r="I11" s="152"/>
      <c r="J11" s="153"/>
      <c r="K11" s="152"/>
      <c r="L11" s="153"/>
      <c r="M11" s="152"/>
      <c r="N11" s="153"/>
      <c r="O11" s="125"/>
      <c r="P11" s="133"/>
      <c r="Q11" s="125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2"/>
      <c r="F12" s="153"/>
      <c r="G12" s="152"/>
      <c r="H12" s="153"/>
      <c r="I12" s="152"/>
      <c r="J12" s="153"/>
      <c r="K12" s="152"/>
      <c r="L12" s="153"/>
      <c r="M12" s="152"/>
      <c r="N12" s="153"/>
      <c r="O12" s="125"/>
      <c r="P12" s="133"/>
      <c r="Q12" s="125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2"/>
      <c r="F13" s="153"/>
      <c r="G13" s="152"/>
      <c r="H13" s="153"/>
      <c r="I13" s="152"/>
      <c r="J13" s="153"/>
      <c r="K13" s="152"/>
      <c r="L13" s="153"/>
      <c r="M13" s="152"/>
      <c r="N13" s="153"/>
      <c r="O13" s="125"/>
      <c r="P13" s="133"/>
      <c r="Q13" s="125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33"/>
      <c r="G14" s="125"/>
      <c r="H14" s="133"/>
      <c r="I14" s="125"/>
      <c r="J14" s="133"/>
      <c r="K14" s="125"/>
      <c r="L14" s="133"/>
      <c r="M14" s="125"/>
      <c r="N14" s="133"/>
      <c r="O14" s="125"/>
      <c r="P14" s="133"/>
      <c r="Q14" s="125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33"/>
      <c r="G15" s="125"/>
      <c r="H15" s="133"/>
      <c r="I15" s="125"/>
      <c r="J15" s="133"/>
      <c r="K15" s="125"/>
      <c r="L15" s="133"/>
      <c r="M15" s="125"/>
      <c r="N15" s="133"/>
      <c r="O15" s="125"/>
      <c r="P15" s="133"/>
      <c r="Q15" s="125"/>
      <c r="R15" s="1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5"/>
      <c r="F16" s="133"/>
      <c r="G16" s="125"/>
      <c r="H16" s="133"/>
      <c r="I16" s="125"/>
      <c r="J16" s="133"/>
      <c r="K16" s="125"/>
      <c r="L16" s="133"/>
      <c r="M16" s="125"/>
      <c r="N16" s="133"/>
      <c r="O16" s="125"/>
      <c r="P16" s="133"/>
      <c r="Q16" s="125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33"/>
      <c r="G17" s="125"/>
      <c r="H17" s="133"/>
      <c r="I17" s="125"/>
      <c r="J17" s="133"/>
      <c r="K17" s="125"/>
      <c r="L17" s="133"/>
      <c r="M17" s="125"/>
      <c r="N17" s="133"/>
      <c r="O17" s="125"/>
      <c r="P17" s="133"/>
      <c r="Q17" s="125"/>
      <c r="R17" s="1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5"/>
      <c r="P18" s="133"/>
      <c r="Q18" s="125"/>
      <c r="R18" s="1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5"/>
      <c r="P19" s="133"/>
      <c r="Q19" s="125"/>
      <c r="R19" s="133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33"/>
      <c r="G20" s="125"/>
      <c r="H20" s="133"/>
      <c r="I20" s="125"/>
      <c r="J20" s="133"/>
      <c r="K20" s="125"/>
      <c r="L20" s="133"/>
      <c r="M20" s="125"/>
      <c r="N20" s="133"/>
      <c r="O20" s="125"/>
      <c r="P20" s="133"/>
      <c r="Q20" s="125"/>
      <c r="R20" s="133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5"/>
      <c r="F21" s="133"/>
      <c r="G21" s="125"/>
      <c r="H21" s="133"/>
      <c r="I21" s="125"/>
      <c r="J21" s="133"/>
      <c r="K21" s="125"/>
      <c r="L21" s="133"/>
      <c r="M21" s="125"/>
      <c r="N21" s="133"/>
      <c r="O21" s="125"/>
      <c r="P21" s="133"/>
      <c r="Q21" s="125"/>
      <c r="R21" s="133"/>
      <c r="S21" s="12">
        <f t="shared" si="2"/>
        <v>0</v>
      </c>
      <c r="T21" s="12"/>
      <c r="U21" s="14"/>
      <c r="V21" s="14"/>
    </row>
    <row r="22" spans="1:22" x14ac:dyDescent="0.5">
      <c r="A22" s="10" t="s">
        <v>33</v>
      </c>
      <c r="B22" s="10"/>
      <c r="C22" s="10"/>
      <c r="D22" s="10"/>
      <c r="E22" s="125"/>
      <c r="F22" s="133"/>
      <c r="G22" s="125"/>
      <c r="H22" s="133"/>
      <c r="I22" s="125"/>
      <c r="J22" s="133"/>
      <c r="K22" s="125"/>
      <c r="L22" s="133"/>
      <c r="M22" s="125"/>
      <c r="N22" s="133"/>
      <c r="O22" s="125"/>
      <c r="P22" s="133"/>
      <c r="Q22" s="125"/>
      <c r="R22" s="133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  <c r="I30" s="17"/>
    </row>
    <row r="31" spans="1:22" x14ac:dyDescent="0.5">
      <c r="A31" s="3" t="s">
        <v>23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Analysis</vt:lpstr>
      <vt:lpstr>Czege</vt:lpstr>
      <vt:lpstr>Doran</vt:lpstr>
      <vt:lpstr>Hammond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Czege!Print_Area</vt:lpstr>
      <vt:lpstr>Doran!Print_Area</vt:lpstr>
      <vt:lpstr>Hammond!Print_Area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2024-09-03T14:15:53Z</cp:lastPrinted>
  <dcterms:created xsi:type="dcterms:W3CDTF">2010-01-14T13:00:57Z</dcterms:created>
  <dcterms:modified xsi:type="dcterms:W3CDTF">2024-09-03T14:16:14Z</dcterms:modified>
</cp:coreProperties>
</file>