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CF9226F0-81E8-406B-ADEE-272D44777472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<sst xmlns="http://schemas.openxmlformats.org/spreadsheetml/2006/main" count="400" uniqueCount="100">
  <si>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</si>
  <si>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</si>
  <si>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</si>
  <si>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</si>
  <si>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</si>
  <si>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</si>
  <si>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</si>
  <si>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</si>
  <si>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</si>
  <si>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</si>
  <si>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</si>
  <si>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</si>
  <si>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</si>
  <si>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</si>
  <si>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</si>
  <si>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</si>
  <si>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</si>
  <si>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</si>
  <si>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</si>
  <si>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</si>
  <si>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</si>
  <si>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</si>
  <si>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</si>
  <si>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</si>
  <si>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</si>
  <si>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</si>
  <si>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</si>
  <si>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</si>
  <si>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</si>
  <si>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</si>
  <si>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</si>
  <si>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</si>
  <si>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</si>
  <si>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</si>
  <si>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</si>
  <si>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</si>
  <si>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</si>
  <si>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</si>
  <si>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</si>
  <si>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</si>
  <si>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</si>
  <si>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</si>
  <si>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</si>
  <si>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</si>
  <si>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</si>
  <si>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</si>
  <si>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</si>
  <si>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</si>
  <si>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</si>
  <si>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</si>
  <si>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</si>
  <si>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</si>
  <si>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</si>
  <si>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</si>
  <si>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</si>
  <si>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</si>
  <si>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</si>
  <si>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</si>
  <si>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</si>
  <si>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</si>
  <si>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</si>
  <si>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</si>
  <si>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</si>
  <si>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</si>
  <si>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</si>
  <si>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</si>
  <si>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</si>
  <si>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</si>
  <si>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</si>
  <si>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</si>
  <si>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</si>
  <si>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</si>
  <si>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deliveries 7138 / tool box</t>
  </si>
  <si>
    <t>paint offices</t>
  </si>
  <si>
    <t>pick up control</t>
  </si>
  <si>
    <t>windows / doors / gate</t>
  </si>
  <si>
    <t>sanding front boarding</t>
  </si>
  <si>
    <t xml:space="preserve">painting workshop </t>
  </si>
  <si>
    <t>front boarding</t>
  </si>
  <si>
    <t>island unit</t>
  </si>
  <si>
    <t xml:space="preserve">tidy workshop </t>
  </si>
  <si>
    <t>SGP</t>
  </si>
  <si>
    <t>£</t>
  </si>
  <si>
    <t>sprayshop maintenance</t>
  </si>
  <si>
    <t>estimating</t>
  </si>
  <si>
    <t>storage units</t>
  </si>
  <si>
    <t>building maintenance</t>
  </si>
  <si>
    <t>06.10.2024</t>
  </si>
  <si>
    <t>check fields panels</t>
  </si>
  <si>
    <t>load van</t>
  </si>
  <si>
    <t>french doors</t>
  </si>
  <si>
    <t>counter</t>
  </si>
  <si>
    <t xml:space="preserve">load lorry </t>
  </si>
  <si>
    <t xml:space="preserve">bar </t>
  </si>
  <si>
    <t>site visit</t>
  </si>
  <si>
    <t>GALL01</t>
  </si>
  <si>
    <t>QUEE12</t>
  </si>
  <si>
    <t>OFFI01</t>
  </si>
  <si>
    <t>CAPI01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</si>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</sst>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="89" zoomScaleNormal="89" workbookViewId="0">
      <selection activeCell="E28" sqref="E28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44</v>
      </c>
    </row>
    <row r="2" spans="1:15" x14ac:dyDescent="0.6">
      <c r="A2" s="88" t="s">
        <v>53</v>
      </c>
      <c r="C2" s="113" t="s">
        <v>87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81</v>
      </c>
      <c r="K5" s="89" t="s">
        <v>82</v>
      </c>
      <c r="L5" s="95" t="s">
        <v>38</v>
      </c>
    </row>
    <row r="6" spans="1:15" ht="17.649999999999999" customHeight="1" x14ac:dyDescent="0.6">
      <c r="A6" s="96" t="s">
        <v>40</v>
      </c>
      <c r="B6" s="97">
        <f>SUM(Czege!C26)</f>
        <v>40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6">
      <c r="A7" s="96" t="s">
        <v>7</v>
      </c>
      <c r="B7" s="97">
        <f>SUM(Doran!C30)</f>
        <v>16</v>
      </c>
      <c r="C7" s="97">
        <f>SUM(Doran!C31)</f>
        <v>0</v>
      </c>
      <c r="D7" s="97">
        <f>SUM(Doran!C32)</f>
        <v>0</v>
      </c>
      <c r="E7" s="97">
        <f>SUM(Doran!C33)</f>
        <v>16</v>
      </c>
      <c r="F7" s="97">
        <f>SUM(Doran!C34)</f>
        <v>0</v>
      </c>
      <c r="G7" s="98">
        <f t="shared" ref="G7:G11" si="0">B7+C7+D7+E7+F7</f>
        <v>32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6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3</v>
      </c>
      <c r="M8" s="115">
        <v>2</v>
      </c>
    </row>
    <row r="9" spans="1:15" x14ac:dyDescent="0.6">
      <c r="A9" s="108" t="s">
        <v>66</v>
      </c>
      <c r="B9" s="97">
        <f>SUM(Mcsharry!C28)</f>
        <v>37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37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6">
      <c r="A10" s="96" t="s">
        <v>8</v>
      </c>
      <c r="B10" s="97">
        <f>SUM(Taylor!C28)</f>
        <v>40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3</v>
      </c>
      <c r="M10" s="115">
        <v>1</v>
      </c>
    </row>
    <row r="11" spans="1:15" x14ac:dyDescent="0.6">
      <c r="A11" s="96" t="s">
        <v>42</v>
      </c>
      <c r="B11" s="97">
        <f>SUM(Ward!C30)</f>
        <v>40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40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6">
      <c r="A12" s="96" t="s">
        <v>9</v>
      </c>
      <c r="B12" s="97">
        <f>SUM(Wright!C39)</f>
        <v>42.5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42.5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8.75</v>
      </c>
      <c r="M12" s="115">
        <v>2</v>
      </c>
    </row>
    <row r="13" spans="1:15" ht="17.25" customHeight="1" x14ac:dyDescent="0.6">
      <c r="A13" s="101" t="s">
        <v>19</v>
      </c>
      <c r="B13" s="102">
        <f t="shared" ref="B13:I13" si="3">SUM(B6:B12)</f>
        <v>255.5</v>
      </c>
      <c r="C13" s="102">
        <f t="shared" si="3"/>
        <v>0</v>
      </c>
      <c r="D13" s="102">
        <f t="shared" si="3"/>
        <v>0</v>
      </c>
      <c r="E13" s="102">
        <f t="shared" si="3"/>
        <v>16</v>
      </c>
      <c r="F13" s="102">
        <f t="shared" si="3"/>
        <v>0</v>
      </c>
      <c r="G13" s="102">
        <f t="shared" si="3"/>
        <v>271.5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14.75</v>
      </c>
    </row>
    <row r="14" spans="1:15" s="91" customFormat="1" x14ac:dyDescent="0.6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6">
      <c r="A16" s="89" t="s">
        <v>25</v>
      </c>
      <c r="C16" s="104">
        <f>B13+C13+D13</f>
        <v>255.5</v>
      </c>
    </row>
    <row r="17" spans="1:3" x14ac:dyDescent="0.6">
      <c r="A17" s="89" t="s">
        <v>26</v>
      </c>
      <c r="C17" s="104">
        <f>L13</f>
        <v>14.75</v>
      </c>
    </row>
    <row r="18" spans="1:3" x14ac:dyDescent="0.6">
      <c r="A18" s="89" t="s">
        <v>30</v>
      </c>
      <c r="C18" s="105">
        <f>C17/C16</f>
        <v>5.7729941291585124E-2</v>
      </c>
    </row>
    <row r="19" spans="1:3" x14ac:dyDescent="0.6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E28" sqref="E2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46</v>
      </c>
      <c r="B1" s="47"/>
      <c r="C1" s="47"/>
    </row>
    <row r="2" spans="1:22" s="52" customFormat="1" x14ac:dyDescent="0.5">
      <c r="A2" s="5" t="s">
        <v>52</v>
      </c>
      <c r="B2" s="106"/>
      <c r="C2" s="113" t="str">
        <f>Analysis!C2</f>
        <v>06.10.2024</v>
      </c>
      <c r="D2" s="106"/>
      <c r="E2" s="124" t="s">
        <v>10</v>
      </c>
      <c r="F2" s="121"/>
      <c r="G2" s="121" t="s">
        <v>11</v>
      </c>
      <c r="H2" s="121"/>
      <c r="I2" s="121" t="s">
        <v>12</v>
      </c>
      <c r="J2" s="121"/>
      <c r="K2" s="124" t="s">
        <v>13</v>
      </c>
      <c r="L2" s="124"/>
      <c r="M2" s="121" t="s">
        <v>14</v>
      </c>
      <c r="N2" s="121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95</v>
      </c>
      <c r="C4" s="6">
        <v>45</v>
      </c>
      <c r="D4" s="20" t="s">
        <v>79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8</v>
      </c>
      <c r="N4" s="123"/>
      <c r="O4" s="122"/>
      <c r="P4" s="123"/>
      <c r="Q4" s="122"/>
      <c r="R4" s="123"/>
      <c r="S4" s="56">
        <f>E4+G4+I4+K4+M4+O4+Q4</f>
        <v>40</v>
      </c>
      <c r="T4" s="56">
        <f t="shared" ref="T4:T12" si="0">SUM(S4-U4-V4)</f>
        <v>40</v>
      </c>
      <c r="U4" s="58"/>
      <c r="V4" s="58"/>
    </row>
    <row r="5" spans="1:22" x14ac:dyDescent="0.5">
      <c r="A5" s="6"/>
      <c r="B5" s="6"/>
      <c r="C5" s="6"/>
      <c r="D5" s="1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5"/>
      <c r="P6" s="126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2"/>
      <c r="H7" s="123"/>
      <c r="I7" s="122"/>
      <c r="J7" s="123"/>
      <c r="K7" s="127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18" t="s">
        <v>98</v>
      </c>
      <c r="C14" s="6"/>
      <c r="D14" s="20" t="s">
        <v>76</v>
      </c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98</v>
      </c>
      <c r="C15" s="6"/>
      <c r="D15" s="20" t="s">
        <v>77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18" t="s">
        <v>97</v>
      </c>
      <c r="C17" s="6"/>
      <c r="D17" s="20" t="s">
        <v>56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8">
        <f>SUM(E4:E20)</f>
        <v>8</v>
      </c>
      <c r="F21" s="129"/>
      <c r="G21" s="128">
        <f>SUM(G4:G20)</f>
        <v>8</v>
      </c>
      <c r="H21" s="129"/>
      <c r="I21" s="128">
        <f>SUM(I4:I20)</f>
        <v>8</v>
      </c>
      <c r="J21" s="129"/>
      <c r="K21" s="128">
        <f>SUM(K4:K20)</f>
        <v>8</v>
      </c>
      <c r="L21" s="129"/>
      <c r="M21" s="128">
        <f>SUM(M4:M20)</f>
        <v>8</v>
      </c>
      <c r="N21" s="129"/>
      <c r="O21" s="128">
        <f>SUM(O4:O20)</f>
        <v>0</v>
      </c>
      <c r="P21" s="129"/>
      <c r="Q21" s="128">
        <f>SUM(Q4:Q20)</f>
        <v>0</v>
      </c>
      <c r="R21" s="129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E28" sqref="E28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52</v>
      </c>
      <c r="B2" s="106"/>
      <c r="C2" s="113" t="str">
        <f>Analysis!C2</f>
        <v>06.10.2024</v>
      </c>
      <c r="D2" s="6"/>
      <c r="E2" s="124" t="s">
        <v>10</v>
      </c>
      <c r="F2" s="124"/>
      <c r="G2" s="124" t="s">
        <v>11</v>
      </c>
      <c r="H2" s="124"/>
      <c r="I2" s="139" t="s">
        <v>12</v>
      </c>
      <c r="J2" s="139"/>
      <c r="K2" s="138" t="s">
        <v>13</v>
      </c>
      <c r="L2" s="138"/>
      <c r="M2" s="138" t="s">
        <v>14</v>
      </c>
      <c r="N2" s="138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110">
        <v>8</v>
      </c>
      <c r="J3" s="111">
        <v>16.3</v>
      </c>
      <c r="K3" s="119">
        <v>8</v>
      </c>
      <c r="L3" s="120">
        <v>16.3</v>
      </c>
      <c r="M3" s="119">
        <v>8</v>
      </c>
      <c r="N3" s="120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30">
        <v>8</v>
      </c>
      <c r="F4" s="130"/>
      <c r="G4" s="130">
        <v>2</v>
      </c>
      <c r="H4" s="130"/>
      <c r="I4" s="131"/>
      <c r="J4" s="131"/>
      <c r="K4" s="132"/>
      <c r="L4" s="132"/>
      <c r="M4" s="132"/>
      <c r="N4" s="132"/>
      <c r="O4" s="127"/>
      <c r="P4" s="133"/>
      <c r="Q4" s="127"/>
      <c r="R4" s="133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5">
      <c r="A5" s="6">
        <v>7181</v>
      </c>
      <c r="B5" s="118" t="s">
        <v>96</v>
      </c>
      <c r="C5" s="6">
        <v>1</v>
      </c>
      <c r="D5" s="20" t="s">
        <v>90</v>
      </c>
      <c r="E5" s="127"/>
      <c r="F5" s="133"/>
      <c r="G5" s="127">
        <v>6</v>
      </c>
      <c r="H5" s="133"/>
      <c r="I5" s="140"/>
      <c r="J5" s="141"/>
      <c r="K5" s="134"/>
      <c r="L5" s="135"/>
      <c r="M5" s="132"/>
      <c r="N5" s="132"/>
      <c r="O5" s="127"/>
      <c r="P5" s="133"/>
      <c r="Q5" s="127"/>
      <c r="R5" s="133"/>
      <c r="S5" s="12">
        <f t="shared" ref="S5:S25" si="1">E5+G5+I5+K5+M5+O5+Q5</f>
        <v>6</v>
      </c>
      <c r="T5" s="12">
        <f t="shared" si="0"/>
        <v>6</v>
      </c>
      <c r="U5" s="14"/>
      <c r="V5" s="14"/>
    </row>
    <row r="6" spans="1:22" x14ac:dyDescent="0.5">
      <c r="A6" s="6"/>
      <c r="B6" s="6"/>
      <c r="C6" s="6"/>
      <c r="D6" s="20"/>
      <c r="E6" s="127"/>
      <c r="F6" s="133"/>
      <c r="G6" s="127"/>
      <c r="H6" s="133"/>
      <c r="I6" s="140"/>
      <c r="J6" s="141"/>
      <c r="K6" s="134"/>
      <c r="L6" s="135"/>
      <c r="M6" s="132"/>
      <c r="N6" s="132"/>
      <c r="O6" s="127"/>
      <c r="P6" s="133"/>
      <c r="Q6" s="127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7"/>
      <c r="F7" s="133"/>
      <c r="G7" s="127"/>
      <c r="H7" s="133"/>
      <c r="I7" s="140"/>
      <c r="J7" s="141"/>
      <c r="K7" s="134"/>
      <c r="L7" s="135"/>
      <c r="M7" s="132"/>
      <c r="N7" s="132"/>
      <c r="O7" s="127"/>
      <c r="P7" s="133"/>
      <c r="Q7" s="127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7"/>
      <c r="F8" s="133"/>
      <c r="G8" s="127"/>
      <c r="H8" s="133"/>
      <c r="I8" s="140"/>
      <c r="J8" s="141"/>
      <c r="K8" s="134"/>
      <c r="L8" s="135"/>
      <c r="M8" s="132"/>
      <c r="N8" s="132"/>
      <c r="O8" s="127"/>
      <c r="P8" s="133"/>
      <c r="Q8" s="127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7"/>
      <c r="F9" s="133"/>
      <c r="G9" s="127"/>
      <c r="H9" s="133"/>
      <c r="I9" s="140"/>
      <c r="J9" s="141"/>
      <c r="K9" s="134"/>
      <c r="L9" s="135"/>
      <c r="M9" s="132"/>
      <c r="N9" s="132"/>
      <c r="O9" s="127"/>
      <c r="P9" s="133"/>
      <c r="Q9" s="127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0"/>
      <c r="F10" s="130"/>
      <c r="G10" s="130"/>
      <c r="H10" s="130"/>
      <c r="I10" s="131"/>
      <c r="J10" s="131"/>
      <c r="K10" s="132"/>
      <c r="L10" s="132"/>
      <c r="M10" s="132"/>
      <c r="N10" s="132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0"/>
      <c r="F11" s="130"/>
      <c r="G11" s="130"/>
      <c r="H11" s="130"/>
      <c r="I11" s="131"/>
      <c r="J11" s="131"/>
      <c r="K11" s="132"/>
      <c r="L11" s="132"/>
      <c r="M11" s="132"/>
      <c r="N11" s="132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0"/>
      <c r="F12" s="130"/>
      <c r="G12" s="130"/>
      <c r="H12" s="130"/>
      <c r="I12" s="131"/>
      <c r="J12" s="131"/>
      <c r="K12" s="132"/>
      <c r="L12" s="132"/>
      <c r="M12" s="132"/>
      <c r="N12" s="132"/>
      <c r="O12" s="127"/>
      <c r="P12" s="133"/>
      <c r="Q12" s="127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0"/>
      <c r="F13" s="130"/>
      <c r="G13" s="130"/>
      <c r="H13" s="130"/>
      <c r="I13" s="131"/>
      <c r="J13" s="131"/>
      <c r="K13" s="132"/>
      <c r="L13" s="132"/>
      <c r="M13" s="132"/>
      <c r="N13" s="132"/>
      <c r="O13" s="127"/>
      <c r="P13" s="133"/>
      <c r="Q13" s="127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 t="s">
        <v>84</v>
      </c>
      <c r="E14" s="130"/>
      <c r="F14" s="130"/>
      <c r="G14" s="130"/>
      <c r="H14" s="130"/>
      <c r="I14" s="131"/>
      <c r="J14" s="131"/>
      <c r="K14" s="132"/>
      <c r="L14" s="132"/>
      <c r="M14" s="132"/>
      <c r="N14" s="132"/>
      <c r="O14" s="127"/>
      <c r="P14" s="133"/>
      <c r="Q14" s="127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30"/>
      <c r="F15" s="130"/>
      <c r="G15" s="130"/>
      <c r="H15" s="130"/>
      <c r="I15" s="131"/>
      <c r="J15" s="131"/>
      <c r="K15" s="132"/>
      <c r="L15" s="132"/>
      <c r="M15" s="132"/>
      <c r="N15" s="132"/>
      <c r="O15" s="127"/>
      <c r="P15" s="133"/>
      <c r="Q15" s="127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0"/>
      <c r="F16" s="130"/>
      <c r="G16" s="130"/>
      <c r="H16" s="130"/>
      <c r="I16" s="131"/>
      <c r="J16" s="131"/>
      <c r="K16" s="132"/>
      <c r="L16" s="132"/>
      <c r="M16" s="132"/>
      <c r="N16" s="132"/>
      <c r="O16" s="127"/>
      <c r="P16" s="133"/>
      <c r="Q16" s="127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98</v>
      </c>
      <c r="C17" s="6"/>
      <c r="D17" s="20" t="s">
        <v>73</v>
      </c>
      <c r="E17" s="130"/>
      <c r="F17" s="130"/>
      <c r="G17" s="130"/>
      <c r="H17" s="130"/>
      <c r="I17" s="130"/>
      <c r="J17" s="130"/>
      <c r="K17" s="132"/>
      <c r="L17" s="132"/>
      <c r="M17" s="132"/>
      <c r="N17" s="132"/>
      <c r="O17" s="127"/>
      <c r="P17" s="133"/>
      <c r="Q17" s="127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30"/>
      <c r="F18" s="130"/>
      <c r="G18" s="130"/>
      <c r="H18" s="130"/>
      <c r="I18" s="130"/>
      <c r="J18" s="130"/>
      <c r="K18" s="132"/>
      <c r="L18" s="132"/>
      <c r="M18" s="132"/>
      <c r="N18" s="132"/>
      <c r="O18" s="127"/>
      <c r="P18" s="133"/>
      <c r="Q18" s="127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30"/>
      <c r="F19" s="130"/>
      <c r="G19" s="130"/>
      <c r="H19" s="130"/>
      <c r="I19" s="130"/>
      <c r="J19" s="130"/>
      <c r="K19" s="132"/>
      <c r="L19" s="132"/>
      <c r="M19" s="132"/>
      <c r="N19" s="132"/>
      <c r="O19" s="127"/>
      <c r="P19" s="133"/>
      <c r="Q19" s="127"/>
      <c r="R19" s="133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18" t="s">
        <v>97</v>
      </c>
      <c r="C20" s="6"/>
      <c r="D20" s="20" t="s">
        <v>54</v>
      </c>
      <c r="E20" s="130"/>
      <c r="F20" s="130"/>
      <c r="G20" s="130"/>
      <c r="H20" s="130"/>
      <c r="I20" s="130"/>
      <c r="J20" s="130"/>
      <c r="K20" s="132"/>
      <c r="L20" s="132"/>
      <c r="M20" s="132"/>
      <c r="N20" s="132"/>
      <c r="O20" s="127"/>
      <c r="P20" s="133"/>
      <c r="Q20" s="127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18" t="s">
        <v>97</v>
      </c>
      <c r="C21" s="6"/>
      <c r="D21" s="20" t="s">
        <v>55</v>
      </c>
      <c r="E21" s="130"/>
      <c r="F21" s="130"/>
      <c r="G21" s="130"/>
      <c r="H21" s="130"/>
      <c r="I21" s="130"/>
      <c r="J21" s="130"/>
      <c r="K21" s="132"/>
      <c r="L21" s="132"/>
      <c r="M21" s="132"/>
      <c r="N21" s="132"/>
      <c r="O21" s="127"/>
      <c r="P21" s="133"/>
      <c r="Q21" s="127"/>
      <c r="R21" s="133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27"/>
      <c r="P22" s="133"/>
      <c r="Q22" s="127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7"/>
      <c r="F23" s="133"/>
      <c r="G23" s="127"/>
      <c r="H23" s="133"/>
      <c r="I23" s="127"/>
      <c r="J23" s="133"/>
      <c r="K23" s="134">
        <v>8</v>
      </c>
      <c r="L23" s="135"/>
      <c r="M23" s="134">
        <v>8</v>
      </c>
      <c r="N23" s="135"/>
      <c r="O23" s="127"/>
      <c r="P23" s="133"/>
      <c r="Q23" s="127"/>
      <c r="R23" s="133"/>
      <c r="S23" s="12">
        <f t="shared" si="1"/>
        <v>16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7"/>
      <c r="F24" s="133"/>
      <c r="G24" s="127"/>
      <c r="H24" s="133"/>
      <c r="I24" s="127"/>
      <c r="J24" s="133"/>
      <c r="K24" s="127"/>
      <c r="L24" s="133"/>
      <c r="M24" s="127"/>
      <c r="N24" s="133"/>
      <c r="O24" s="127"/>
      <c r="P24" s="133"/>
      <c r="Q24" s="127"/>
      <c r="R24" s="133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0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16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16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28" sqref="E2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45</v>
      </c>
      <c r="B1" s="47"/>
      <c r="C1" s="47"/>
    </row>
    <row r="2" spans="1:22" s="52" customFormat="1" x14ac:dyDescent="0.5">
      <c r="A2" s="5" t="s">
        <v>52</v>
      </c>
      <c r="B2" s="106"/>
      <c r="C2" s="114" t="str">
        <f>Analysis!C2</f>
        <v>06.10.2024</v>
      </c>
      <c r="D2" s="106"/>
      <c r="E2" s="121" t="s">
        <v>10</v>
      </c>
      <c r="F2" s="121"/>
      <c r="G2" s="121" t="s">
        <v>11</v>
      </c>
      <c r="H2" s="121"/>
      <c r="I2" s="121" t="s">
        <v>12</v>
      </c>
      <c r="J2" s="121"/>
      <c r="K2" s="124" t="s">
        <v>13</v>
      </c>
      <c r="L2" s="124"/>
      <c r="M2" s="121" t="s">
        <v>14</v>
      </c>
      <c r="N2" s="121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95</v>
      </c>
      <c r="C4" s="6">
        <v>30</v>
      </c>
      <c r="D4" s="10" t="s">
        <v>93</v>
      </c>
      <c r="E4" s="142">
        <v>5</v>
      </c>
      <c r="F4" s="142"/>
      <c r="G4" s="142">
        <v>8</v>
      </c>
      <c r="H4" s="142"/>
      <c r="I4" s="122">
        <v>7</v>
      </c>
      <c r="J4" s="123"/>
      <c r="K4" s="122">
        <v>8</v>
      </c>
      <c r="L4" s="123"/>
      <c r="M4" s="142">
        <v>7</v>
      </c>
      <c r="N4" s="142"/>
      <c r="O4" s="122"/>
      <c r="P4" s="123"/>
      <c r="Q4" s="122"/>
      <c r="R4" s="123"/>
      <c r="S4" s="56">
        <f>E4+G4+I4+K4+M4+O4+Q4</f>
        <v>35</v>
      </c>
      <c r="T4" s="56">
        <f t="shared" ref="T4:T12" si="0">SUM(S4-U4-V4)</f>
        <v>35</v>
      </c>
      <c r="U4" s="58"/>
      <c r="V4" s="58"/>
    </row>
    <row r="5" spans="1:22" x14ac:dyDescent="0.5">
      <c r="A5" s="6">
        <v>7138</v>
      </c>
      <c r="B5" s="118" t="s">
        <v>95</v>
      </c>
      <c r="C5" s="6">
        <v>28</v>
      </c>
      <c r="D5" s="10" t="s">
        <v>91</v>
      </c>
      <c r="E5" s="142"/>
      <c r="F5" s="142"/>
      <c r="G5" s="142"/>
      <c r="H5" s="142"/>
      <c r="I5" s="122">
        <v>0.5</v>
      </c>
      <c r="J5" s="123"/>
      <c r="K5" s="122"/>
      <c r="L5" s="123"/>
      <c r="M5" s="142"/>
      <c r="N5" s="142"/>
      <c r="O5" s="122"/>
      <c r="P5" s="123"/>
      <c r="Q5" s="122"/>
      <c r="R5" s="123"/>
      <c r="S5" s="56">
        <f t="shared" ref="S5:S22" si="1">E5+G5+I5+K5+M5+O5+Q5</f>
        <v>0.5</v>
      </c>
      <c r="T5" s="56">
        <f t="shared" si="0"/>
        <v>0.5</v>
      </c>
      <c r="U5" s="58"/>
      <c r="V5" s="58"/>
    </row>
    <row r="6" spans="1:22" x14ac:dyDescent="0.5">
      <c r="A6" s="6">
        <v>7138</v>
      </c>
      <c r="B6" s="118" t="s">
        <v>95</v>
      </c>
      <c r="C6" s="6">
        <v>33</v>
      </c>
      <c r="D6" s="20" t="s">
        <v>92</v>
      </c>
      <c r="E6" s="142"/>
      <c r="F6" s="142"/>
      <c r="G6" s="142"/>
      <c r="H6" s="142"/>
      <c r="I6" s="142">
        <v>0.5</v>
      </c>
      <c r="J6" s="142"/>
      <c r="K6" s="142"/>
      <c r="L6" s="142"/>
      <c r="M6" s="142"/>
      <c r="N6" s="142"/>
      <c r="O6" s="122"/>
      <c r="P6" s="123"/>
      <c r="Q6" s="122"/>
      <c r="R6" s="123"/>
      <c r="S6" s="56">
        <f t="shared" ref="S6" si="2">E6+G6+I6+K6+M6+O6+Q6</f>
        <v>0.5</v>
      </c>
      <c r="T6" s="56">
        <f t="shared" ref="T6" si="3">SUM(S6-U6-V6)</f>
        <v>0.5</v>
      </c>
      <c r="U6" s="58"/>
      <c r="V6" s="58"/>
    </row>
    <row r="7" spans="1:22" ht="15.75" customHeight="1" x14ac:dyDescent="0.5">
      <c r="A7" s="6">
        <v>7138</v>
      </c>
      <c r="B7" s="118" t="s">
        <v>95</v>
      </c>
      <c r="C7" s="6">
        <v>20</v>
      </c>
      <c r="D7" s="20" t="s">
        <v>85</v>
      </c>
      <c r="E7" s="142"/>
      <c r="F7" s="142"/>
      <c r="G7" s="142"/>
      <c r="H7" s="142"/>
      <c r="I7" s="142"/>
      <c r="J7" s="142"/>
      <c r="K7" s="142"/>
      <c r="L7" s="142"/>
      <c r="M7" s="142">
        <v>1</v>
      </c>
      <c r="N7" s="142"/>
      <c r="O7" s="122"/>
      <c r="P7" s="123"/>
      <c r="Q7" s="122"/>
      <c r="R7" s="123"/>
      <c r="S7" s="56">
        <f t="shared" si="1"/>
        <v>1</v>
      </c>
      <c r="T7" s="56">
        <f t="shared" si="0"/>
        <v>1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42"/>
      <c r="J8" s="142"/>
      <c r="K8" s="142"/>
      <c r="L8" s="142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2"/>
      <c r="H9" s="123"/>
      <c r="I9" s="142"/>
      <c r="J9" s="142"/>
      <c r="K9" s="142"/>
      <c r="L9" s="142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98</v>
      </c>
      <c r="C15" s="6"/>
      <c r="D15" s="20" t="s">
        <v>78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2"/>
      <c r="F16" s="123"/>
      <c r="G16" s="122"/>
      <c r="H16" s="123"/>
      <c r="I16" s="142"/>
      <c r="J16" s="142"/>
      <c r="K16" s="142"/>
      <c r="L16" s="142"/>
      <c r="M16" s="142"/>
      <c r="N16" s="142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118" t="s">
        <v>97</v>
      </c>
      <c r="C17" s="6"/>
      <c r="D17" s="20" t="s">
        <v>88</v>
      </c>
      <c r="E17" s="122">
        <v>3</v>
      </c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3</v>
      </c>
      <c r="T17" s="56">
        <f t="shared" si="7"/>
        <v>3</v>
      </c>
      <c r="U17" s="58"/>
      <c r="V17" s="58"/>
    </row>
    <row r="18" spans="1:22" x14ac:dyDescent="0.5">
      <c r="A18" s="6">
        <v>3600</v>
      </c>
      <c r="B18" s="118" t="s">
        <v>97</v>
      </c>
      <c r="C18" s="6"/>
      <c r="D18" s="20" t="s">
        <v>80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>
        <v>3</v>
      </c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E28" sqref="E28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06.10.2024</v>
      </c>
      <c r="D2" s="106"/>
      <c r="E2" s="124" t="s">
        <v>10</v>
      </c>
      <c r="F2" s="124"/>
      <c r="G2" s="124" t="s">
        <v>11</v>
      </c>
      <c r="H2" s="124"/>
      <c r="I2" s="124" t="s">
        <v>12</v>
      </c>
      <c r="J2" s="124"/>
      <c r="K2" s="124" t="s">
        <v>13</v>
      </c>
      <c r="L2" s="124"/>
      <c r="M2" s="124" t="s">
        <v>14</v>
      </c>
      <c r="N2" s="124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7">
        <v>7.25</v>
      </c>
      <c r="F4" s="133"/>
      <c r="G4" s="127">
        <v>8</v>
      </c>
      <c r="H4" s="133"/>
      <c r="I4" s="127">
        <v>7.5</v>
      </c>
      <c r="J4" s="133"/>
      <c r="K4" s="127">
        <v>8</v>
      </c>
      <c r="L4" s="133"/>
      <c r="M4" s="127">
        <v>5</v>
      </c>
      <c r="N4" s="133"/>
      <c r="O4" s="127"/>
      <c r="P4" s="133"/>
      <c r="Q4" s="127"/>
      <c r="R4" s="133"/>
      <c r="S4" s="12">
        <f>E4+G4+I4+K4+M4+O4+Q4</f>
        <v>35.75</v>
      </c>
      <c r="T4" s="12">
        <f t="shared" ref="T4:T20" si="0">SUM(S4-U4-V4)</f>
        <v>35.75</v>
      </c>
      <c r="U4" s="14"/>
      <c r="V4" s="14"/>
    </row>
    <row r="5" spans="1:22" x14ac:dyDescent="0.5">
      <c r="A5" s="6">
        <v>7138</v>
      </c>
      <c r="B5" s="118" t="s">
        <v>95</v>
      </c>
      <c r="C5" s="6">
        <v>5</v>
      </c>
      <c r="D5" s="20" t="s">
        <v>89</v>
      </c>
      <c r="E5" s="127">
        <v>0.25</v>
      </c>
      <c r="F5" s="133"/>
      <c r="G5" s="127"/>
      <c r="H5" s="133"/>
      <c r="I5" s="127"/>
      <c r="J5" s="133"/>
      <c r="K5" s="127"/>
      <c r="L5" s="133"/>
      <c r="M5" s="127"/>
      <c r="N5" s="133"/>
      <c r="O5" s="127"/>
      <c r="P5" s="133"/>
      <c r="Q5" s="127"/>
      <c r="R5" s="133"/>
      <c r="S5" s="12">
        <f t="shared" ref="S5:S23" si="1">E5+G5+I5+K5+M5+O5+Q5</f>
        <v>0.25</v>
      </c>
      <c r="T5" s="12">
        <f t="shared" si="0"/>
        <v>0.25</v>
      </c>
      <c r="U5" s="14"/>
      <c r="V5" s="14"/>
    </row>
    <row r="6" spans="1:22" x14ac:dyDescent="0.5">
      <c r="A6" s="6">
        <v>7138</v>
      </c>
      <c r="B6" s="118" t="s">
        <v>95</v>
      </c>
      <c r="C6" s="6">
        <v>19</v>
      </c>
      <c r="D6" s="20" t="s">
        <v>89</v>
      </c>
      <c r="E6" s="127">
        <v>0.5</v>
      </c>
      <c r="F6" s="133"/>
      <c r="G6" s="127"/>
      <c r="H6" s="133"/>
      <c r="I6" s="127"/>
      <c r="J6" s="133"/>
      <c r="K6" s="127"/>
      <c r="L6" s="133"/>
      <c r="M6" s="127"/>
      <c r="N6" s="133"/>
      <c r="O6" s="127"/>
      <c r="P6" s="133"/>
      <c r="Q6" s="127"/>
      <c r="R6" s="133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5">
      <c r="A7" s="6">
        <v>7138</v>
      </c>
      <c r="B7" s="118" t="s">
        <v>95</v>
      </c>
      <c r="C7" s="6">
        <v>33</v>
      </c>
      <c r="D7" s="20" t="s">
        <v>92</v>
      </c>
      <c r="E7" s="127"/>
      <c r="F7" s="133"/>
      <c r="G7" s="127"/>
      <c r="H7" s="133"/>
      <c r="I7" s="127">
        <v>0.5</v>
      </c>
      <c r="J7" s="133"/>
      <c r="K7" s="127"/>
      <c r="L7" s="133"/>
      <c r="M7" s="127"/>
      <c r="N7" s="133"/>
      <c r="O7" s="127"/>
      <c r="P7" s="133"/>
      <c r="Q7" s="127"/>
      <c r="R7" s="133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5">
      <c r="A8" s="6"/>
      <c r="B8" s="6"/>
      <c r="C8" s="6"/>
      <c r="D8" s="20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27"/>
      <c r="P8" s="133"/>
      <c r="Q8" s="127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27"/>
      <c r="P16" s="133"/>
      <c r="Q16" s="127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98</v>
      </c>
      <c r="C17" s="6"/>
      <c r="D17" s="20" t="s">
        <v>86</v>
      </c>
      <c r="E17" s="127"/>
      <c r="F17" s="133"/>
      <c r="G17" s="127"/>
      <c r="H17" s="133"/>
      <c r="I17" s="127"/>
      <c r="J17" s="133"/>
      <c r="K17" s="127"/>
      <c r="L17" s="133"/>
      <c r="M17" s="127"/>
      <c r="N17" s="133"/>
      <c r="O17" s="127"/>
      <c r="P17" s="133"/>
      <c r="Q17" s="127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18" t="s">
        <v>97</v>
      </c>
      <c r="C18" s="6"/>
      <c r="D18" s="20" t="s">
        <v>54</v>
      </c>
      <c r="E18" s="127"/>
      <c r="F18" s="133"/>
      <c r="G18" s="127"/>
      <c r="H18" s="133"/>
      <c r="I18" s="127"/>
      <c r="J18" s="133"/>
      <c r="K18" s="127"/>
      <c r="L18" s="133"/>
      <c r="M18" s="127"/>
      <c r="N18" s="133"/>
      <c r="O18" s="127"/>
      <c r="P18" s="133"/>
      <c r="Q18" s="127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18" t="s">
        <v>97</v>
      </c>
      <c r="C19" s="6"/>
      <c r="D19" s="20" t="s">
        <v>57</v>
      </c>
      <c r="E19" s="127"/>
      <c r="F19" s="133"/>
      <c r="G19" s="127"/>
      <c r="H19" s="133"/>
      <c r="I19" s="127"/>
      <c r="J19" s="133"/>
      <c r="K19" s="127"/>
      <c r="L19" s="133"/>
      <c r="M19" s="127"/>
      <c r="N19" s="133"/>
      <c r="O19" s="127"/>
      <c r="P19" s="133"/>
      <c r="Q19" s="127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33"/>
      <c r="G20" s="127"/>
      <c r="H20" s="133"/>
      <c r="I20" s="127"/>
      <c r="J20" s="133"/>
      <c r="K20" s="127"/>
      <c r="L20" s="133"/>
      <c r="M20" s="127"/>
      <c r="N20" s="133"/>
      <c r="O20" s="127"/>
      <c r="P20" s="133"/>
      <c r="Q20" s="127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5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37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37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-3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37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37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28" sqref="E28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52</v>
      </c>
      <c r="B2" s="106"/>
      <c r="C2" s="114" t="str">
        <f>Analysis!C2</f>
        <v>06.10.2024</v>
      </c>
      <c r="D2" s="30"/>
      <c r="E2" s="124" t="s">
        <v>10</v>
      </c>
      <c r="F2" s="124"/>
      <c r="G2" s="148" t="s">
        <v>11</v>
      </c>
      <c r="H2" s="148"/>
      <c r="I2" s="148" t="s">
        <v>12</v>
      </c>
      <c r="J2" s="148"/>
      <c r="K2" s="124" t="s">
        <v>13</v>
      </c>
      <c r="L2" s="124"/>
      <c r="M2" s="148" t="s">
        <v>14</v>
      </c>
      <c r="N2" s="148"/>
      <c r="O2" s="148" t="s">
        <v>15</v>
      </c>
      <c r="P2" s="148"/>
      <c r="Q2" s="148" t="s">
        <v>16</v>
      </c>
      <c r="R2" s="148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7">
        <v>3.75</v>
      </c>
      <c r="F4" s="133"/>
      <c r="G4" s="143">
        <v>8</v>
      </c>
      <c r="H4" s="144"/>
      <c r="I4" s="143">
        <v>7.5</v>
      </c>
      <c r="J4" s="144"/>
      <c r="K4" s="143">
        <v>8</v>
      </c>
      <c r="L4" s="144"/>
      <c r="M4" s="143">
        <v>8</v>
      </c>
      <c r="N4" s="144"/>
      <c r="O4" s="145"/>
      <c r="P4" s="145"/>
      <c r="Q4" s="143"/>
      <c r="R4" s="144"/>
      <c r="S4" s="36">
        <f>E4+G4+I4+K4+M4+O4+Q4</f>
        <v>35.25</v>
      </c>
      <c r="T4" s="36">
        <f>SUM(S4-U4-V4)</f>
        <v>35.25</v>
      </c>
      <c r="U4" s="38"/>
      <c r="V4" s="38"/>
    </row>
    <row r="5" spans="1:22" x14ac:dyDescent="0.5">
      <c r="A5" s="6">
        <v>7138</v>
      </c>
      <c r="B5" s="118" t="s">
        <v>95</v>
      </c>
      <c r="C5" s="6">
        <v>5</v>
      </c>
      <c r="D5" s="20" t="s">
        <v>89</v>
      </c>
      <c r="E5" s="127">
        <v>0.25</v>
      </c>
      <c r="F5" s="133"/>
      <c r="G5" s="127"/>
      <c r="H5" s="123"/>
      <c r="I5" s="122"/>
      <c r="J5" s="123"/>
      <c r="K5" s="122"/>
      <c r="L5" s="123"/>
      <c r="M5" s="122"/>
      <c r="N5" s="123"/>
      <c r="O5" s="145"/>
      <c r="P5" s="145"/>
      <c r="Q5" s="143"/>
      <c r="R5" s="144"/>
      <c r="S5" s="36">
        <f t="shared" ref="S5:S22" si="0">E5+G5+I5+K5+M5+O5+Q5</f>
        <v>0.25</v>
      </c>
      <c r="T5" s="36">
        <f t="shared" ref="T5:T20" si="1">SUM(S5-U5-V5)</f>
        <v>0.25</v>
      </c>
      <c r="U5" s="38"/>
      <c r="V5" s="38"/>
    </row>
    <row r="6" spans="1:22" x14ac:dyDescent="0.5">
      <c r="A6" s="6">
        <v>7138</v>
      </c>
      <c r="B6" s="118" t="s">
        <v>95</v>
      </c>
      <c r="C6" s="6">
        <v>19</v>
      </c>
      <c r="D6" s="20" t="s">
        <v>89</v>
      </c>
      <c r="E6" s="127">
        <v>0.5</v>
      </c>
      <c r="F6" s="133"/>
      <c r="G6" s="122"/>
      <c r="H6" s="123"/>
      <c r="I6" s="122"/>
      <c r="J6" s="123"/>
      <c r="K6" s="122"/>
      <c r="L6" s="123"/>
      <c r="M6" s="122"/>
      <c r="N6" s="123"/>
      <c r="O6" s="145"/>
      <c r="P6" s="145"/>
      <c r="Q6" s="143"/>
      <c r="R6" s="144"/>
      <c r="S6" s="36">
        <f t="shared" si="0"/>
        <v>0.5</v>
      </c>
      <c r="T6" s="36">
        <f t="shared" si="1"/>
        <v>0.5</v>
      </c>
      <c r="U6" s="38"/>
      <c r="V6" s="38"/>
    </row>
    <row r="7" spans="1:22" x14ac:dyDescent="0.5">
      <c r="A7" s="6">
        <v>7138</v>
      </c>
      <c r="B7" s="118" t="s">
        <v>95</v>
      </c>
      <c r="C7" s="6">
        <v>33</v>
      </c>
      <c r="D7" s="20" t="s">
        <v>92</v>
      </c>
      <c r="E7" s="127"/>
      <c r="F7" s="133"/>
      <c r="G7" s="143"/>
      <c r="H7" s="144"/>
      <c r="I7" s="143">
        <v>0.5</v>
      </c>
      <c r="J7" s="144"/>
      <c r="K7" s="143"/>
      <c r="L7" s="144"/>
      <c r="M7" s="143"/>
      <c r="N7" s="144"/>
      <c r="O7" s="145"/>
      <c r="P7" s="145"/>
      <c r="Q7" s="143"/>
      <c r="R7" s="144"/>
      <c r="S7" s="36">
        <f t="shared" si="0"/>
        <v>0.5</v>
      </c>
      <c r="T7" s="36">
        <f t="shared" si="1"/>
        <v>0.5</v>
      </c>
      <c r="U7" s="38"/>
      <c r="V7" s="38"/>
    </row>
    <row r="8" spans="1:22" x14ac:dyDescent="0.5">
      <c r="A8" s="6"/>
      <c r="B8" s="6"/>
      <c r="C8" s="6"/>
      <c r="D8" s="10"/>
      <c r="E8" s="127"/>
      <c r="F8" s="133"/>
      <c r="G8" s="149"/>
      <c r="H8" s="150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7"/>
      <c r="F9" s="133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7"/>
      <c r="F10" s="133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7"/>
      <c r="F11" s="133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7"/>
      <c r="F12" s="133"/>
      <c r="G12" s="122"/>
      <c r="H12" s="123"/>
      <c r="I12" s="122"/>
      <c r="J12" s="123"/>
      <c r="K12" s="122"/>
      <c r="L12" s="123"/>
      <c r="M12" s="122"/>
      <c r="N12" s="123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>
        <v>3601</v>
      </c>
      <c r="B13" s="118" t="s">
        <v>98</v>
      </c>
      <c r="C13" s="6"/>
      <c r="D13" s="20" t="s">
        <v>78</v>
      </c>
      <c r="E13" s="127"/>
      <c r="F13" s="133"/>
      <c r="G13" s="122"/>
      <c r="H13" s="123"/>
      <c r="I13" s="122"/>
      <c r="J13" s="123"/>
      <c r="K13" s="122"/>
      <c r="L13" s="123"/>
      <c r="M13" s="122"/>
      <c r="N13" s="123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118" t="s">
        <v>98</v>
      </c>
      <c r="C14" s="6"/>
      <c r="D14" s="20" t="s">
        <v>75</v>
      </c>
      <c r="E14" s="127"/>
      <c r="F14" s="133"/>
      <c r="G14" s="122"/>
      <c r="H14" s="123"/>
      <c r="I14" s="122"/>
      <c r="J14" s="123"/>
      <c r="K14" s="122"/>
      <c r="L14" s="123"/>
      <c r="M14" s="122"/>
      <c r="N14" s="123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7"/>
      <c r="F15" s="133"/>
      <c r="G15" s="127"/>
      <c r="H15" s="123"/>
      <c r="I15" s="127"/>
      <c r="J15" s="123"/>
      <c r="K15" s="127"/>
      <c r="L15" s="123"/>
      <c r="M15" s="127"/>
      <c r="N15" s="123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>
        <v>3600</v>
      </c>
      <c r="B16" s="118" t="s">
        <v>97</v>
      </c>
      <c r="C16" s="6"/>
      <c r="D16" s="20" t="s">
        <v>88</v>
      </c>
      <c r="E16" s="127">
        <v>3</v>
      </c>
      <c r="F16" s="133"/>
      <c r="G16" s="122"/>
      <c r="H16" s="123"/>
      <c r="I16" s="122"/>
      <c r="J16" s="123"/>
      <c r="K16" s="122"/>
      <c r="L16" s="123"/>
      <c r="M16" s="122"/>
      <c r="N16" s="123"/>
      <c r="O16" s="143"/>
      <c r="P16" s="144"/>
      <c r="Q16" s="143"/>
      <c r="R16" s="144"/>
      <c r="S16" s="36">
        <f t="shared" si="6"/>
        <v>3</v>
      </c>
      <c r="T16" s="36">
        <f t="shared" si="7"/>
        <v>3</v>
      </c>
      <c r="U16" s="38"/>
      <c r="V16" s="38"/>
    </row>
    <row r="17" spans="1:22" x14ac:dyDescent="0.5">
      <c r="A17" s="6"/>
      <c r="B17" s="6"/>
      <c r="C17" s="6"/>
      <c r="D17" s="20"/>
      <c r="E17" s="127"/>
      <c r="F17" s="133"/>
      <c r="G17" s="122"/>
      <c r="H17" s="123"/>
      <c r="I17" s="122"/>
      <c r="J17" s="123"/>
      <c r="K17" s="122"/>
      <c r="L17" s="123"/>
      <c r="M17" s="122"/>
      <c r="N17" s="123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18" t="s">
        <v>97</v>
      </c>
      <c r="C18" s="6"/>
      <c r="D18" s="20" t="s">
        <v>65</v>
      </c>
      <c r="E18" s="127">
        <v>0.5</v>
      </c>
      <c r="F18" s="133"/>
      <c r="G18" s="127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6">
        <f t="shared" si="0"/>
        <v>0.5</v>
      </c>
      <c r="T18" s="36">
        <f t="shared" si="1"/>
        <v>0.5</v>
      </c>
      <c r="U18" s="38"/>
      <c r="V18" s="38"/>
    </row>
    <row r="19" spans="1:22" x14ac:dyDescent="0.5">
      <c r="A19" s="6">
        <v>3600</v>
      </c>
      <c r="B19" s="118" t="s">
        <v>97</v>
      </c>
      <c r="C19" s="6"/>
      <c r="D19" s="20" t="s">
        <v>54</v>
      </c>
      <c r="E19" s="127"/>
      <c r="F19" s="133"/>
      <c r="G19" s="143"/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18" t="s">
        <v>97</v>
      </c>
      <c r="C20" s="6"/>
      <c r="D20" s="20" t="s">
        <v>59</v>
      </c>
      <c r="E20" s="127"/>
      <c r="F20" s="133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7"/>
      <c r="F21" s="133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30"/>
      <c r="F22" s="130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>
        <v>3</v>
      </c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28" sqref="E28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47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06.10.2024</v>
      </c>
      <c r="D2" s="6"/>
      <c r="E2" s="124" t="s">
        <v>10</v>
      </c>
      <c r="F2" s="124"/>
      <c r="G2" s="124" t="s">
        <v>11</v>
      </c>
      <c r="H2" s="124"/>
      <c r="I2" s="124" t="s">
        <v>12</v>
      </c>
      <c r="J2" s="124"/>
      <c r="K2" s="124" t="s">
        <v>13</v>
      </c>
      <c r="L2" s="124"/>
      <c r="M2" s="124" t="s">
        <v>14</v>
      </c>
      <c r="N2" s="124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7">
        <v>8</v>
      </c>
      <c r="F4" s="133"/>
      <c r="G4" s="127">
        <v>8</v>
      </c>
      <c r="H4" s="133"/>
      <c r="I4" s="127">
        <v>7.5</v>
      </c>
      <c r="J4" s="133"/>
      <c r="K4" s="127">
        <v>8</v>
      </c>
      <c r="L4" s="133"/>
      <c r="M4" s="127">
        <v>8</v>
      </c>
      <c r="N4" s="133"/>
      <c r="O4" s="127"/>
      <c r="P4" s="133"/>
      <c r="Q4" s="127"/>
      <c r="R4" s="133"/>
      <c r="S4" s="12">
        <f t="shared" ref="S4:S10" si="0">E4+G4+I4+K4+M4+O4+Q4</f>
        <v>39.5</v>
      </c>
      <c r="T4" s="12">
        <f t="shared" ref="T4:T22" si="1">SUM(S4-U4-V4)</f>
        <v>39.5</v>
      </c>
      <c r="U4" s="14"/>
      <c r="V4" s="14"/>
    </row>
    <row r="5" spans="1:22" x14ac:dyDescent="0.5">
      <c r="A5" s="6">
        <v>7138</v>
      </c>
      <c r="B5" s="118" t="s">
        <v>95</v>
      </c>
      <c r="C5" s="6">
        <v>33</v>
      </c>
      <c r="D5" s="20" t="s">
        <v>92</v>
      </c>
      <c r="E5" s="127"/>
      <c r="F5" s="133"/>
      <c r="G5" s="127"/>
      <c r="H5" s="133"/>
      <c r="I5" s="127">
        <v>0.5</v>
      </c>
      <c r="J5" s="133"/>
      <c r="K5" s="127"/>
      <c r="L5" s="133"/>
      <c r="M5" s="127"/>
      <c r="N5" s="133"/>
      <c r="O5" s="127"/>
      <c r="P5" s="133"/>
      <c r="Q5" s="127"/>
      <c r="R5" s="133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5">
      <c r="A6" s="6"/>
      <c r="B6" s="6"/>
      <c r="C6" s="6"/>
      <c r="D6" s="20"/>
      <c r="E6" s="127"/>
      <c r="F6" s="133"/>
      <c r="G6" s="127"/>
      <c r="H6" s="133"/>
      <c r="I6" s="127"/>
      <c r="J6" s="133"/>
      <c r="K6" s="127"/>
      <c r="L6" s="133"/>
      <c r="M6" s="127"/>
      <c r="N6" s="133"/>
      <c r="O6" s="127"/>
      <c r="P6" s="133"/>
      <c r="Q6" s="127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7"/>
      <c r="F7" s="133"/>
      <c r="G7" s="127"/>
      <c r="H7" s="133"/>
      <c r="I7" s="127"/>
      <c r="J7" s="133"/>
      <c r="K7" s="127"/>
      <c r="L7" s="133"/>
      <c r="M7" s="127"/>
      <c r="N7" s="133"/>
      <c r="O7" s="127"/>
      <c r="P7" s="133"/>
      <c r="Q7" s="127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27"/>
      <c r="P8" s="133"/>
      <c r="Q8" s="127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7"/>
      <c r="P16" s="133"/>
      <c r="Q16" s="127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18" t="s">
        <v>98</v>
      </c>
      <c r="C17" s="6"/>
      <c r="D17" s="20" t="s">
        <v>78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7"/>
      <c r="P17" s="133"/>
      <c r="Q17" s="127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6"/>
      <c r="C18" s="6"/>
      <c r="D18" s="20"/>
      <c r="E18" s="127"/>
      <c r="F18" s="133"/>
      <c r="G18" s="127"/>
      <c r="H18" s="133"/>
      <c r="I18" s="127"/>
      <c r="J18" s="133"/>
      <c r="K18" s="127"/>
      <c r="L18" s="133"/>
      <c r="M18" s="127"/>
      <c r="N18" s="133"/>
      <c r="O18" s="127"/>
      <c r="P18" s="133"/>
      <c r="Q18" s="127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18" t="s">
        <v>97</v>
      </c>
      <c r="C19" s="6"/>
      <c r="D19" s="20" t="s">
        <v>72</v>
      </c>
      <c r="E19" s="127"/>
      <c r="F19" s="133"/>
      <c r="G19" s="127"/>
      <c r="H19" s="133"/>
      <c r="I19" s="127"/>
      <c r="J19" s="133"/>
      <c r="K19" s="127"/>
      <c r="L19" s="133"/>
      <c r="M19" s="127"/>
      <c r="N19" s="133"/>
      <c r="O19" s="127"/>
      <c r="P19" s="133"/>
      <c r="Q19" s="127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18" t="s">
        <v>97</v>
      </c>
      <c r="C20" s="6"/>
      <c r="D20" s="20" t="s">
        <v>74</v>
      </c>
      <c r="E20" s="127"/>
      <c r="F20" s="133"/>
      <c r="G20" s="127"/>
      <c r="H20" s="133"/>
      <c r="I20" s="127"/>
      <c r="J20" s="133"/>
      <c r="K20" s="127"/>
      <c r="L20" s="133"/>
      <c r="M20" s="127"/>
      <c r="N20" s="133"/>
      <c r="O20" s="127"/>
      <c r="P20" s="133"/>
      <c r="Q20" s="127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18" t="s">
        <v>97</v>
      </c>
      <c r="C21" s="6"/>
      <c r="D21" s="20" t="s">
        <v>56</v>
      </c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51"/>
      <c r="F22" s="133"/>
      <c r="G22" s="151"/>
      <c r="H22" s="133"/>
      <c r="I22" s="151"/>
      <c r="J22" s="133"/>
      <c r="K22" s="151"/>
      <c r="L22" s="133"/>
      <c r="M22" s="151"/>
      <c r="N22" s="133"/>
      <c r="O22" s="127"/>
      <c r="P22" s="133"/>
      <c r="Q22" s="127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7"/>
      <c r="F23" s="133"/>
      <c r="G23" s="127"/>
      <c r="H23" s="133"/>
      <c r="I23" s="127"/>
      <c r="J23" s="133"/>
      <c r="K23" s="127"/>
      <c r="L23" s="133"/>
      <c r="M23" s="127"/>
      <c r="N23" s="133"/>
      <c r="O23" s="127"/>
      <c r="P23" s="133"/>
      <c r="Q23" s="127"/>
      <c r="R23" s="133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7"/>
      <c r="F24" s="133"/>
      <c r="G24" s="127"/>
      <c r="H24" s="133"/>
      <c r="I24" s="127"/>
      <c r="J24" s="133"/>
      <c r="K24" s="127"/>
      <c r="L24" s="133"/>
      <c r="M24" s="127"/>
      <c r="N24" s="133"/>
      <c r="O24" s="127"/>
      <c r="P24" s="133"/>
      <c r="Q24" s="127"/>
      <c r="R24" s="133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E28" sqref="E28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49</v>
      </c>
      <c r="B1" s="68"/>
      <c r="C1" s="68"/>
    </row>
    <row r="2" spans="1:22" s="73" customFormat="1" x14ac:dyDescent="0.5">
      <c r="A2" s="5" t="s">
        <v>52</v>
      </c>
      <c r="B2" s="106"/>
      <c r="C2" s="114" t="str">
        <f>Analysis!C2</f>
        <v>06.10.2024</v>
      </c>
      <c r="D2" s="106"/>
      <c r="E2" s="154" t="s">
        <v>10</v>
      </c>
      <c r="F2" s="154"/>
      <c r="G2" s="154" t="s">
        <v>11</v>
      </c>
      <c r="H2" s="154"/>
      <c r="I2" s="154" t="s">
        <v>12</v>
      </c>
      <c r="J2" s="154"/>
      <c r="K2" s="124" t="s">
        <v>13</v>
      </c>
      <c r="L2" s="124"/>
      <c r="M2" s="124" t="s">
        <v>14</v>
      </c>
      <c r="N2" s="154"/>
      <c r="O2" s="154" t="s">
        <v>15</v>
      </c>
      <c r="P2" s="154"/>
      <c r="Q2" s="154" t="s">
        <v>16</v>
      </c>
      <c r="R2" s="154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7">
        <v>6.5</v>
      </c>
      <c r="F4" s="133"/>
      <c r="G4" s="127">
        <v>2.75</v>
      </c>
      <c r="H4" s="133"/>
      <c r="I4" s="127">
        <v>6</v>
      </c>
      <c r="J4" s="133"/>
      <c r="K4" s="127">
        <v>1.5</v>
      </c>
      <c r="L4" s="133"/>
      <c r="M4" s="127"/>
      <c r="N4" s="133"/>
      <c r="O4" s="152"/>
      <c r="P4" s="153"/>
      <c r="Q4" s="152"/>
      <c r="R4" s="153"/>
      <c r="S4" s="77">
        <f t="shared" ref="S4:S6" si="0">E4+G4+I4+K4+M4+O4+Q4</f>
        <v>16.75</v>
      </c>
      <c r="T4" s="77">
        <f t="shared" ref="T4:T6" si="1">SUM(S4-U4-V4)</f>
        <v>16.75</v>
      </c>
      <c r="U4" s="80"/>
      <c r="V4" s="80"/>
    </row>
    <row r="5" spans="1:22" x14ac:dyDescent="0.5">
      <c r="A5" s="6">
        <v>7138</v>
      </c>
      <c r="B5" s="118" t="s">
        <v>95</v>
      </c>
      <c r="C5" s="6">
        <v>28</v>
      </c>
      <c r="D5" s="10" t="s">
        <v>91</v>
      </c>
      <c r="E5" s="127"/>
      <c r="F5" s="133"/>
      <c r="G5" s="127"/>
      <c r="H5" s="133"/>
      <c r="I5" s="127">
        <v>1</v>
      </c>
      <c r="J5" s="133"/>
      <c r="K5" s="127">
        <v>4.25</v>
      </c>
      <c r="L5" s="133"/>
      <c r="M5" s="127">
        <v>7.5</v>
      </c>
      <c r="N5" s="133"/>
      <c r="O5" s="152"/>
      <c r="P5" s="153"/>
      <c r="Q5" s="152"/>
      <c r="R5" s="153"/>
      <c r="S5" s="77">
        <f t="shared" si="0"/>
        <v>12.75</v>
      </c>
      <c r="T5" s="77">
        <f t="shared" si="1"/>
        <v>12.75</v>
      </c>
      <c r="U5" s="80"/>
      <c r="V5" s="80"/>
    </row>
    <row r="6" spans="1:22" x14ac:dyDescent="0.5">
      <c r="A6" s="6">
        <v>7138</v>
      </c>
      <c r="B6" s="118" t="s">
        <v>95</v>
      </c>
      <c r="C6" s="6">
        <v>33</v>
      </c>
      <c r="D6" s="20" t="s">
        <v>92</v>
      </c>
      <c r="E6" s="127"/>
      <c r="F6" s="133"/>
      <c r="G6" s="127"/>
      <c r="H6" s="133"/>
      <c r="I6" s="127">
        <v>0.5</v>
      </c>
      <c r="J6" s="133"/>
      <c r="K6" s="127"/>
      <c r="L6" s="133"/>
      <c r="M6" s="127"/>
      <c r="N6" s="133"/>
      <c r="O6" s="152"/>
      <c r="P6" s="153"/>
      <c r="Q6" s="152"/>
      <c r="R6" s="153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5">
      <c r="A7" s="6"/>
      <c r="B7" s="6"/>
      <c r="C7" s="6"/>
      <c r="D7" s="20"/>
      <c r="E7" s="127"/>
      <c r="F7" s="133"/>
      <c r="G7" s="127"/>
      <c r="H7" s="133"/>
      <c r="I7" s="127"/>
      <c r="J7" s="133"/>
      <c r="K7" s="127"/>
      <c r="L7" s="133"/>
      <c r="M7" s="127"/>
      <c r="N7" s="133"/>
      <c r="O7" s="152"/>
      <c r="P7" s="153"/>
      <c r="Q7" s="152"/>
      <c r="R7" s="153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/>
      <c r="B8" s="6"/>
      <c r="C8" s="6"/>
      <c r="D8" s="20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52"/>
      <c r="P8" s="153"/>
      <c r="Q8" s="152"/>
      <c r="R8" s="153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52"/>
      <c r="P9" s="153"/>
      <c r="Q9" s="152"/>
      <c r="R9" s="153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52"/>
      <c r="P10" s="153"/>
      <c r="Q10" s="152"/>
      <c r="R10" s="153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52"/>
      <c r="P11" s="153"/>
      <c r="Q11" s="152"/>
      <c r="R11" s="15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52"/>
      <c r="P12" s="153"/>
      <c r="Q12" s="152"/>
      <c r="R12" s="15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52"/>
      <c r="P13" s="153"/>
      <c r="Q13" s="152"/>
      <c r="R13" s="15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>
        <v>3601</v>
      </c>
      <c r="B14" s="118" t="s">
        <v>98</v>
      </c>
      <c r="C14" s="6"/>
      <c r="D14" s="20" t="s">
        <v>78</v>
      </c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52"/>
      <c r="P14" s="153"/>
      <c r="Q14" s="152"/>
      <c r="R14" s="153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52"/>
      <c r="P15" s="153"/>
      <c r="Q15" s="152"/>
      <c r="R15" s="153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18" t="s">
        <v>99</v>
      </c>
      <c r="C16" s="6"/>
      <c r="D16" s="20" t="s">
        <v>63</v>
      </c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52"/>
      <c r="P16" s="153"/>
      <c r="Q16" s="152"/>
      <c r="R16" s="153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18" t="s">
        <v>99</v>
      </c>
      <c r="C17" s="6"/>
      <c r="D17" s="20" t="s">
        <v>62</v>
      </c>
      <c r="E17" s="127">
        <v>0.5</v>
      </c>
      <c r="F17" s="133"/>
      <c r="G17" s="127">
        <v>0.5</v>
      </c>
      <c r="H17" s="133"/>
      <c r="I17" s="127"/>
      <c r="J17" s="133"/>
      <c r="K17" s="127"/>
      <c r="L17" s="133"/>
      <c r="M17" s="127"/>
      <c r="N17" s="133"/>
      <c r="O17" s="152"/>
      <c r="P17" s="153"/>
      <c r="Q17" s="152"/>
      <c r="R17" s="153"/>
      <c r="S17" s="77">
        <f t="shared" si="12"/>
        <v>1</v>
      </c>
      <c r="T17" s="77">
        <f t="shared" si="13"/>
        <v>1</v>
      </c>
      <c r="U17" s="80"/>
      <c r="V17" s="80"/>
    </row>
    <row r="18" spans="1:22" x14ac:dyDescent="0.5">
      <c r="A18" s="79">
        <v>3602</v>
      </c>
      <c r="B18" s="118" t="s">
        <v>99</v>
      </c>
      <c r="C18" s="79"/>
      <c r="D18" s="20" t="s">
        <v>61</v>
      </c>
      <c r="E18" s="127">
        <v>0.25</v>
      </c>
      <c r="F18" s="133"/>
      <c r="G18" s="127"/>
      <c r="H18" s="133"/>
      <c r="I18" s="127"/>
      <c r="J18" s="133"/>
      <c r="K18" s="127"/>
      <c r="L18" s="133"/>
      <c r="M18" s="127"/>
      <c r="N18" s="133"/>
      <c r="O18" s="152"/>
      <c r="P18" s="153"/>
      <c r="Q18" s="152"/>
      <c r="R18" s="153"/>
      <c r="S18" s="77">
        <f t="shared" si="2"/>
        <v>0.25</v>
      </c>
      <c r="T18" s="77">
        <f t="shared" si="3"/>
        <v>0.25</v>
      </c>
      <c r="U18" s="80"/>
      <c r="V18" s="80"/>
    </row>
    <row r="19" spans="1:22" x14ac:dyDescent="0.5">
      <c r="A19" s="79">
        <v>3602</v>
      </c>
      <c r="B19" s="118" t="s">
        <v>99</v>
      </c>
      <c r="C19" s="6"/>
      <c r="D19" s="20" t="s">
        <v>51</v>
      </c>
      <c r="E19" s="127"/>
      <c r="F19" s="133"/>
      <c r="G19" s="127"/>
      <c r="H19" s="133"/>
      <c r="I19" s="127"/>
      <c r="J19" s="133"/>
      <c r="K19" s="127"/>
      <c r="L19" s="133"/>
      <c r="M19" s="127"/>
      <c r="N19" s="133"/>
      <c r="O19" s="152"/>
      <c r="P19" s="153"/>
      <c r="Q19" s="152"/>
      <c r="R19" s="153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118" t="s">
        <v>99</v>
      </c>
      <c r="C20" s="79"/>
      <c r="D20" s="20" t="s">
        <v>70</v>
      </c>
      <c r="E20" s="127">
        <v>0.5</v>
      </c>
      <c r="F20" s="133"/>
      <c r="G20" s="127">
        <v>1</v>
      </c>
      <c r="H20" s="133"/>
      <c r="I20" s="127">
        <v>0.75</v>
      </c>
      <c r="J20" s="133"/>
      <c r="K20" s="127"/>
      <c r="L20" s="133"/>
      <c r="M20" s="127">
        <v>0.25</v>
      </c>
      <c r="N20" s="133"/>
      <c r="O20" s="152"/>
      <c r="P20" s="153"/>
      <c r="Q20" s="152"/>
      <c r="R20" s="153"/>
      <c r="S20" s="77">
        <f>E20+G20+I20+K20+M20+O20+Q20</f>
        <v>2.5</v>
      </c>
      <c r="T20" s="77">
        <f t="shared" ref="T20:T22" si="14">SUM(S20-U20-V20)</f>
        <v>2.5</v>
      </c>
      <c r="U20" s="80"/>
      <c r="V20" s="80"/>
    </row>
    <row r="21" spans="1:22" x14ac:dyDescent="0.5">
      <c r="A21" s="79"/>
      <c r="B21" s="6"/>
      <c r="C21" s="6"/>
      <c r="D21" s="2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52"/>
      <c r="P21" s="153"/>
      <c r="Q21" s="152"/>
      <c r="R21" s="15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6"/>
      <c r="C22" s="6"/>
      <c r="D22" s="20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52"/>
      <c r="P22" s="153"/>
      <c r="Q22" s="152"/>
      <c r="R22" s="153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>
        <v>3600</v>
      </c>
      <c r="B23" s="118" t="s">
        <v>97</v>
      </c>
      <c r="C23" s="6"/>
      <c r="D23" s="20" t="s">
        <v>94</v>
      </c>
      <c r="E23" s="127"/>
      <c r="F23" s="133"/>
      <c r="G23" s="127"/>
      <c r="H23" s="133"/>
      <c r="I23" s="127"/>
      <c r="J23" s="133"/>
      <c r="K23" s="127">
        <v>2</v>
      </c>
      <c r="L23" s="133"/>
      <c r="M23" s="127"/>
      <c r="N23" s="133"/>
      <c r="O23" s="152"/>
      <c r="P23" s="153"/>
      <c r="Q23" s="152"/>
      <c r="R23" s="153"/>
      <c r="S23" s="77">
        <f t="shared" ref="S23:S26" si="16">E23+G23+I23+K23+M23+O23+Q23</f>
        <v>2</v>
      </c>
      <c r="T23" s="77">
        <f t="shared" si="3"/>
        <v>2</v>
      </c>
      <c r="U23" s="80"/>
      <c r="V23" s="80"/>
    </row>
    <row r="24" spans="1:22" x14ac:dyDescent="0.5">
      <c r="A24" s="6">
        <v>3600</v>
      </c>
      <c r="B24" s="118" t="s">
        <v>97</v>
      </c>
      <c r="C24" s="6"/>
      <c r="D24" s="20" t="s">
        <v>83</v>
      </c>
      <c r="E24" s="127"/>
      <c r="F24" s="133"/>
      <c r="G24" s="127">
        <v>3</v>
      </c>
      <c r="H24" s="133"/>
      <c r="I24" s="127"/>
      <c r="J24" s="133"/>
      <c r="K24" s="127"/>
      <c r="L24" s="133"/>
      <c r="M24" s="127"/>
      <c r="N24" s="133"/>
      <c r="O24" s="152"/>
      <c r="P24" s="153"/>
      <c r="Q24" s="152"/>
      <c r="R24" s="153"/>
      <c r="S24" s="77">
        <f t="shared" si="16"/>
        <v>3</v>
      </c>
      <c r="T24" s="77">
        <f t="shared" si="3"/>
        <v>3</v>
      </c>
      <c r="U24" s="80"/>
      <c r="V24" s="80"/>
    </row>
    <row r="25" spans="1:22" x14ac:dyDescent="0.5">
      <c r="A25" s="6">
        <v>3600</v>
      </c>
      <c r="B25" s="118" t="s">
        <v>97</v>
      </c>
      <c r="C25" s="6"/>
      <c r="D25" s="20" t="s">
        <v>71</v>
      </c>
      <c r="E25" s="127">
        <v>0.25</v>
      </c>
      <c r="F25" s="133"/>
      <c r="G25" s="127">
        <v>0.25</v>
      </c>
      <c r="H25" s="133"/>
      <c r="I25" s="127">
        <v>0.25</v>
      </c>
      <c r="J25" s="133"/>
      <c r="K25" s="127">
        <v>0.25</v>
      </c>
      <c r="L25" s="133"/>
      <c r="M25" s="127">
        <v>0.75</v>
      </c>
      <c r="N25" s="133"/>
      <c r="O25" s="152"/>
      <c r="P25" s="153"/>
      <c r="Q25" s="152"/>
      <c r="R25" s="153"/>
      <c r="S25" s="77">
        <f t="shared" si="16"/>
        <v>1.75</v>
      </c>
      <c r="T25" s="77">
        <f t="shared" si="3"/>
        <v>1.75</v>
      </c>
      <c r="U25" s="80"/>
      <c r="V25" s="80"/>
    </row>
    <row r="26" spans="1:22" x14ac:dyDescent="0.5">
      <c r="A26" s="6">
        <v>3600</v>
      </c>
      <c r="B26" s="118" t="s">
        <v>97</v>
      </c>
      <c r="C26" s="6"/>
      <c r="D26" s="20" t="s">
        <v>68</v>
      </c>
      <c r="E26" s="127"/>
      <c r="F26" s="133"/>
      <c r="G26" s="127"/>
      <c r="H26" s="133"/>
      <c r="I26" s="127"/>
      <c r="J26" s="133"/>
      <c r="K26" s="127"/>
      <c r="L26" s="133"/>
      <c r="M26" s="127"/>
      <c r="N26" s="133"/>
      <c r="O26" s="152"/>
      <c r="P26" s="153"/>
      <c r="Q26" s="152"/>
      <c r="R26" s="15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18" t="s">
        <v>97</v>
      </c>
      <c r="C27" s="6"/>
      <c r="D27" s="20" t="s">
        <v>58</v>
      </c>
      <c r="E27" s="127"/>
      <c r="F27" s="133"/>
      <c r="G27" s="127"/>
      <c r="H27" s="133"/>
      <c r="I27" s="127"/>
      <c r="J27" s="133"/>
      <c r="K27" s="127"/>
      <c r="L27" s="133"/>
      <c r="M27" s="127"/>
      <c r="N27" s="133"/>
      <c r="O27" s="152"/>
      <c r="P27" s="153"/>
      <c r="Q27" s="152"/>
      <c r="R27" s="153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118" t="s">
        <v>97</v>
      </c>
      <c r="C28" s="6"/>
      <c r="D28" s="20" t="s">
        <v>54</v>
      </c>
      <c r="E28" s="127">
        <v>0.5</v>
      </c>
      <c r="F28" s="133"/>
      <c r="G28" s="127">
        <v>0.5</v>
      </c>
      <c r="H28" s="133"/>
      <c r="I28" s="127"/>
      <c r="J28" s="133"/>
      <c r="K28" s="127"/>
      <c r="L28" s="133"/>
      <c r="M28" s="127"/>
      <c r="N28" s="133"/>
      <c r="O28" s="152"/>
      <c r="P28" s="153"/>
      <c r="Q28" s="152"/>
      <c r="R28" s="153"/>
      <c r="S28" s="77">
        <f>E28+G28+I28+K28+M28+O28+Q28</f>
        <v>1</v>
      </c>
      <c r="T28" s="77">
        <f t="shared" si="3"/>
        <v>1</v>
      </c>
      <c r="U28" s="80"/>
      <c r="V28" s="80"/>
    </row>
    <row r="29" spans="1:22" ht="15.75" customHeight="1" x14ac:dyDescent="0.5">
      <c r="A29" s="6">
        <v>3600</v>
      </c>
      <c r="B29" s="118" t="s">
        <v>97</v>
      </c>
      <c r="C29" s="6"/>
      <c r="D29" s="20" t="s">
        <v>69</v>
      </c>
      <c r="E29" s="127"/>
      <c r="F29" s="133"/>
      <c r="G29" s="127">
        <v>0.5</v>
      </c>
      <c r="H29" s="133"/>
      <c r="I29" s="127"/>
      <c r="J29" s="133"/>
      <c r="K29" s="127"/>
      <c r="L29" s="133"/>
      <c r="M29" s="127"/>
      <c r="N29" s="133"/>
      <c r="O29" s="152"/>
      <c r="P29" s="153"/>
      <c r="Q29" s="152"/>
      <c r="R29" s="153"/>
      <c r="S29" s="77">
        <f t="shared" si="2"/>
        <v>0.5</v>
      </c>
      <c r="T29" s="77">
        <f t="shared" si="3"/>
        <v>0.5</v>
      </c>
      <c r="U29" s="80"/>
      <c r="V29" s="80"/>
    </row>
    <row r="30" spans="1:22" x14ac:dyDescent="0.5">
      <c r="A30" s="79">
        <v>3600</v>
      </c>
      <c r="B30" s="118" t="s">
        <v>97</v>
      </c>
      <c r="C30" s="79"/>
      <c r="D30" s="20" t="s">
        <v>67</v>
      </c>
      <c r="E30" s="127"/>
      <c r="F30" s="133"/>
      <c r="G30" s="127"/>
      <c r="H30" s="133"/>
      <c r="I30" s="127"/>
      <c r="J30" s="133"/>
      <c r="K30" s="127">
        <v>0.5</v>
      </c>
      <c r="L30" s="133"/>
      <c r="M30" s="127"/>
      <c r="N30" s="133"/>
      <c r="O30" s="152"/>
      <c r="P30" s="153"/>
      <c r="Q30" s="152"/>
      <c r="R30" s="153"/>
      <c r="S30" s="77">
        <f t="shared" si="2"/>
        <v>0.5</v>
      </c>
      <c r="T30" s="77">
        <f t="shared" si="3"/>
        <v>0.5</v>
      </c>
      <c r="U30" s="80"/>
      <c r="V30" s="80"/>
    </row>
    <row r="31" spans="1:22" x14ac:dyDescent="0.5">
      <c r="A31" s="6"/>
      <c r="B31" s="6"/>
      <c r="C31" s="6"/>
      <c r="D31" s="10"/>
      <c r="E31" s="127"/>
      <c r="F31" s="133"/>
      <c r="G31" s="127"/>
      <c r="H31" s="133"/>
      <c r="I31" s="127"/>
      <c r="J31" s="133"/>
      <c r="K31" s="127"/>
      <c r="L31" s="133"/>
      <c r="M31" s="127"/>
      <c r="N31" s="133"/>
      <c r="O31" s="152"/>
      <c r="P31" s="153"/>
      <c r="Q31" s="152"/>
      <c r="R31" s="15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27"/>
      <c r="F32" s="133"/>
      <c r="G32" s="127"/>
      <c r="H32" s="133"/>
      <c r="I32" s="127"/>
      <c r="J32" s="133"/>
      <c r="K32" s="127"/>
      <c r="L32" s="133"/>
      <c r="M32" s="127"/>
      <c r="N32" s="133"/>
      <c r="O32" s="152"/>
      <c r="P32" s="153"/>
      <c r="Q32" s="152"/>
      <c r="R32" s="153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7"/>
      <c r="F33" s="133"/>
      <c r="G33" s="127"/>
      <c r="H33" s="133"/>
      <c r="I33" s="127"/>
      <c r="J33" s="133"/>
      <c r="K33" s="127"/>
      <c r="L33" s="133"/>
      <c r="M33" s="127"/>
      <c r="N33" s="133"/>
      <c r="O33" s="152"/>
      <c r="P33" s="153"/>
      <c r="Q33" s="152"/>
      <c r="R33" s="153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5">
        <f>SUM(E4:E33)</f>
        <v>8.5</v>
      </c>
      <c r="F34" s="156"/>
      <c r="G34" s="155">
        <f>SUM(G4:G33)</f>
        <v>8.5</v>
      </c>
      <c r="H34" s="156"/>
      <c r="I34" s="155">
        <f>SUM(I4:I33)</f>
        <v>8.5</v>
      </c>
      <c r="J34" s="156"/>
      <c r="K34" s="155">
        <f>SUM(K4:K33)</f>
        <v>8.5</v>
      </c>
      <c r="L34" s="156"/>
      <c r="M34" s="155">
        <f>SUM(M4:M33)</f>
        <v>8.5</v>
      </c>
      <c r="N34" s="156"/>
      <c r="O34" s="155">
        <f>SUM(O4:O33)</f>
        <v>0</v>
      </c>
      <c r="P34" s="156"/>
      <c r="Q34" s="155">
        <f>SUM(Q4:Q33)</f>
        <v>0</v>
      </c>
      <c r="R34" s="156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8.75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28" sqref="E28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06.10.2024</v>
      </c>
      <c r="D2" s="6"/>
      <c r="E2" s="139" t="s">
        <v>10</v>
      </c>
      <c r="F2" s="139"/>
      <c r="G2" s="139" t="s">
        <v>11</v>
      </c>
      <c r="H2" s="139"/>
      <c r="I2" s="139" t="s">
        <v>12</v>
      </c>
      <c r="J2" s="139"/>
      <c r="K2" s="139" t="s">
        <v>13</v>
      </c>
      <c r="L2" s="139"/>
      <c r="M2" s="139" t="s">
        <v>14</v>
      </c>
      <c r="N2" s="139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30"/>
      <c r="P4" s="130"/>
      <c r="Q4" s="130"/>
      <c r="R4" s="130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30"/>
      <c r="P5" s="130"/>
      <c r="Q5" s="130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30"/>
      <c r="P6" s="130"/>
      <c r="Q6" s="130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30"/>
      <c r="P7" s="130"/>
      <c r="Q7" s="130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30"/>
      <c r="P8" s="130"/>
      <c r="Q8" s="130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27"/>
      <c r="P9" s="133"/>
      <c r="Q9" s="127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27"/>
      <c r="P10" s="133"/>
      <c r="Q10" s="127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60</v>
      </c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27"/>
      <c r="P11" s="133"/>
      <c r="Q11" s="127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27"/>
      <c r="P12" s="133"/>
      <c r="Q12" s="127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27"/>
      <c r="P13" s="133"/>
      <c r="Q13" s="127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27"/>
      <c r="P16" s="133"/>
      <c r="Q16" s="127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7"/>
      <c r="F17" s="133"/>
      <c r="G17" s="127"/>
      <c r="H17" s="133"/>
      <c r="I17" s="127"/>
      <c r="J17" s="133"/>
      <c r="K17" s="127"/>
      <c r="L17" s="133"/>
      <c r="M17" s="127"/>
      <c r="N17" s="133"/>
      <c r="O17" s="127"/>
      <c r="P17" s="133"/>
      <c r="Q17" s="127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7"/>
      <c r="P18" s="133"/>
      <c r="Q18" s="127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7"/>
      <c r="P19" s="133"/>
      <c r="Q19" s="127"/>
      <c r="R19" s="133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33"/>
      <c r="G20" s="127"/>
      <c r="H20" s="133"/>
      <c r="I20" s="127"/>
      <c r="J20" s="133"/>
      <c r="K20" s="127"/>
      <c r="L20" s="133"/>
      <c r="M20" s="127"/>
      <c r="N20" s="133"/>
      <c r="O20" s="127"/>
      <c r="P20" s="133"/>
      <c r="Q20" s="127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2024-10-07T09:21:06Z</cp:lastPrinted>
  <dcterms:created xsi:type="dcterms:W3CDTF">2010-01-14T13:00:57Z</dcterms:created>
  <dcterms:modified xsi:type="dcterms:W3CDTF">2024-10-07T09:21:30Z</dcterms:modified>
</cp:coreProperties>
</file>