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3982DAEB-22A6-4997-9970-5E7BFC2A6C8C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Wright" sheetId="5" r:id="rId8"/>
    <sheet name="T.Winterburn" sheetId="18" r:id="rId9"/>
  </sheets>
  <definedNames>
    <definedName name="_xlnm.Print_Area" localSheetId="0">Analysis!$A$1:$L$20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7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S13" i="5"/>
  <c r="T13" i="5" s="1"/>
  <c r="S14" i="5"/>
  <c r="T14" i="5" s="1"/>
  <c r="S15" i="5"/>
  <c r="T15" i="5" s="1"/>
  <c r="C2" i="5" l="1"/>
  <c r="C2" i="18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L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18" l="1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L8" i="1"/>
  <c r="T17" i="46"/>
  <c r="T22" i="46" s="1"/>
  <c r="C26" i="46" s="1"/>
  <c r="L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L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2" i="14" l="1"/>
  <c r="S21" i="14"/>
  <c r="T22" i="14" l="1"/>
  <c r="T21" i="14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L7" i="1"/>
  <c r="L11" i="1"/>
  <c r="I12" i="1"/>
  <c r="I11" i="1"/>
  <c r="I7" i="1"/>
  <c r="H12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2" i="1" s="1"/>
  <c r="C41" i="5"/>
  <c r="D12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2" i="1" s="1"/>
  <c r="C43" i="5"/>
  <c r="Q34" i="5"/>
  <c r="R36" i="5" s="1"/>
  <c r="C33" i="14" l="1"/>
  <c r="E7" i="1" s="1"/>
  <c r="E13" i="1" s="1"/>
  <c r="I13" i="1"/>
  <c r="H13" i="1"/>
  <c r="C13" i="1"/>
  <c r="T18" i="18"/>
  <c r="D11" i="1"/>
  <c r="D13" i="1" s="1"/>
  <c r="T19" i="18"/>
  <c r="T26" i="24"/>
  <c r="C30" i="24" s="1"/>
  <c r="B11" i="1" s="1"/>
  <c r="T26" i="14"/>
  <c r="S25" i="24"/>
  <c r="F12" i="1"/>
  <c r="S27" i="24"/>
  <c r="S25" i="14"/>
  <c r="F7" i="1"/>
  <c r="L27" i="14"/>
  <c r="S27" i="14" s="1"/>
  <c r="C30" i="14" l="1"/>
  <c r="B7" i="1" s="1"/>
  <c r="G7" i="1" s="1"/>
  <c r="F13" i="1"/>
  <c r="C35" i="24"/>
  <c r="G35" i="24" s="1"/>
  <c r="G8" i="1"/>
  <c r="G6" i="1"/>
  <c r="G11" i="1"/>
  <c r="C35" i="14" l="1"/>
  <c r="G35" i="14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2" i="1" s="1"/>
  <c r="L12" i="1"/>
  <c r="S34" i="5"/>
  <c r="G12" i="1" l="1"/>
  <c r="G13" i="1" s="1"/>
  <c r="L13" i="1"/>
  <c r="C17" i="1" s="1"/>
  <c r="C44" i="5"/>
  <c r="G44" i="5" s="1"/>
  <c r="B13" i="1" l="1"/>
  <c r="C16" i="1" s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<sst xmlns="http://schemas.openxmlformats.org/spreadsheetml/2006/main" count="402" uniqueCount="100">
  <si>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</si>
  <si>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</si>
  <si>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</si>
  <si>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</si>
  <si>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</si>
  <si>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</si>
  <si>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</si>
  <si>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</si>
  <si>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</si>
  <si>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</si>
  <si>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</si>
  <si>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</si>
  <si>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</si>
  <si>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</si>
  <si>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</si>
  <si>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</si>
  <si>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</si>
  <si>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</si>
  <si>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</si>
  <si>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</si>
  <si>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</si>
  <si>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</si>
  <si>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</si>
  <si>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</si>
  <si>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</si>
  <si>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</si>
  <si>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</si>
  <si>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</si>
  <si>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</si>
  <si>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</si>
  <si>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</si>
  <si>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</si>
  <si>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</si>
  <si>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</si>
  <si>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</si>
  <si>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</si>
  <si>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</si>
  <si>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</si>
  <si>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</si>
  <si>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</si>
  <si>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</si>
  <si>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</si>
  <si>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</si>
  <si>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</si>
  <si>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</si>
  <si>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</si>
  <si>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</si>
  <si>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</si>
  <si>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</si>
  <si>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</si>
  <si>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</si>
  <si>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</si>
  <si>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</si>
  <si>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</si>
  <si>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</si>
  <si>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</si>
  <si>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</si>
  <si>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</si>
  <si>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</si>
  <si>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</si>
  <si>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</si>
  <si>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</si>
  <si>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</si>
  <si>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</si>
  <si>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</si>
  <si>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</si>
  <si>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J McSharry</t>
  </si>
  <si>
    <t>extraction / shredder</t>
  </si>
  <si>
    <t xml:space="preserve">clean / light fire </t>
  </si>
  <si>
    <t>fork lift / yard /  skip</t>
  </si>
  <si>
    <t xml:space="preserve">supervision/quality control </t>
  </si>
  <si>
    <t>time sheets</t>
  </si>
  <si>
    <t>deliveries 7138 / tool box</t>
  </si>
  <si>
    <t>paint offices</t>
  </si>
  <si>
    <t>pick up control</t>
  </si>
  <si>
    <t>windows / doors / gate</t>
  </si>
  <si>
    <t>sanding front boarding</t>
  </si>
  <si>
    <t xml:space="preserve">painting workshop </t>
  </si>
  <si>
    <t>front boarding</t>
  </si>
  <si>
    <t>island unit</t>
  </si>
  <si>
    <t xml:space="preserve">tidy workshop </t>
  </si>
  <si>
    <t>SGP</t>
  </si>
  <si>
    <t>£</t>
  </si>
  <si>
    <t>sprayshop maintenance</t>
  </si>
  <si>
    <t>estimating</t>
  </si>
  <si>
    <t>storage units</t>
  </si>
  <si>
    <t>building maintenance</t>
  </si>
  <si>
    <t>check fields panels</t>
  </si>
  <si>
    <t>load van</t>
  </si>
  <si>
    <t>french doors</t>
  </si>
  <si>
    <t>counter</t>
  </si>
  <si>
    <t xml:space="preserve">load lorry </t>
  </si>
  <si>
    <t xml:space="preserve">bar </t>
  </si>
  <si>
    <t>13.10.2024</t>
  </si>
  <si>
    <t>panels</t>
  </si>
  <si>
    <t>GALL01</t>
  </si>
  <si>
    <t>QUEE12</t>
  </si>
  <si>
    <t>OFFI01</t>
  </si>
  <si>
    <t>OFFI02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</si>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</sst>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0" xfId="0" applyFont="1" applyFill="1"/>
    <xf numFmtId="0" fontId="25" fillId="0" borderId="0" xfId="0" applyFont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="89" zoomScaleNormal="89" workbookViewId="0">
      <selection activeCell="F23" sqref="F23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8.27734375" style="91" customWidth="1"/>
    <col min="11" max="11" width="9.1640625" style="89"/>
    <col min="12" max="12" width="12.83203125" style="89" bestFit="1" customWidth="1"/>
    <col min="13" max="13" width="5" style="115" bestFit="1" customWidth="1"/>
    <col min="14" max="14" width="4.83203125" style="115" customWidth="1"/>
    <col min="15" max="15" width="4.27734375" style="115" bestFit="1" customWidth="1"/>
    <col min="16" max="16384" width="9.1640625" style="89"/>
  </cols>
  <sheetData>
    <row r="1" spans="1:15" x14ac:dyDescent="0.6">
      <c r="A1" s="88" t="s">
        <v>0</v>
      </c>
      <c r="D1" s="90"/>
      <c r="E1" s="89" t="s">
        <v>44</v>
      </c>
    </row>
    <row r="2" spans="1:15" x14ac:dyDescent="0.6">
      <c r="A2" s="88" t="s">
        <v>53</v>
      </c>
      <c r="C2" s="113" t="s">
        <v>93</v>
      </c>
      <c r="D2" s="92"/>
      <c r="E2" s="89" t="s">
        <v>39</v>
      </c>
    </row>
    <row r="3" spans="1:15" x14ac:dyDescent="0.6">
      <c r="A3" s="88"/>
      <c r="D3" s="93"/>
      <c r="E3" s="89" t="s">
        <v>41</v>
      </c>
    </row>
    <row r="4" spans="1:15" ht="12.75" customHeight="1" x14ac:dyDescent="0.6"/>
    <row r="5" spans="1:15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J5" s="91" t="s">
        <v>81</v>
      </c>
      <c r="K5" s="89" t="s">
        <v>82</v>
      </c>
      <c r="L5" s="95" t="s">
        <v>38</v>
      </c>
    </row>
    <row r="6" spans="1:15" ht="17.649999999999999" customHeight="1" x14ac:dyDescent="0.6">
      <c r="A6" s="96" t="s">
        <v>40</v>
      </c>
      <c r="B6" s="97">
        <f>SUM(Czege!C26)</f>
        <v>40</v>
      </c>
      <c r="C6" s="97">
        <f>SUM(Czege!C27)</f>
        <v>0</v>
      </c>
      <c r="D6" s="97">
        <f>SUM(Czege!C28)</f>
        <v>0</v>
      </c>
      <c r="E6" s="97">
        <f>SUM(Czege!C29)</f>
        <v>0</v>
      </c>
      <c r="F6" s="97">
        <f>SUM(Czege!C30)</f>
        <v>0</v>
      </c>
      <c r="G6" s="98">
        <f>B6+C6+D6+E6+F6</f>
        <v>40</v>
      </c>
      <c r="H6" s="100">
        <f>SUM(Czege!C32)</f>
        <v>0</v>
      </c>
      <c r="I6" s="100">
        <f>SUM(Czege!C33)</f>
        <v>0</v>
      </c>
      <c r="K6" s="89">
        <f>J6*38</f>
        <v>0</v>
      </c>
      <c r="L6" s="99">
        <f>SUM(Czege!I27)</f>
        <v>0</v>
      </c>
      <c r="M6" s="115">
        <v>1</v>
      </c>
    </row>
    <row r="7" spans="1:15" ht="17.649999999999999" customHeight="1" x14ac:dyDescent="0.6">
      <c r="A7" s="96" t="s">
        <v>7</v>
      </c>
      <c r="B7" s="97">
        <f>SUM(Doran!C30)</f>
        <v>40</v>
      </c>
      <c r="C7" s="97">
        <f>SUM(Doran!C31)</f>
        <v>0</v>
      </c>
      <c r="D7" s="97">
        <f>SUM(Doran!C32)</f>
        <v>0</v>
      </c>
      <c r="E7" s="97">
        <f>SUM(Doran!C33)</f>
        <v>0</v>
      </c>
      <c r="F7" s="97">
        <f>SUM(Doran!C34)</f>
        <v>0</v>
      </c>
      <c r="G7" s="98">
        <f t="shared" ref="G7:G11" si="0">B7+C7+D7+E7+F7</f>
        <v>40</v>
      </c>
      <c r="H7" s="100">
        <f>SUM(Doran!C36)</f>
        <v>0</v>
      </c>
      <c r="I7" s="100">
        <f>SUM(Doran!C37)</f>
        <v>0</v>
      </c>
      <c r="K7" s="89">
        <f t="shared" ref="K7:K12" si="1">J7*38</f>
        <v>0</v>
      </c>
      <c r="L7" s="99">
        <f>SUM(Doran!I31)</f>
        <v>0</v>
      </c>
      <c r="M7" s="115">
        <v>0</v>
      </c>
    </row>
    <row r="8" spans="1:15" x14ac:dyDescent="0.6">
      <c r="A8" s="96" t="s">
        <v>45</v>
      </c>
      <c r="B8" s="97">
        <f>SUM(Hammond!C27)</f>
        <v>40</v>
      </c>
      <c r="C8" s="97">
        <f>SUM(Hammond!C28)</f>
        <v>0</v>
      </c>
      <c r="D8" s="97">
        <f>SUM(Hammond!C29)</f>
        <v>0</v>
      </c>
      <c r="E8" s="97">
        <f>SUM(Hammond!C30)</f>
        <v>0</v>
      </c>
      <c r="F8" s="97">
        <f>SUM(Hammond!C31)</f>
        <v>0</v>
      </c>
      <c r="G8" s="98">
        <f t="shared" ref="G8:G10" si="2">B8+C8+D8+E8+F8</f>
        <v>40</v>
      </c>
      <c r="H8" s="100">
        <f>SUM(Hammond!C33)</f>
        <v>0</v>
      </c>
      <c r="I8" s="100">
        <f>SUM(Hammond!C34)</f>
        <v>0</v>
      </c>
      <c r="K8" s="89">
        <f t="shared" si="1"/>
        <v>0</v>
      </c>
      <c r="L8" s="99">
        <f>SUM(Hammond!I28)</f>
        <v>0</v>
      </c>
      <c r="M8" s="115">
        <v>2</v>
      </c>
    </row>
    <row r="9" spans="1:15" x14ac:dyDescent="0.6">
      <c r="A9" s="108" t="s">
        <v>66</v>
      </c>
      <c r="B9" s="97">
        <f>SUM(Mcsharry!C28)</f>
        <v>40</v>
      </c>
      <c r="C9" s="97">
        <v>0</v>
      </c>
      <c r="D9" s="97">
        <f>SUM(Mcsharry!C30)</f>
        <v>0</v>
      </c>
      <c r="E9" s="97">
        <f>SUM(Mcsharry!C31)</f>
        <v>0</v>
      </c>
      <c r="F9" s="97">
        <f>SUM(Mcsharry!C32)</f>
        <v>0</v>
      </c>
      <c r="G9" s="98">
        <f>B9+C9+D9+E9+F9</f>
        <v>40</v>
      </c>
      <c r="H9" s="100">
        <f>SUM(Mcsharry!C34)</f>
        <v>0</v>
      </c>
      <c r="I9" s="100">
        <f>SUM(Mcsharry!C35)</f>
        <v>0</v>
      </c>
      <c r="K9" s="89">
        <f t="shared" si="1"/>
        <v>0</v>
      </c>
      <c r="L9" s="99">
        <f>SUM(Mcsharry!I29)</f>
        <v>0</v>
      </c>
      <c r="M9" s="115">
        <v>2</v>
      </c>
    </row>
    <row r="10" spans="1:15" ht="17.25" customHeight="1" x14ac:dyDescent="0.6">
      <c r="A10" s="96" t="s">
        <v>8</v>
      </c>
      <c r="B10" s="97">
        <f>SUM(Taylor!C28)</f>
        <v>40</v>
      </c>
      <c r="C10" s="97">
        <f>SUM(Taylor!C29)</f>
        <v>0</v>
      </c>
      <c r="D10" s="97">
        <f>SUM(Taylor!C30)</f>
        <v>0</v>
      </c>
      <c r="E10" s="97">
        <f>SUM(Taylor!C31)</f>
        <v>0</v>
      </c>
      <c r="F10" s="97">
        <f>SUM(Taylor!C32)</f>
        <v>0</v>
      </c>
      <c r="G10" s="98">
        <f t="shared" si="2"/>
        <v>40</v>
      </c>
      <c r="H10" s="100">
        <f>SUM(Taylor!C34)</f>
        <v>0</v>
      </c>
      <c r="I10" s="100">
        <f>SUM(Taylor!C35)</f>
        <v>0</v>
      </c>
      <c r="K10" s="89">
        <f t="shared" si="1"/>
        <v>0</v>
      </c>
      <c r="L10" s="99">
        <f>SUM(Taylor!I29)</f>
        <v>0</v>
      </c>
      <c r="M10" s="115">
        <v>1</v>
      </c>
    </row>
    <row r="11" spans="1:15" x14ac:dyDescent="0.6">
      <c r="A11" s="96" t="s">
        <v>42</v>
      </c>
      <c r="B11" s="97">
        <f>SUM(Ward!C30)</f>
        <v>40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0</v>
      </c>
      <c r="G11" s="98">
        <f t="shared" si="0"/>
        <v>40</v>
      </c>
      <c r="H11" s="100">
        <f>SUM(Ward!C36)</f>
        <v>0</v>
      </c>
      <c r="I11" s="100">
        <f>SUM(Ward!C37)</f>
        <v>0</v>
      </c>
      <c r="K11" s="89">
        <f t="shared" si="1"/>
        <v>0</v>
      </c>
      <c r="L11" s="99">
        <f>SUM(Ward!I31)</f>
        <v>0</v>
      </c>
      <c r="M11" s="115">
        <v>0</v>
      </c>
    </row>
    <row r="12" spans="1:15" x14ac:dyDescent="0.6">
      <c r="A12" s="96" t="s">
        <v>9</v>
      </c>
      <c r="B12" s="97">
        <f>SUM(Wright!C39)</f>
        <v>42.5</v>
      </c>
      <c r="C12" s="97">
        <f>SUM(Wright!C40)</f>
        <v>0</v>
      </c>
      <c r="D12" s="97">
        <f>SUM(Wright!C41)</f>
        <v>0</v>
      </c>
      <c r="E12" s="97">
        <f>SUM(Wright!C42)</f>
        <v>0</v>
      </c>
      <c r="F12" s="97">
        <f>SUM(Wright!C43)</f>
        <v>0</v>
      </c>
      <c r="G12" s="98">
        <f>B12+C12+D12+E12+F12</f>
        <v>42.5</v>
      </c>
      <c r="H12" s="100">
        <f>SUM(Wright!C45)</f>
        <v>0</v>
      </c>
      <c r="I12" s="100">
        <f>SUM(Wright!C46)</f>
        <v>0</v>
      </c>
      <c r="K12" s="89">
        <f t="shared" si="1"/>
        <v>0</v>
      </c>
      <c r="L12" s="99">
        <f>SUM(Wright!I40)</f>
        <v>0</v>
      </c>
      <c r="M12" s="115">
        <v>2</v>
      </c>
    </row>
    <row r="13" spans="1:15" ht="17.25" customHeight="1" x14ac:dyDescent="0.6">
      <c r="A13" s="101" t="s">
        <v>19</v>
      </c>
      <c r="B13" s="102">
        <f t="shared" ref="B13:I13" si="3">SUM(B6:B12)</f>
        <v>282.5</v>
      </c>
      <c r="C13" s="102">
        <f t="shared" si="3"/>
        <v>0</v>
      </c>
      <c r="D13" s="102">
        <f t="shared" si="3"/>
        <v>0</v>
      </c>
      <c r="E13" s="102">
        <f t="shared" si="3"/>
        <v>0</v>
      </c>
      <c r="F13" s="102">
        <f t="shared" si="3"/>
        <v>0</v>
      </c>
      <c r="G13" s="102">
        <f t="shared" si="3"/>
        <v>282.5</v>
      </c>
      <c r="H13" s="103">
        <f t="shared" si="3"/>
        <v>0</v>
      </c>
      <c r="I13" s="103">
        <f t="shared" si="3"/>
        <v>0</v>
      </c>
      <c r="J13" s="117"/>
      <c r="K13" s="91"/>
      <c r="L13" s="102">
        <f>SUM(L6:L12)</f>
        <v>0</v>
      </c>
    </row>
    <row r="14" spans="1:15" s="91" customFormat="1" x14ac:dyDescent="0.6">
      <c r="A14" s="89"/>
      <c r="B14" s="89"/>
      <c r="C14" s="89"/>
      <c r="D14" s="89"/>
      <c r="E14" s="89"/>
      <c r="F14" s="89"/>
      <c r="K14" s="89"/>
      <c r="L14" s="89"/>
      <c r="M14" s="116"/>
      <c r="N14" s="116"/>
      <c r="O14" s="116"/>
    </row>
    <row r="16" spans="1:15" x14ac:dyDescent="0.6">
      <c r="A16" s="89" t="s">
        <v>25</v>
      </c>
      <c r="C16" s="104">
        <f>B13+C13+D13</f>
        <v>282.5</v>
      </c>
    </row>
    <row r="17" spans="1:3" x14ac:dyDescent="0.6">
      <c r="A17" s="89" t="s">
        <v>26</v>
      </c>
      <c r="C17" s="104">
        <f>L13</f>
        <v>0</v>
      </c>
    </row>
    <row r="18" spans="1:3" x14ac:dyDescent="0.6">
      <c r="A18" s="89" t="s">
        <v>30</v>
      </c>
      <c r="C18" s="105">
        <f>C17/C16</f>
        <v>0</v>
      </c>
    </row>
    <row r="19" spans="1:3" x14ac:dyDescent="0.6">
      <c r="C19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F23" sqref="F23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46</v>
      </c>
      <c r="B1" s="47"/>
      <c r="C1" s="47"/>
    </row>
    <row r="2" spans="1:22" s="52" customFormat="1" x14ac:dyDescent="0.5">
      <c r="A2" s="5" t="s">
        <v>52</v>
      </c>
      <c r="B2" s="106"/>
      <c r="C2" s="113" t="str">
        <f>Analysis!C2</f>
        <v>13.10.2024</v>
      </c>
      <c r="D2" s="106"/>
      <c r="E2" s="122" t="s">
        <v>10</v>
      </c>
      <c r="F2" s="119"/>
      <c r="G2" s="119" t="s">
        <v>11</v>
      </c>
      <c r="H2" s="119"/>
      <c r="I2" s="119" t="s">
        <v>12</v>
      </c>
      <c r="J2" s="119"/>
      <c r="K2" s="122" t="s">
        <v>13</v>
      </c>
      <c r="L2" s="122"/>
      <c r="M2" s="119" t="s">
        <v>14</v>
      </c>
      <c r="N2" s="119"/>
      <c r="O2" s="119" t="s">
        <v>15</v>
      </c>
      <c r="P2" s="119"/>
      <c r="Q2" s="119" t="s">
        <v>16</v>
      </c>
      <c r="R2" s="119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18" t="s">
        <v>95</v>
      </c>
      <c r="C4" s="6">
        <v>45</v>
      </c>
      <c r="D4" s="20" t="s">
        <v>79</v>
      </c>
      <c r="E4" s="120">
        <v>7.5</v>
      </c>
      <c r="F4" s="121"/>
      <c r="G4" s="120">
        <v>8</v>
      </c>
      <c r="H4" s="121"/>
      <c r="I4" s="120">
        <v>8</v>
      </c>
      <c r="J4" s="121"/>
      <c r="K4" s="120">
        <v>8</v>
      </c>
      <c r="L4" s="121"/>
      <c r="M4" s="120">
        <v>8</v>
      </c>
      <c r="N4" s="121"/>
      <c r="O4" s="120"/>
      <c r="P4" s="121"/>
      <c r="Q4" s="120"/>
      <c r="R4" s="121"/>
      <c r="S4" s="56">
        <f>E4+G4+I4+K4+M4+O4+Q4</f>
        <v>39.5</v>
      </c>
      <c r="T4" s="56">
        <f t="shared" ref="T4:T12" si="0">SUM(S4-U4-V4)</f>
        <v>39.5</v>
      </c>
      <c r="U4" s="58"/>
      <c r="V4" s="58"/>
    </row>
    <row r="5" spans="1:22" x14ac:dyDescent="0.5">
      <c r="A5" s="6"/>
      <c r="B5" s="6"/>
      <c r="C5" s="6"/>
      <c r="D5" s="10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3"/>
      <c r="P6" s="124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0"/>
      <c r="F7" s="121"/>
      <c r="G7" s="120"/>
      <c r="H7" s="121"/>
      <c r="I7" s="120"/>
      <c r="J7" s="121"/>
      <c r="K7" s="125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118" t="s">
        <v>99</v>
      </c>
      <c r="C14" s="6"/>
      <c r="D14" s="20" t="s">
        <v>76</v>
      </c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18" t="s">
        <v>99</v>
      </c>
      <c r="C15" s="6"/>
      <c r="D15" s="20" t="s">
        <v>77</v>
      </c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118" t="s">
        <v>97</v>
      </c>
      <c r="C17" s="6"/>
      <c r="D17" s="20" t="s">
        <v>56</v>
      </c>
      <c r="E17" s="120">
        <v>0.5</v>
      </c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32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20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21</v>
      </c>
      <c r="C27" s="61">
        <f>U23</f>
        <v>0</v>
      </c>
      <c r="D27" s="61"/>
      <c r="I27" s="62"/>
    </row>
    <row r="28" spans="1:22" x14ac:dyDescent="0.5">
      <c r="A28" s="48" t="s">
        <v>22</v>
      </c>
      <c r="C28" s="61">
        <f>V23</f>
        <v>0</v>
      </c>
    </row>
    <row r="29" spans="1:22" x14ac:dyDescent="0.5">
      <c r="A29" s="48" t="s">
        <v>23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37</v>
      </c>
      <c r="F31" s="49"/>
      <c r="G31" s="64">
        <f>S21-C31</f>
        <v>0</v>
      </c>
    </row>
    <row r="32" spans="1:22" ht="15.3" thickTop="1" x14ac:dyDescent="0.5">
      <c r="A32" s="48" t="s">
        <v>24</v>
      </c>
      <c r="C32" s="65">
        <v>0</v>
      </c>
      <c r="D32" s="65"/>
    </row>
    <row r="33" spans="1:4" x14ac:dyDescent="0.5">
      <c r="A33" s="48" t="s">
        <v>31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F23" sqref="F23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09"/>
    </row>
    <row r="2" spans="1:22" s="9" customFormat="1" x14ac:dyDescent="0.5">
      <c r="A2" s="5" t="s">
        <v>52</v>
      </c>
      <c r="B2" s="106"/>
      <c r="C2" s="113" t="str">
        <f>Analysis!C2</f>
        <v>13.10.2024</v>
      </c>
      <c r="D2" s="6"/>
      <c r="E2" s="122" t="s">
        <v>10</v>
      </c>
      <c r="F2" s="122"/>
      <c r="G2" s="122" t="s">
        <v>11</v>
      </c>
      <c r="H2" s="122"/>
      <c r="I2" s="122" t="s">
        <v>12</v>
      </c>
      <c r="J2" s="122"/>
      <c r="K2" s="122" t="s">
        <v>13</v>
      </c>
      <c r="L2" s="122"/>
      <c r="M2" s="122" t="s">
        <v>14</v>
      </c>
      <c r="N2" s="122"/>
      <c r="O2" s="122" t="s">
        <v>15</v>
      </c>
      <c r="P2" s="122"/>
      <c r="Q2" s="122" t="s">
        <v>16</v>
      </c>
      <c r="R2" s="122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18" t="s">
        <v>95</v>
      </c>
      <c r="C4" s="6">
        <v>30</v>
      </c>
      <c r="D4" s="10" t="s">
        <v>92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4</v>
      </c>
      <c r="L4" s="128"/>
      <c r="M4" s="128"/>
      <c r="N4" s="128"/>
      <c r="O4" s="125"/>
      <c r="P4" s="129"/>
      <c r="Q4" s="125"/>
      <c r="R4" s="129"/>
      <c r="S4" s="12">
        <f>E4+G4+I4+K4+M4+O4+Q4</f>
        <v>28</v>
      </c>
      <c r="T4" s="12">
        <f t="shared" ref="T4:T18" si="0">SUM(S4-U4-V4)</f>
        <v>28</v>
      </c>
      <c r="U4" s="14"/>
      <c r="V4" s="14"/>
    </row>
    <row r="5" spans="1:22" x14ac:dyDescent="0.5">
      <c r="A5" s="6">
        <v>7138</v>
      </c>
      <c r="B5" s="118" t="s">
        <v>95</v>
      </c>
      <c r="C5" s="6">
        <v>20</v>
      </c>
      <c r="D5" s="20" t="s">
        <v>85</v>
      </c>
      <c r="E5" s="125"/>
      <c r="F5" s="129"/>
      <c r="G5" s="125"/>
      <c r="H5" s="129"/>
      <c r="I5" s="125"/>
      <c r="J5" s="129"/>
      <c r="K5" s="125"/>
      <c r="L5" s="129"/>
      <c r="M5" s="128"/>
      <c r="N5" s="128"/>
      <c r="O5" s="125"/>
      <c r="P5" s="129"/>
      <c r="Q5" s="125"/>
      <c r="R5" s="129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5">
      <c r="A6" s="6">
        <v>7181</v>
      </c>
      <c r="B6" s="118" t="s">
        <v>96</v>
      </c>
      <c r="C6" s="6">
        <v>1</v>
      </c>
      <c r="D6" s="20" t="s">
        <v>89</v>
      </c>
      <c r="E6" s="125"/>
      <c r="F6" s="129"/>
      <c r="G6" s="125"/>
      <c r="H6" s="129"/>
      <c r="I6" s="125"/>
      <c r="J6" s="129"/>
      <c r="K6" s="125">
        <v>4</v>
      </c>
      <c r="L6" s="129"/>
      <c r="M6" s="128">
        <v>8</v>
      </c>
      <c r="N6" s="128"/>
      <c r="O6" s="125"/>
      <c r="P6" s="129"/>
      <c r="Q6" s="125"/>
      <c r="R6" s="129"/>
      <c r="S6" s="12">
        <f t="shared" si="1"/>
        <v>12</v>
      </c>
      <c r="T6" s="12">
        <f t="shared" si="0"/>
        <v>12</v>
      </c>
      <c r="U6" s="14"/>
      <c r="V6" s="14"/>
    </row>
    <row r="7" spans="1:22" x14ac:dyDescent="0.5">
      <c r="A7" s="6"/>
      <c r="B7" s="6"/>
      <c r="C7" s="6"/>
      <c r="D7" s="20"/>
      <c r="E7" s="125"/>
      <c r="F7" s="129"/>
      <c r="G7" s="125"/>
      <c r="H7" s="129"/>
      <c r="I7" s="125"/>
      <c r="J7" s="129"/>
      <c r="K7" s="125"/>
      <c r="L7" s="129"/>
      <c r="M7" s="128"/>
      <c r="N7" s="128"/>
      <c r="O7" s="125"/>
      <c r="P7" s="129"/>
      <c r="Q7" s="125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29"/>
      <c r="G8" s="125"/>
      <c r="H8" s="129"/>
      <c r="I8" s="125"/>
      <c r="J8" s="129"/>
      <c r="K8" s="125"/>
      <c r="L8" s="129"/>
      <c r="M8" s="128"/>
      <c r="N8" s="128"/>
      <c r="O8" s="125"/>
      <c r="P8" s="129"/>
      <c r="Q8" s="125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29"/>
      <c r="G9" s="125"/>
      <c r="H9" s="129"/>
      <c r="I9" s="125"/>
      <c r="J9" s="129"/>
      <c r="K9" s="125"/>
      <c r="L9" s="129"/>
      <c r="M9" s="128"/>
      <c r="N9" s="128"/>
      <c r="O9" s="125"/>
      <c r="P9" s="129"/>
      <c r="Q9" s="125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5"/>
      <c r="P10" s="129"/>
      <c r="Q10" s="125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5"/>
      <c r="P11" s="129"/>
      <c r="Q11" s="125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5"/>
      <c r="P12" s="129"/>
      <c r="Q12" s="125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5"/>
      <c r="P13" s="129"/>
      <c r="Q13" s="125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 t="s">
        <v>84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5"/>
      <c r="P14" s="129"/>
      <c r="Q14" s="125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5"/>
      <c r="P15" s="129"/>
      <c r="Q15" s="125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5"/>
      <c r="P16" s="129"/>
      <c r="Q16" s="125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18" t="s">
        <v>99</v>
      </c>
      <c r="C17" s="6"/>
      <c r="D17" s="20" t="s">
        <v>73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5"/>
      <c r="P17" s="129"/>
      <c r="Q17" s="125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5"/>
      <c r="P18" s="129"/>
      <c r="Q18" s="125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5"/>
      <c r="P19" s="129"/>
      <c r="Q19" s="125"/>
      <c r="R19" s="129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118" t="s">
        <v>97</v>
      </c>
      <c r="C20" s="6"/>
      <c r="D20" s="20" t="s">
        <v>54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5"/>
      <c r="P20" s="129"/>
      <c r="Q20" s="125"/>
      <c r="R20" s="129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118" t="s">
        <v>97</v>
      </c>
      <c r="C21" s="6"/>
      <c r="D21" s="20" t="s">
        <v>55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5"/>
      <c r="P21" s="129"/>
      <c r="Q21" s="125"/>
      <c r="R21" s="129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5"/>
      <c r="P22" s="129"/>
      <c r="Q22" s="125"/>
      <c r="R22" s="12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32</v>
      </c>
      <c r="B23" s="53"/>
      <c r="C23" s="10"/>
      <c r="D23" s="10"/>
      <c r="E23" s="125"/>
      <c r="F23" s="129"/>
      <c r="G23" s="125"/>
      <c r="H23" s="129"/>
      <c r="I23" s="125"/>
      <c r="J23" s="129"/>
      <c r="K23" s="125"/>
      <c r="L23" s="129"/>
      <c r="M23" s="125"/>
      <c r="N23" s="129"/>
      <c r="O23" s="125"/>
      <c r="P23" s="129"/>
      <c r="Q23" s="125"/>
      <c r="R23" s="129"/>
      <c r="S23" s="12">
        <f t="shared" si="1"/>
        <v>0</v>
      </c>
      <c r="T23" s="12"/>
      <c r="U23" s="15"/>
      <c r="V23" s="14"/>
    </row>
    <row r="24" spans="1:22" x14ac:dyDescent="0.5">
      <c r="A24" s="53" t="s">
        <v>33</v>
      </c>
      <c r="B24" s="53"/>
      <c r="C24" s="10"/>
      <c r="D24" s="10"/>
      <c r="E24" s="125"/>
      <c r="F24" s="129"/>
      <c r="G24" s="125"/>
      <c r="H24" s="129"/>
      <c r="I24" s="125"/>
      <c r="J24" s="129"/>
      <c r="K24" s="125"/>
      <c r="L24" s="129"/>
      <c r="M24" s="125"/>
      <c r="N24" s="129"/>
      <c r="O24" s="125"/>
      <c r="P24" s="129"/>
      <c r="Q24" s="125"/>
      <c r="R24" s="129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F23" sqref="F23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45</v>
      </c>
      <c r="B1" s="47"/>
      <c r="C1" s="47"/>
    </row>
    <row r="2" spans="1:22" s="52" customFormat="1" x14ac:dyDescent="0.5">
      <c r="A2" s="5" t="s">
        <v>52</v>
      </c>
      <c r="B2" s="106"/>
      <c r="C2" s="114" t="str">
        <f>Analysis!C2</f>
        <v>13.10.2024</v>
      </c>
      <c r="D2" s="106"/>
      <c r="E2" s="119" t="s">
        <v>10</v>
      </c>
      <c r="F2" s="119"/>
      <c r="G2" s="119" t="s">
        <v>11</v>
      </c>
      <c r="H2" s="119"/>
      <c r="I2" s="119" t="s">
        <v>12</v>
      </c>
      <c r="J2" s="119"/>
      <c r="K2" s="122" t="s">
        <v>13</v>
      </c>
      <c r="L2" s="122"/>
      <c r="M2" s="119" t="s">
        <v>14</v>
      </c>
      <c r="N2" s="119"/>
      <c r="O2" s="119" t="s">
        <v>15</v>
      </c>
      <c r="P2" s="119"/>
      <c r="Q2" s="119" t="s">
        <v>16</v>
      </c>
      <c r="R2" s="119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18" t="s">
        <v>95</v>
      </c>
      <c r="C4" s="6">
        <v>30</v>
      </c>
      <c r="D4" s="10" t="s">
        <v>92</v>
      </c>
      <c r="E4" s="132">
        <v>7.5</v>
      </c>
      <c r="F4" s="132"/>
      <c r="G4" s="132">
        <v>8</v>
      </c>
      <c r="H4" s="132"/>
      <c r="I4" s="120">
        <v>8</v>
      </c>
      <c r="J4" s="121"/>
      <c r="K4" s="120"/>
      <c r="L4" s="121"/>
      <c r="M4" s="132"/>
      <c r="N4" s="132"/>
      <c r="O4" s="120"/>
      <c r="P4" s="121"/>
      <c r="Q4" s="120"/>
      <c r="R4" s="121"/>
      <c r="S4" s="56">
        <f>E4+G4+I4+K4+M4+O4+Q4</f>
        <v>23.5</v>
      </c>
      <c r="T4" s="56">
        <f t="shared" ref="T4:T12" si="0">SUM(S4-U4-V4)</f>
        <v>23.5</v>
      </c>
      <c r="U4" s="58"/>
      <c r="V4" s="58"/>
    </row>
    <row r="5" spans="1:22" x14ac:dyDescent="0.5">
      <c r="A5" s="6">
        <v>7138</v>
      </c>
      <c r="B5" s="118" t="s">
        <v>95</v>
      </c>
      <c r="C5" s="6">
        <v>28</v>
      </c>
      <c r="D5" s="10" t="s">
        <v>90</v>
      </c>
      <c r="E5" s="132"/>
      <c r="F5" s="132"/>
      <c r="G5" s="132"/>
      <c r="H5" s="132"/>
      <c r="I5" s="120"/>
      <c r="J5" s="121"/>
      <c r="K5" s="120"/>
      <c r="L5" s="121"/>
      <c r="M5" s="132"/>
      <c r="N5" s="132"/>
      <c r="O5" s="120"/>
      <c r="P5" s="121"/>
      <c r="Q5" s="120"/>
      <c r="R5" s="121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5">
      <c r="A6" s="6">
        <v>7138</v>
      </c>
      <c r="B6" s="118" t="s">
        <v>95</v>
      </c>
      <c r="C6" s="6">
        <v>33</v>
      </c>
      <c r="D6" s="20" t="s">
        <v>91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20"/>
      <c r="P6" s="121"/>
      <c r="Q6" s="120"/>
      <c r="R6" s="121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32"/>
      <c r="J8" s="132"/>
      <c r="K8" s="132"/>
      <c r="L8" s="132"/>
      <c r="M8" s="120"/>
      <c r="N8" s="121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>
        <v>7138</v>
      </c>
      <c r="B9" s="118" t="s">
        <v>95</v>
      </c>
      <c r="C9" s="6">
        <v>20</v>
      </c>
      <c r="D9" s="20" t="s">
        <v>85</v>
      </c>
      <c r="E9" s="120"/>
      <c r="F9" s="121"/>
      <c r="G9" s="120"/>
      <c r="H9" s="121"/>
      <c r="I9" s="132"/>
      <c r="J9" s="132"/>
      <c r="K9" s="132"/>
      <c r="L9" s="132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18" t="s">
        <v>99</v>
      </c>
      <c r="C15" s="6"/>
      <c r="D15" s="20" t="s">
        <v>78</v>
      </c>
      <c r="E15" s="120"/>
      <c r="F15" s="121"/>
      <c r="G15" s="120"/>
      <c r="H15" s="121"/>
      <c r="I15" s="120"/>
      <c r="J15" s="121"/>
      <c r="K15" s="120">
        <v>8</v>
      </c>
      <c r="L15" s="121"/>
      <c r="M15" s="120">
        <v>8</v>
      </c>
      <c r="N15" s="121"/>
      <c r="O15" s="120"/>
      <c r="P15" s="121"/>
      <c r="Q15" s="120"/>
      <c r="R15" s="121"/>
      <c r="S15" s="56">
        <f t="shared" ref="S15:S17" si="6">E15+G15+I15+K15+M15+O15+Q15</f>
        <v>16</v>
      </c>
      <c r="T15" s="56">
        <f t="shared" ref="T15:T17" si="7">SUM(S15-U15-V15)</f>
        <v>16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0"/>
      <c r="F16" s="121"/>
      <c r="G16" s="120"/>
      <c r="H16" s="121"/>
      <c r="I16" s="132"/>
      <c r="J16" s="132"/>
      <c r="K16" s="132"/>
      <c r="L16" s="132"/>
      <c r="M16" s="132"/>
      <c r="N16" s="132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118" t="s">
        <v>97</v>
      </c>
      <c r="C17" s="6"/>
      <c r="D17" s="20" t="s">
        <v>87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118" t="s">
        <v>97</v>
      </c>
      <c r="C18" s="6"/>
      <c r="D18" s="20" t="s">
        <v>80</v>
      </c>
      <c r="E18" s="120">
        <v>0.5</v>
      </c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32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53" t="s">
        <v>33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20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21</v>
      </c>
      <c r="C28" s="61">
        <f>U24</f>
        <v>0</v>
      </c>
      <c r="D28" s="61"/>
      <c r="I28" s="62"/>
    </row>
    <row r="29" spans="1:22" x14ac:dyDescent="0.5">
      <c r="A29" s="48" t="s">
        <v>22</v>
      </c>
      <c r="C29" s="61">
        <f>V24</f>
        <v>0</v>
      </c>
    </row>
    <row r="30" spans="1:22" x14ac:dyDescent="0.5">
      <c r="A30" s="48" t="s">
        <v>23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37</v>
      </c>
      <c r="F32" s="49"/>
      <c r="G32" s="64">
        <f>S22-C32</f>
        <v>0</v>
      </c>
    </row>
    <row r="33" spans="1:7" ht="15.3" thickTop="1" x14ac:dyDescent="0.5">
      <c r="A33" s="48" t="s">
        <v>24</v>
      </c>
      <c r="C33" s="65">
        <v>0</v>
      </c>
      <c r="D33" s="65"/>
    </row>
    <row r="34" spans="1:7" x14ac:dyDescent="0.5">
      <c r="A34" s="48" t="s">
        <v>31</v>
      </c>
      <c r="C34" s="65">
        <v>0</v>
      </c>
      <c r="D34" s="65"/>
    </row>
    <row r="40" spans="1:7" x14ac:dyDescent="0.5">
      <c r="G40" s="3" t="s">
        <v>50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F23" sqref="F23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64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13.10.2024</v>
      </c>
      <c r="D2" s="106"/>
      <c r="E2" s="122" t="s">
        <v>10</v>
      </c>
      <c r="F2" s="122"/>
      <c r="G2" s="122" t="s">
        <v>11</v>
      </c>
      <c r="H2" s="122"/>
      <c r="I2" s="122" t="s">
        <v>12</v>
      </c>
      <c r="J2" s="122"/>
      <c r="K2" s="122" t="s">
        <v>13</v>
      </c>
      <c r="L2" s="122"/>
      <c r="M2" s="122" t="s">
        <v>14</v>
      </c>
      <c r="N2" s="122"/>
      <c r="O2" s="122" t="s">
        <v>15</v>
      </c>
      <c r="P2" s="122"/>
      <c r="Q2" s="122" t="s">
        <v>16</v>
      </c>
      <c r="R2" s="122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18" t="s">
        <v>95</v>
      </c>
      <c r="C4" s="6">
        <v>20</v>
      </c>
      <c r="D4" s="20" t="s">
        <v>85</v>
      </c>
      <c r="E4" s="125">
        <v>8</v>
      </c>
      <c r="F4" s="129"/>
      <c r="G4" s="125">
        <v>6.5</v>
      </c>
      <c r="H4" s="129"/>
      <c r="I4" s="125">
        <v>4.5</v>
      </c>
      <c r="J4" s="129"/>
      <c r="K4" s="125"/>
      <c r="L4" s="129"/>
      <c r="M4" s="125"/>
      <c r="N4" s="129"/>
      <c r="O4" s="125"/>
      <c r="P4" s="129"/>
      <c r="Q4" s="125"/>
      <c r="R4" s="129"/>
      <c r="S4" s="12">
        <f>E4+G4+I4+K4+M4+O4+Q4</f>
        <v>19</v>
      </c>
      <c r="T4" s="12">
        <f t="shared" ref="T4:T20" si="0">SUM(S4-U4-V4)</f>
        <v>19</v>
      </c>
      <c r="U4" s="14"/>
      <c r="V4" s="14"/>
    </row>
    <row r="5" spans="1:22" x14ac:dyDescent="0.5">
      <c r="A5" s="6">
        <v>7138</v>
      </c>
      <c r="B5" s="118" t="s">
        <v>95</v>
      </c>
      <c r="C5" s="6">
        <v>30</v>
      </c>
      <c r="D5" s="20" t="s">
        <v>88</v>
      </c>
      <c r="E5" s="125"/>
      <c r="F5" s="129"/>
      <c r="G5" s="125">
        <v>0.5</v>
      </c>
      <c r="H5" s="129"/>
      <c r="I5" s="125">
        <v>0.5</v>
      </c>
      <c r="J5" s="129"/>
      <c r="K5" s="125"/>
      <c r="L5" s="129"/>
      <c r="M5" s="125"/>
      <c r="N5" s="129"/>
      <c r="O5" s="125"/>
      <c r="P5" s="129"/>
      <c r="Q5" s="125"/>
      <c r="R5" s="129"/>
      <c r="S5" s="12">
        <f t="shared" ref="S5:S23" si="1">E5+G5+I5+K5+M5+O5+Q5</f>
        <v>1</v>
      </c>
      <c r="T5" s="12">
        <f t="shared" si="0"/>
        <v>1</v>
      </c>
      <c r="U5" s="14"/>
      <c r="V5" s="14"/>
    </row>
    <row r="6" spans="1:22" x14ac:dyDescent="0.5">
      <c r="A6" s="6">
        <v>7138</v>
      </c>
      <c r="B6" s="118" t="s">
        <v>95</v>
      </c>
      <c r="C6" s="6">
        <v>28</v>
      </c>
      <c r="D6" s="10" t="s">
        <v>90</v>
      </c>
      <c r="E6" s="125"/>
      <c r="F6" s="129"/>
      <c r="G6" s="125">
        <v>1</v>
      </c>
      <c r="H6" s="129"/>
      <c r="I6" s="125"/>
      <c r="J6" s="129"/>
      <c r="K6" s="125"/>
      <c r="L6" s="129"/>
      <c r="M6" s="125"/>
      <c r="N6" s="129"/>
      <c r="O6" s="125"/>
      <c r="P6" s="129"/>
      <c r="Q6" s="125"/>
      <c r="R6" s="129"/>
      <c r="S6" s="12">
        <f t="shared" si="1"/>
        <v>1</v>
      </c>
      <c r="T6" s="12">
        <f t="shared" si="0"/>
        <v>1</v>
      </c>
      <c r="U6" s="14"/>
      <c r="V6" s="14"/>
    </row>
    <row r="7" spans="1:22" x14ac:dyDescent="0.5">
      <c r="A7" s="6">
        <v>7138</v>
      </c>
      <c r="B7" s="118" t="s">
        <v>95</v>
      </c>
      <c r="C7" s="6">
        <v>48</v>
      </c>
      <c r="D7" s="20" t="s">
        <v>94</v>
      </c>
      <c r="E7" s="125"/>
      <c r="F7" s="129"/>
      <c r="G7" s="125"/>
      <c r="H7" s="129"/>
      <c r="I7" s="125">
        <v>3</v>
      </c>
      <c r="J7" s="129"/>
      <c r="K7" s="125">
        <v>8</v>
      </c>
      <c r="L7" s="129"/>
      <c r="M7" s="125"/>
      <c r="N7" s="129"/>
      <c r="O7" s="125"/>
      <c r="P7" s="129"/>
      <c r="Q7" s="125"/>
      <c r="R7" s="129"/>
      <c r="S7" s="12">
        <f t="shared" si="1"/>
        <v>11</v>
      </c>
      <c r="T7" s="12">
        <f t="shared" si="0"/>
        <v>11</v>
      </c>
      <c r="U7" s="14"/>
      <c r="V7" s="14"/>
    </row>
    <row r="8" spans="1:22" x14ac:dyDescent="0.5">
      <c r="A8" s="6"/>
      <c r="B8" s="6"/>
      <c r="C8" s="6"/>
      <c r="D8" s="20"/>
      <c r="E8" s="125"/>
      <c r="F8" s="129"/>
      <c r="G8" s="125"/>
      <c r="H8" s="129"/>
      <c r="I8" s="125"/>
      <c r="J8" s="129"/>
      <c r="K8" s="125"/>
      <c r="L8" s="129"/>
      <c r="M8" s="125"/>
      <c r="N8" s="129"/>
      <c r="O8" s="125"/>
      <c r="P8" s="129"/>
      <c r="Q8" s="125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29"/>
      <c r="G9" s="125"/>
      <c r="H9" s="129"/>
      <c r="I9" s="125"/>
      <c r="J9" s="129"/>
      <c r="K9" s="125"/>
      <c r="L9" s="129"/>
      <c r="M9" s="125"/>
      <c r="N9" s="129"/>
      <c r="O9" s="125"/>
      <c r="P9" s="129"/>
      <c r="Q9" s="125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29"/>
      <c r="G10" s="125"/>
      <c r="H10" s="129"/>
      <c r="I10" s="125"/>
      <c r="J10" s="129"/>
      <c r="K10" s="125"/>
      <c r="L10" s="129"/>
      <c r="M10" s="125"/>
      <c r="N10" s="129"/>
      <c r="O10" s="125"/>
      <c r="P10" s="129"/>
      <c r="Q10" s="125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29"/>
      <c r="G11" s="125"/>
      <c r="H11" s="129"/>
      <c r="I11" s="125"/>
      <c r="J11" s="129"/>
      <c r="K11" s="125"/>
      <c r="L11" s="129"/>
      <c r="M11" s="125"/>
      <c r="N11" s="129"/>
      <c r="O11" s="125"/>
      <c r="P11" s="129"/>
      <c r="Q11" s="125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>
        <v>3601</v>
      </c>
      <c r="B12" s="118" t="s">
        <v>99</v>
      </c>
      <c r="C12" s="6"/>
      <c r="D12" s="20" t="s">
        <v>78</v>
      </c>
      <c r="E12" s="125"/>
      <c r="F12" s="129"/>
      <c r="G12" s="125"/>
      <c r="H12" s="129"/>
      <c r="I12" s="125"/>
      <c r="J12" s="129"/>
      <c r="K12" s="125"/>
      <c r="L12" s="129"/>
      <c r="M12" s="125">
        <v>8</v>
      </c>
      <c r="N12" s="129"/>
      <c r="O12" s="125"/>
      <c r="P12" s="129"/>
      <c r="Q12" s="125"/>
      <c r="R12" s="129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29"/>
      <c r="G13" s="125"/>
      <c r="H13" s="129"/>
      <c r="I13" s="125"/>
      <c r="J13" s="129"/>
      <c r="K13" s="125"/>
      <c r="L13" s="129"/>
      <c r="M13" s="125"/>
      <c r="N13" s="129"/>
      <c r="O13" s="125"/>
      <c r="P13" s="129"/>
      <c r="Q13" s="125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29"/>
      <c r="G14" s="125"/>
      <c r="H14" s="129"/>
      <c r="I14" s="125"/>
      <c r="J14" s="129"/>
      <c r="K14" s="125"/>
      <c r="L14" s="129"/>
      <c r="M14" s="125"/>
      <c r="N14" s="129"/>
      <c r="O14" s="125"/>
      <c r="P14" s="129"/>
      <c r="Q14" s="125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5"/>
      <c r="F15" s="129"/>
      <c r="G15" s="125"/>
      <c r="H15" s="129"/>
      <c r="I15" s="125"/>
      <c r="J15" s="129"/>
      <c r="K15" s="125"/>
      <c r="L15" s="129"/>
      <c r="M15" s="125"/>
      <c r="N15" s="129"/>
      <c r="O15" s="125"/>
      <c r="P15" s="129"/>
      <c r="Q15" s="125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29"/>
      <c r="G16" s="125"/>
      <c r="H16" s="129"/>
      <c r="I16" s="125"/>
      <c r="J16" s="129"/>
      <c r="K16" s="125"/>
      <c r="L16" s="129"/>
      <c r="M16" s="125"/>
      <c r="N16" s="129"/>
      <c r="O16" s="125"/>
      <c r="P16" s="129"/>
      <c r="Q16" s="125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18" t="s">
        <v>99</v>
      </c>
      <c r="C17" s="6"/>
      <c r="D17" s="20" t="s">
        <v>86</v>
      </c>
      <c r="E17" s="125"/>
      <c r="F17" s="129"/>
      <c r="G17" s="125"/>
      <c r="H17" s="129"/>
      <c r="I17" s="125"/>
      <c r="J17" s="129"/>
      <c r="K17" s="125"/>
      <c r="L17" s="129"/>
      <c r="M17" s="125"/>
      <c r="N17" s="129"/>
      <c r="O17" s="125"/>
      <c r="P17" s="129"/>
      <c r="Q17" s="125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118" t="s">
        <v>97</v>
      </c>
      <c r="C18" s="6"/>
      <c r="D18" s="20" t="s">
        <v>54</v>
      </c>
      <c r="E18" s="125"/>
      <c r="F18" s="129"/>
      <c r="G18" s="125"/>
      <c r="H18" s="129"/>
      <c r="I18" s="125"/>
      <c r="J18" s="129"/>
      <c r="K18" s="125"/>
      <c r="L18" s="129"/>
      <c r="M18" s="125"/>
      <c r="N18" s="129"/>
      <c r="O18" s="125"/>
      <c r="P18" s="129"/>
      <c r="Q18" s="125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118" t="s">
        <v>97</v>
      </c>
      <c r="C19" s="6"/>
      <c r="D19" s="20" t="s">
        <v>57</v>
      </c>
      <c r="E19" s="125"/>
      <c r="F19" s="129"/>
      <c r="G19" s="125"/>
      <c r="H19" s="129"/>
      <c r="I19" s="125"/>
      <c r="J19" s="129"/>
      <c r="K19" s="125"/>
      <c r="L19" s="129"/>
      <c r="M19" s="125"/>
      <c r="N19" s="129"/>
      <c r="O19" s="125"/>
      <c r="P19" s="129"/>
      <c r="Q19" s="125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29"/>
      <c r="G20" s="125"/>
      <c r="H20" s="129"/>
      <c r="I20" s="125"/>
      <c r="J20" s="129"/>
      <c r="K20" s="125"/>
      <c r="L20" s="129"/>
      <c r="M20" s="125"/>
      <c r="N20" s="129"/>
      <c r="O20" s="125"/>
      <c r="P20" s="129"/>
      <c r="Q20" s="125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5"/>
      <c r="F21" s="129"/>
      <c r="G21" s="125"/>
      <c r="H21" s="129"/>
      <c r="I21" s="125"/>
      <c r="J21" s="129"/>
      <c r="K21" s="125"/>
      <c r="L21" s="129"/>
      <c r="M21" s="125"/>
      <c r="N21" s="129"/>
      <c r="O21" s="125"/>
      <c r="P21" s="129"/>
      <c r="Q21" s="125"/>
      <c r="R21" s="129"/>
      <c r="S21" s="12">
        <f t="shared" si="1"/>
        <v>0</v>
      </c>
      <c r="T21" s="12"/>
      <c r="U21" s="15"/>
      <c r="V21" s="14"/>
    </row>
    <row r="22" spans="1:22" x14ac:dyDescent="0.5">
      <c r="A22" s="10" t="s">
        <v>33</v>
      </c>
      <c r="B22" s="10"/>
      <c r="C22" s="10"/>
      <c r="D22" s="10"/>
      <c r="E22" s="125"/>
      <c r="F22" s="129"/>
      <c r="G22" s="125"/>
      <c r="H22" s="129"/>
      <c r="I22" s="125"/>
      <c r="J22" s="129"/>
      <c r="K22" s="125"/>
      <c r="L22" s="129"/>
      <c r="M22" s="125"/>
      <c r="N22" s="129"/>
      <c r="O22" s="125"/>
      <c r="P22" s="129"/>
      <c r="Q22" s="125"/>
      <c r="R22" s="129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</row>
    <row r="31" spans="1:22" x14ac:dyDescent="0.5">
      <c r="A31" s="3" t="s">
        <v>23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37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3" zoomScale="87" zoomScaleNormal="87" zoomScalePageLayoutView="89" workbookViewId="0">
      <selection activeCell="F23" sqref="F23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52</v>
      </c>
      <c r="B2" s="106"/>
      <c r="C2" s="114" t="str">
        <f>Analysis!C2</f>
        <v>13.10.2024</v>
      </c>
      <c r="D2" s="30"/>
      <c r="E2" s="122" t="s">
        <v>10</v>
      </c>
      <c r="F2" s="122"/>
      <c r="G2" s="138" t="s">
        <v>11</v>
      </c>
      <c r="H2" s="138"/>
      <c r="I2" s="138" t="s">
        <v>12</v>
      </c>
      <c r="J2" s="138"/>
      <c r="K2" s="122" t="s">
        <v>13</v>
      </c>
      <c r="L2" s="122"/>
      <c r="M2" s="138" t="s">
        <v>14</v>
      </c>
      <c r="N2" s="138"/>
      <c r="O2" s="138" t="s">
        <v>15</v>
      </c>
      <c r="P2" s="138"/>
      <c r="Q2" s="138" t="s">
        <v>16</v>
      </c>
      <c r="R2" s="138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118" t="s">
        <v>95</v>
      </c>
      <c r="C4" s="6">
        <v>20</v>
      </c>
      <c r="D4" s="20" t="s">
        <v>85</v>
      </c>
      <c r="E4" s="125">
        <v>8</v>
      </c>
      <c r="F4" s="129"/>
      <c r="G4" s="133">
        <v>7</v>
      </c>
      <c r="H4" s="134"/>
      <c r="I4" s="133">
        <v>3</v>
      </c>
      <c r="J4" s="134"/>
      <c r="K4" s="133"/>
      <c r="L4" s="134"/>
      <c r="M4" s="133"/>
      <c r="N4" s="134"/>
      <c r="O4" s="135"/>
      <c r="P4" s="135"/>
      <c r="Q4" s="133"/>
      <c r="R4" s="134"/>
      <c r="S4" s="36">
        <f>E4+G4+I4+K4+M4+O4+Q4</f>
        <v>18</v>
      </c>
      <c r="T4" s="36">
        <f>SUM(S4-U4-V4)</f>
        <v>18</v>
      </c>
      <c r="U4" s="38"/>
      <c r="V4" s="38"/>
    </row>
    <row r="5" spans="1:22" x14ac:dyDescent="0.5">
      <c r="A5" s="6">
        <v>7138</v>
      </c>
      <c r="B5" s="118" t="s">
        <v>95</v>
      </c>
      <c r="C5" s="6">
        <v>30</v>
      </c>
      <c r="D5" s="20" t="s">
        <v>88</v>
      </c>
      <c r="E5" s="125"/>
      <c r="F5" s="129"/>
      <c r="G5" s="125">
        <v>0.5</v>
      </c>
      <c r="H5" s="121"/>
      <c r="I5" s="120">
        <v>0.5</v>
      </c>
      <c r="J5" s="121"/>
      <c r="K5" s="120"/>
      <c r="L5" s="121"/>
      <c r="M5" s="120"/>
      <c r="N5" s="121"/>
      <c r="O5" s="135"/>
      <c r="P5" s="135"/>
      <c r="Q5" s="133"/>
      <c r="R5" s="134"/>
      <c r="S5" s="36">
        <f t="shared" ref="S5:S22" si="0">E5+G5+I5+K5+M5+O5+Q5</f>
        <v>1</v>
      </c>
      <c r="T5" s="36">
        <f t="shared" ref="T5:T20" si="1">SUM(S5-U5-V5)</f>
        <v>1</v>
      </c>
      <c r="U5" s="38"/>
      <c r="V5" s="38"/>
    </row>
    <row r="6" spans="1:22" x14ac:dyDescent="0.5">
      <c r="A6" s="6">
        <v>7138</v>
      </c>
      <c r="B6" s="118" t="s">
        <v>95</v>
      </c>
      <c r="C6" s="6">
        <v>28</v>
      </c>
      <c r="D6" s="10" t="s">
        <v>90</v>
      </c>
      <c r="E6" s="125"/>
      <c r="F6" s="129"/>
      <c r="G6" s="120">
        <v>0.5</v>
      </c>
      <c r="H6" s="121"/>
      <c r="I6" s="120">
        <v>2</v>
      </c>
      <c r="J6" s="121"/>
      <c r="K6" s="120"/>
      <c r="L6" s="121"/>
      <c r="M6" s="120"/>
      <c r="N6" s="121"/>
      <c r="O6" s="135"/>
      <c r="P6" s="135"/>
      <c r="Q6" s="133"/>
      <c r="R6" s="134"/>
      <c r="S6" s="36">
        <f t="shared" si="0"/>
        <v>2.5</v>
      </c>
      <c r="T6" s="36">
        <f t="shared" si="1"/>
        <v>2.5</v>
      </c>
      <c r="U6" s="38"/>
      <c r="V6" s="38"/>
    </row>
    <row r="7" spans="1:22" x14ac:dyDescent="0.5">
      <c r="A7" s="6">
        <v>7138</v>
      </c>
      <c r="B7" s="118" t="s">
        <v>95</v>
      </c>
      <c r="C7" s="6">
        <v>48</v>
      </c>
      <c r="D7" s="20" t="s">
        <v>94</v>
      </c>
      <c r="E7" s="125"/>
      <c r="F7" s="129"/>
      <c r="G7" s="133"/>
      <c r="H7" s="134"/>
      <c r="I7" s="133">
        <v>2.5</v>
      </c>
      <c r="J7" s="134"/>
      <c r="K7" s="133"/>
      <c r="L7" s="134"/>
      <c r="M7" s="133"/>
      <c r="N7" s="134"/>
      <c r="O7" s="135"/>
      <c r="P7" s="135"/>
      <c r="Q7" s="133"/>
      <c r="R7" s="134"/>
      <c r="S7" s="36">
        <f t="shared" si="0"/>
        <v>2.5</v>
      </c>
      <c r="T7" s="36">
        <f t="shared" si="1"/>
        <v>2.5</v>
      </c>
      <c r="U7" s="38"/>
      <c r="V7" s="38"/>
    </row>
    <row r="8" spans="1:22" x14ac:dyDescent="0.5">
      <c r="A8" s="6"/>
      <c r="B8" s="6"/>
      <c r="C8" s="6"/>
      <c r="D8" s="10"/>
      <c r="E8" s="125"/>
      <c r="F8" s="129"/>
      <c r="G8" s="139"/>
      <c r="H8" s="140"/>
      <c r="I8" s="133"/>
      <c r="J8" s="134"/>
      <c r="K8" s="133"/>
      <c r="L8" s="134"/>
      <c r="M8" s="133"/>
      <c r="N8" s="134"/>
      <c r="O8" s="135"/>
      <c r="P8" s="135"/>
      <c r="Q8" s="133"/>
      <c r="R8" s="134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25"/>
      <c r="F9" s="129"/>
      <c r="G9" s="133"/>
      <c r="H9" s="134"/>
      <c r="I9" s="133"/>
      <c r="J9" s="134"/>
      <c r="K9" s="133"/>
      <c r="L9" s="134"/>
      <c r="M9" s="133"/>
      <c r="N9" s="134"/>
      <c r="O9" s="135"/>
      <c r="P9" s="135"/>
      <c r="Q9" s="133"/>
      <c r="R9" s="13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5"/>
      <c r="F10" s="129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5"/>
      <c r="F11" s="129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5"/>
      <c r="F12" s="129"/>
      <c r="G12" s="120"/>
      <c r="H12" s="121"/>
      <c r="I12" s="120"/>
      <c r="J12" s="121"/>
      <c r="K12" s="120"/>
      <c r="L12" s="121"/>
      <c r="M12" s="120"/>
      <c r="N12" s="121"/>
      <c r="O12" s="133"/>
      <c r="P12" s="134"/>
      <c r="Q12" s="133"/>
      <c r="R12" s="13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>
        <v>3601</v>
      </c>
      <c r="B13" s="118" t="s">
        <v>99</v>
      </c>
      <c r="C13" s="6"/>
      <c r="D13" s="20" t="s">
        <v>78</v>
      </c>
      <c r="E13" s="125"/>
      <c r="F13" s="129"/>
      <c r="G13" s="120"/>
      <c r="H13" s="121"/>
      <c r="I13" s="120"/>
      <c r="J13" s="121"/>
      <c r="K13" s="120">
        <v>8</v>
      </c>
      <c r="L13" s="121"/>
      <c r="M13" s="120">
        <v>8</v>
      </c>
      <c r="N13" s="121"/>
      <c r="O13" s="133"/>
      <c r="P13" s="134"/>
      <c r="Q13" s="133"/>
      <c r="R13" s="134"/>
      <c r="S13" s="36">
        <f t="shared" ref="S13:S16" si="6">E13+G13+I13+K13+M13+O13+Q13</f>
        <v>16</v>
      </c>
      <c r="T13" s="36">
        <f t="shared" ref="T13:T16" si="7">SUM(S13-U13-V13)</f>
        <v>16</v>
      </c>
      <c r="U13" s="38"/>
      <c r="V13" s="38"/>
    </row>
    <row r="14" spans="1:22" x14ac:dyDescent="0.5">
      <c r="A14" s="6">
        <v>3601</v>
      </c>
      <c r="B14" s="118" t="s">
        <v>99</v>
      </c>
      <c r="C14" s="6"/>
      <c r="D14" s="20" t="s">
        <v>75</v>
      </c>
      <c r="E14" s="125"/>
      <c r="F14" s="129"/>
      <c r="G14" s="120"/>
      <c r="H14" s="121"/>
      <c r="I14" s="120"/>
      <c r="J14" s="121"/>
      <c r="K14" s="120"/>
      <c r="L14" s="121"/>
      <c r="M14" s="120"/>
      <c r="N14" s="121"/>
      <c r="O14" s="133"/>
      <c r="P14" s="134"/>
      <c r="Q14" s="133"/>
      <c r="R14" s="13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25"/>
      <c r="F15" s="129"/>
      <c r="G15" s="125"/>
      <c r="H15" s="121"/>
      <c r="I15" s="125"/>
      <c r="J15" s="121"/>
      <c r="K15" s="125"/>
      <c r="L15" s="121"/>
      <c r="M15" s="125"/>
      <c r="N15" s="121"/>
      <c r="O15" s="133"/>
      <c r="P15" s="134"/>
      <c r="Q15" s="133"/>
      <c r="R15" s="13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5"/>
      <c r="F16" s="129"/>
      <c r="G16" s="120"/>
      <c r="H16" s="121"/>
      <c r="I16" s="120"/>
      <c r="J16" s="121"/>
      <c r="K16" s="120"/>
      <c r="L16" s="121"/>
      <c r="M16" s="120"/>
      <c r="N16" s="121"/>
      <c r="O16" s="133"/>
      <c r="P16" s="134"/>
      <c r="Q16" s="133"/>
      <c r="R16" s="13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/>
      <c r="B17" s="6"/>
      <c r="C17" s="6"/>
      <c r="D17" s="20"/>
      <c r="E17" s="125"/>
      <c r="F17" s="129"/>
      <c r="G17" s="120"/>
      <c r="H17" s="121"/>
      <c r="I17" s="120"/>
      <c r="J17" s="121"/>
      <c r="K17" s="120"/>
      <c r="L17" s="121"/>
      <c r="M17" s="120"/>
      <c r="N17" s="121"/>
      <c r="O17" s="133"/>
      <c r="P17" s="134"/>
      <c r="Q17" s="133"/>
      <c r="R17" s="13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118" t="s">
        <v>97</v>
      </c>
      <c r="C18" s="6"/>
      <c r="D18" s="20" t="s">
        <v>65</v>
      </c>
      <c r="E18" s="125"/>
      <c r="F18" s="129"/>
      <c r="G18" s="125"/>
      <c r="H18" s="134"/>
      <c r="I18" s="133"/>
      <c r="J18" s="134"/>
      <c r="K18" s="133"/>
      <c r="L18" s="134"/>
      <c r="M18" s="133"/>
      <c r="N18" s="134"/>
      <c r="O18" s="135"/>
      <c r="P18" s="135"/>
      <c r="Q18" s="133"/>
      <c r="R18" s="13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118" t="s">
        <v>97</v>
      </c>
      <c r="C19" s="6"/>
      <c r="D19" s="20" t="s">
        <v>54</v>
      </c>
      <c r="E19" s="125"/>
      <c r="F19" s="129"/>
      <c r="G19" s="133"/>
      <c r="H19" s="134"/>
      <c r="I19" s="133"/>
      <c r="J19" s="134"/>
      <c r="K19" s="133"/>
      <c r="L19" s="134"/>
      <c r="M19" s="133"/>
      <c r="N19" s="134"/>
      <c r="O19" s="135"/>
      <c r="P19" s="135"/>
      <c r="Q19" s="133"/>
      <c r="R19" s="134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118" t="s">
        <v>97</v>
      </c>
      <c r="C20" s="6"/>
      <c r="D20" s="20" t="s">
        <v>59</v>
      </c>
      <c r="E20" s="125"/>
      <c r="F20" s="129"/>
      <c r="G20" s="133"/>
      <c r="H20" s="134"/>
      <c r="I20" s="133"/>
      <c r="J20" s="134"/>
      <c r="K20" s="133"/>
      <c r="L20" s="134"/>
      <c r="M20" s="133"/>
      <c r="N20" s="134"/>
      <c r="O20" s="135"/>
      <c r="P20" s="135"/>
      <c r="Q20" s="133"/>
      <c r="R20" s="13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32</v>
      </c>
      <c r="B21" s="34"/>
      <c r="C21" s="34"/>
      <c r="D21" s="34"/>
      <c r="E21" s="125"/>
      <c r="F21" s="129"/>
      <c r="G21" s="133"/>
      <c r="H21" s="134"/>
      <c r="I21" s="133"/>
      <c r="J21" s="134"/>
      <c r="K21" s="133"/>
      <c r="L21" s="134"/>
      <c r="M21" s="133"/>
      <c r="N21" s="134"/>
      <c r="O21" s="135"/>
      <c r="P21" s="135"/>
      <c r="Q21" s="133"/>
      <c r="R21" s="134"/>
      <c r="S21" s="36">
        <f t="shared" si="0"/>
        <v>0</v>
      </c>
      <c r="T21" s="36"/>
      <c r="U21" s="39"/>
      <c r="V21" s="38"/>
    </row>
    <row r="22" spans="1:22" x14ac:dyDescent="0.5">
      <c r="A22" s="34" t="s">
        <v>33</v>
      </c>
      <c r="B22" s="34"/>
      <c r="C22" s="34"/>
      <c r="D22" s="34"/>
      <c r="E22" s="128"/>
      <c r="F22" s="128"/>
      <c r="G22" s="135"/>
      <c r="H22" s="135"/>
      <c r="I22" s="135"/>
      <c r="J22" s="135"/>
      <c r="K22" s="135"/>
      <c r="L22" s="135"/>
      <c r="M22" s="133"/>
      <c r="N22" s="134"/>
      <c r="O22" s="135"/>
      <c r="P22" s="135"/>
      <c r="Q22" s="133"/>
      <c r="R22" s="134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20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21</v>
      </c>
      <c r="C29" s="41">
        <f>U25</f>
        <v>0</v>
      </c>
      <c r="D29" s="41"/>
      <c r="I29" s="42"/>
    </row>
    <row r="30" spans="1:22" x14ac:dyDescent="0.5">
      <c r="A30" s="28" t="s">
        <v>22</v>
      </c>
      <c r="C30" s="41">
        <f>V25</f>
        <v>0</v>
      </c>
    </row>
    <row r="31" spans="1:22" x14ac:dyDescent="0.5">
      <c r="A31" s="28" t="s">
        <v>23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37</v>
      </c>
      <c r="F33" s="29"/>
      <c r="G33" s="44">
        <v>0</v>
      </c>
    </row>
    <row r="34" spans="1:7" ht="15.3" thickTop="1" x14ac:dyDescent="0.5">
      <c r="A34" s="28" t="s">
        <v>24</v>
      </c>
      <c r="C34" s="45">
        <v>0</v>
      </c>
      <c r="D34" s="45"/>
    </row>
    <row r="35" spans="1:7" x14ac:dyDescent="0.5">
      <c r="A35" s="28" t="s">
        <v>31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F23" sqref="F23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47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13.10.2024</v>
      </c>
      <c r="D2" s="6"/>
      <c r="E2" s="122" t="s">
        <v>10</v>
      </c>
      <c r="F2" s="122"/>
      <c r="G2" s="122" t="s">
        <v>11</v>
      </c>
      <c r="H2" s="122"/>
      <c r="I2" s="122" t="s">
        <v>12</v>
      </c>
      <c r="J2" s="122"/>
      <c r="K2" s="122" t="s">
        <v>13</v>
      </c>
      <c r="L2" s="122"/>
      <c r="M2" s="122" t="s">
        <v>14</v>
      </c>
      <c r="N2" s="122"/>
      <c r="O2" s="122" t="s">
        <v>15</v>
      </c>
      <c r="P2" s="122"/>
      <c r="Q2" s="122" t="s">
        <v>16</v>
      </c>
      <c r="R2" s="122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18" t="s">
        <v>95</v>
      </c>
      <c r="C4" s="6">
        <v>30</v>
      </c>
      <c r="D4" s="10" t="s">
        <v>92</v>
      </c>
      <c r="E4" s="125">
        <v>8</v>
      </c>
      <c r="F4" s="129"/>
      <c r="G4" s="125">
        <v>8</v>
      </c>
      <c r="H4" s="129"/>
      <c r="I4" s="125">
        <v>8</v>
      </c>
      <c r="J4" s="129"/>
      <c r="K4" s="125">
        <v>6</v>
      </c>
      <c r="L4" s="129"/>
      <c r="M4" s="125"/>
      <c r="N4" s="129"/>
      <c r="O4" s="125"/>
      <c r="P4" s="129"/>
      <c r="Q4" s="125"/>
      <c r="R4" s="129"/>
      <c r="S4" s="12">
        <f t="shared" ref="S4:S10" si="0">E4+G4+I4+K4+M4+O4+Q4</f>
        <v>30</v>
      </c>
      <c r="T4" s="12">
        <f t="shared" ref="T4:T22" si="1">SUM(S4-U4-V4)</f>
        <v>30</v>
      </c>
      <c r="U4" s="14"/>
      <c r="V4" s="14"/>
    </row>
    <row r="5" spans="1:22" x14ac:dyDescent="0.5">
      <c r="A5" s="6">
        <v>7138</v>
      </c>
      <c r="B5" s="118" t="s">
        <v>95</v>
      </c>
      <c r="C5" s="6">
        <v>20</v>
      </c>
      <c r="D5" s="20" t="s">
        <v>85</v>
      </c>
      <c r="E5" s="125"/>
      <c r="F5" s="129"/>
      <c r="G5" s="125"/>
      <c r="H5" s="129"/>
      <c r="I5" s="125"/>
      <c r="J5" s="129"/>
      <c r="K5" s="125"/>
      <c r="L5" s="129"/>
      <c r="M5" s="125"/>
      <c r="N5" s="129"/>
      <c r="O5" s="125"/>
      <c r="P5" s="129"/>
      <c r="Q5" s="125"/>
      <c r="R5" s="129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25"/>
      <c r="F6" s="129"/>
      <c r="G6" s="125"/>
      <c r="H6" s="129"/>
      <c r="I6" s="125"/>
      <c r="J6" s="129"/>
      <c r="K6" s="125"/>
      <c r="L6" s="129"/>
      <c r="M6" s="125"/>
      <c r="N6" s="129"/>
      <c r="O6" s="125"/>
      <c r="P6" s="129"/>
      <c r="Q6" s="125"/>
      <c r="R6" s="129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10"/>
      <c r="E7" s="125"/>
      <c r="F7" s="129"/>
      <c r="G7" s="125"/>
      <c r="H7" s="129"/>
      <c r="I7" s="125"/>
      <c r="J7" s="129"/>
      <c r="K7" s="125"/>
      <c r="L7" s="129"/>
      <c r="M7" s="125"/>
      <c r="N7" s="129"/>
      <c r="O7" s="125"/>
      <c r="P7" s="129"/>
      <c r="Q7" s="125"/>
      <c r="R7" s="1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29"/>
      <c r="G8" s="125"/>
      <c r="H8" s="129"/>
      <c r="I8" s="125"/>
      <c r="J8" s="129"/>
      <c r="K8" s="125"/>
      <c r="L8" s="129"/>
      <c r="M8" s="125"/>
      <c r="N8" s="129"/>
      <c r="O8" s="125"/>
      <c r="P8" s="129"/>
      <c r="Q8" s="125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29"/>
      <c r="G9" s="125"/>
      <c r="H9" s="129"/>
      <c r="I9" s="125"/>
      <c r="J9" s="129"/>
      <c r="K9" s="125"/>
      <c r="L9" s="129"/>
      <c r="M9" s="125"/>
      <c r="N9" s="129"/>
      <c r="O9" s="125"/>
      <c r="P9" s="129"/>
      <c r="Q9" s="125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29"/>
      <c r="G10" s="125"/>
      <c r="H10" s="129"/>
      <c r="I10" s="125"/>
      <c r="J10" s="129"/>
      <c r="K10" s="125"/>
      <c r="L10" s="129"/>
      <c r="M10" s="125"/>
      <c r="N10" s="129"/>
      <c r="O10" s="125"/>
      <c r="P10" s="129"/>
      <c r="Q10" s="125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5"/>
      <c r="F11" s="129"/>
      <c r="G11" s="125"/>
      <c r="H11" s="129"/>
      <c r="I11" s="125"/>
      <c r="J11" s="129"/>
      <c r="K11" s="125"/>
      <c r="L11" s="129"/>
      <c r="M11" s="125"/>
      <c r="N11" s="129"/>
      <c r="O11" s="125"/>
      <c r="P11" s="129"/>
      <c r="Q11" s="125"/>
      <c r="R11" s="12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29"/>
      <c r="G12" s="125"/>
      <c r="H12" s="129"/>
      <c r="I12" s="125"/>
      <c r="J12" s="129"/>
      <c r="K12" s="125"/>
      <c r="L12" s="129"/>
      <c r="M12" s="125"/>
      <c r="N12" s="129"/>
      <c r="O12" s="125"/>
      <c r="P12" s="129"/>
      <c r="Q12" s="125"/>
      <c r="R12" s="1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29"/>
      <c r="G13" s="125"/>
      <c r="H13" s="129"/>
      <c r="I13" s="125"/>
      <c r="J13" s="129"/>
      <c r="K13" s="125"/>
      <c r="L13" s="129"/>
      <c r="M13" s="125"/>
      <c r="N13" s="129"/>
      <c r="O13" s="125"/>
      <c r="P13" s="129"/>
      <c r="Q13" s="125"/>
      <c r="R13" s="1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29"/>
      <c r="G14" s="125"/>
      <c r="H14" s="129"/>
      <c r="I14" s="125"/>
      <c r="J14" s="129"/>
      <c r="K14" s="125"/>
      <c r="L14" s="129"/>
      <c r="M14" s="125"/>
      <c r="N14" s="129"/>
      <c r="O14" s="125"/>
      <c r="P14" s="129"/>
      <c r="Q14" s="125"/>
      <c r="R14" s="1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29"/>
      <c r="G15" s="125"/>
      <c r="H15" s="129"/>
      <c r="I15" s="125"/>
      <c r="J15" s="129"/>
      <c r="K15" s="125"/>
      <c r="L15" s="129"/>
      <c r="M15" s="125"/>
      <c r="N15" s="129"/>
      <c r="O15" s="125"/>
      <c r="P15" s="129"/>
      <c r="Q15" s="125"/>
      <c r="R15" s="12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5"/>
      <c r="P16" s="129"/>
      <c r="Q16" s="125"/>
      <c r="R16" s="12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118" t="s">
        <v>99</v>
      </c>
      <c r="C17" s="6"/>
      <c r="D17" s="20" t="s">
        <v>78</v>
      </c>
      <c r="E17" s="120"/>
      <c r="F17" s="121"/>
      <c r="G17" s="120"/>
      <c r="H17" s="121"/>
      <c r="I17" s="120"/>
      <c r="J17" s="121"/>
      <c r="K17" s="120">
        <v>2</v>
      </c>
      <c r="L17" s="121"/>
      <c r="M17" s="120">
        <v>8</v>
      </c>
      <c r="N17" s="121"/>
      <c r="O17" s="125"/>
      <c r="P17" s="129"/>
      <c r="Q17" s="125"/>
      <c r="R17" s="129"/>
      <c r="S17" s="12">
        <f t="shared" si="2"/>
        <v>10</v>
      </c>
      <c r="T17" s="12">
        <f t="shared" si="1"/>
        <v>10</v>
      </c>
      <c r="U17" s="14"/>
      <c r="V17" s="14"/>
    </row>
    <row r="18" spans="1:22" x14ac:dyDescent="0.5">
      <c r="A18" s="6"/>
      <c r="B18" s="6"/>
      <c r="C18" s="6"/>
      <c r="D18" s="20"/>
      <c r="E18" s="125"/>
      <c r="F18" s="129"/>
      <c r="G18" s="125"/>
      <c r="H18" s="129"/>
      <c r="I18" s="125"/>
      <c r="J18" s="129"/>
      <c r="K18" s="125"/>
      <c r="L18" s="129"/>
      <c r="M18" s="125"/>
      <c r="N18" s="129"/>
      <c r="O18" s="125"/>
      <c r="P18" s="129"/>
      <c r="Q18" s="125"/>
      <c r="R18" s="12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118" t="s">
        <v>97</v>
      </c>
      <c r="C19" s="6"/>
      <c r="D19" s="20" t="s">
        <v>72</v>
      </c>
      <c r="E19" s="125"/>
      <c r="F19" s="129"/>
      <c r="G19" s="125"/>
      <c r="H19" s="129"/>
      <c r="I19" s="125"/>
      <c r="J19" s="129"/>
      <c r="K19" s="125"/>
      <c r="L19" s="129"/>
      <c r="M19" s="125"/>
      <c r="N19" s="129"/>
      <c r="O19" s="125"/>
      <c r="P19" s="129"/>
      <c r="Q19" s="125"/>
      <c r="R19" s="129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118" t="s">
        <v>97</v>
      </c>
      <c r="C20" s="6"/>
      <c r="D20" s="20" t="s">
        <v>74</v>
      </c>
      <c r="E20" s="125"/>
      <c r="F20" s="129"/>
      <c r="G20" s="125"/>
      <c r="H20" s="129"/>
      <c r="I20" s="125"/>
      <c r="J20" s="129"/>
      <c r="K20" s="125"/>
      <c r="L20" s="129"/>
      <c r="M20" s="125"/>
      <c r="N20" s="129"/>
      <c r="O20" s="125"/>
      <c r="P20" s="129"/>
      <c r="Q20" s="125"/>
      <c r="R20" s="12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118" t="s">
        <v>97</v>
      </c>
      <c r="C21" s="6"/>
      <c r="D21" s="20" t="s">
        <v>56</v>
      </c>
      <c r="E21" s="125"/>
      <c r="F21" s="129"/>
      <c r="G21" s="125"/>
      <c r="H21" s="129"/>
      <c r="I21" s="125"/>
      <c r="J21" s="129"/>
      <c r="K21" s="125"/>
      <c r="L21" s="129"/>
      <c r="M21" s="125"/>
      <c r="N21" s="129"/>
      <c r="O21" s="125"/>
      <c r="P21" s="129"/>
      <c r="Q21" s="125"/>
      <c r="R21" s="12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6"/>
      <c r="B22" s="59"/>
      <c r="C22" s="106"/>
      <c r="D22" s="10"/>
      <c r="E22" s="141"/>
      <c r="F22" s="129"/>
      <c r="G22" s="141"/>
      <c r="H22" s="129"/>
      <c r="I22" s="141"/>
      <c r="J22" s="129"/>
      <c r="K22" s="141"/>
      <c r="L22" s="129"/>
      <c r="M22" s="141"/>
      <c r="N22" s="129"/>
      <c r="O22" s="125"/>
      <c r="P22" s="129"/>
      <c r="Q22" s="125"/>
      <c r="R22" s="12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32</v>
      </c>
      <c r="B23" s="10"/>
      <c r="C23" s="10"/>
      <c r="D23" s="10"/>
      <c r="E23" s="125"/>
      <c r="F23" s="129"/>
      <c r="G23" s="125"/>
      <c r="H23" s="129"/>
      <c r="I23" s="125"/>
      <c r="J23" s="129"/>
      <c r="K23" s="125"/>
      <c r="L23" s="129"/>
      <c r="M23" s="125"/>
      <c r="N23" s="129"/>
      <c r="O23" s="125"/>
      <c r="P23" s="129"/>
      <c r="Q23" s="125"/>
      <c r="R23" s="129"/>
      <c r="S23" s="12">
        <f t="shared" si="2"/>
        <v>0</v>
      </c>
      <c r="T23" s="12"/>
      <c r="U23" s="15"/>
      <c r="V23" s="14"/>
    </row>
    <row r="24" spans="1:22" x14ac:dyDescent="0.5">
      <c r="A24" s="10" t="s">
        <v>33</v>
      </c>
      <c r="B24" s="10"/>
      <c r="C24" s="10"/>
      <c r="D24" s="10"/>
      <c r="E24" s="125"/>
      <c r="F24" s="129"/>
      <c r="G24" s="125"/>
      <c r="H24" s="129"/>
      <c r="I24" s="125"/>
      <c r="J24" s="129"/>
      <c r="K24" s="125"/>
      <c r="L24" s="129"/>
      <c r="M24" s="125"/>
      <c r="N24" s="129"/>
      <c r="O24" s="125"/>
      <c r="P24" s="129"/>
      <c r="Q24" s="125"/>
      <c r="R24" s="129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F23" sqref="F23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49</v>
      </c>
      <c r="B1" s="68"/>
      <c r="C1" s="68"/>
    </row>
    <row r="2" spans="1:22" s="73" customFormat="1" x14ac:dyDescent="0.5">
      <c r="A2" s="5" t="s">
        <v>52</v>
      </c>
      <c r="B2" s="106"/>
      <c r="C2" s="114" t="str">
        <f>Analysis!C2</f>
        <v>13.10.2024</v>
      </c>
      <c r="D2" s="106"/>
      <c r="E2" s="144" t="s">
        <v>10</v>
      </c>
      <c r="F2" s="144"/>
      <c r="G2" s="144" t="s">
        <v>11</v>
      </c>
      <c r="H2" s="144"/>
      <c r="I2" s="144" t="s">
        <v>12</v>
      </c>
      <c r="J2" s="144"/>
      <c r="K2" s="122" t="s">
        <v>13</v>
      </c>
      <c r="L2" s="122"/>
      <c r="M2" s="122" t="s">
        <v>14</v>
      </c>
      <c r="N2" s="144"/>
      <c r="O2" s="144" t="s">
        <v>15</v>
      </c>
      <c r="P2" s="144"/>
      <c r="Q2" s="144" t="s">
        <v>16</v>
      </c>
      <c r="R2" s="144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118" t="s">
        <v>95</v>
      </c>
      <c r="C4" s="6">
        <v>20</v>
      </c>
      <c r="D4" s="20" t="s">
        <v>85</v>
      </c>
      <c r="E4" s="125">
        <v>2</v>
      </c>
      <c r="F4" s="129"/>
      <c r="G4" s="125">
        <v>1</v>
      </c>
      <c r="H4" s="129"/>
      <c r="I4" s="125">
        <v>0.5</v>
      </c>
      <c r="J4" s="129"/>
      <c r="K4" s="125"/>
      <c r="L4" s="129"/>
      <c r="M4" s="125"/>
      <c r="N4" s="129"/>
      <c r="O4" s="142"/>
      <c r="P4" s="143"/>
      <c r="Q4" s="142"/>
      <c r="R4" s="143"/>
      <c r="S4" s="77">
        <f t="shared" ref="S4:S6" si="0">E4+G4+I4+K4+M4+O4+Q4</f>
        <v>3.5</v>
      </c>
      <c r="T4" s="77">
        <f t="shared" ref="T4:T6" si="1">SUM(S4-U4-V4)</f>
        <v>3.5</v>
      </c>
      <c r="U4" s="80"/>
      <c r="V4" s="80"/>
    </row>
    <row r="5" spans="1:22" x14ac:dyDescent="0.5">
      <c r="A5" s="6">
        <v>7138</v>
      </c>
      <c r="B5" s="118" t="s">
        <v>95</v>
      </c>
      <c r="C5" s="6">
        <v>28</v>
      </c>
      <c r="D5" s="10" t="s">
        <v>90</v>
      </c>
      <c r="E5" s="125">
        <v>5</v>
      </c>
      <c r="F5" s="129"/>
      <c r="G5" s="125">
        <v>3.5</v>
      </c>
      <c r="H5" s="129"/>
      <c r="I5" s="125">
        <v>0.75</v>
      </c>
      <c r="J5" s="129"/>
      <c r="K5" s="125"/>
      <c r="L5" s="129"/>
      <c r="M5" s="125"/>
      <c r="N5" s="129"/>
      <c r="O5" s="142"/>
      <c r="P5" s="143"/>
      <c r="Q5" s="142"/>
      <c r="R5" s="143"/>
      <c r="S5" s="77">
        <f t="shared" si="0"/>
        <v>9.25</v>
      </c>
      <c r="T5" s="77">
        <f t="shared" si="1"/>
        <v>9.25</v>
      </c>
      <c r="U5" s="80"/>
      <c r="V5" s="80"/>
    </row>
    <row r="6" spans="1:22" x14ac:dyDescent="0.5">
      <c r="A6" s="6">
        <v>7138</v>
      </c>
      <c r="B6" s="118" t="s">
        <v>95</v>
      </c>
      <c r="C6" s="6">
        <v>30</v>
      </c>
      <c r="D6" s="20" t="s">
        <v>88</v>
      </c>
      <c r="E6" s="125"/>
      <c r="F6" s="129"/>
      <c r="G6" s="125">
        <v>0.5</v>
      </c>
      <c r="H6" s="129"/>
      <c r="I6" s="125">
        <v>0.75</v>
      </c>
      <c r="J6" s="129"/>
      <c r="K6" s="125"/>
      <c r="L6" s="129"/>
      <c r="M6" s="125"/>
      <c r="N6" s="129"/>
      <c r="O6" s="142"/>
      <c r="P6" s="143"/>
      <c r="Q6" s="142"/>
      <c r="R6" s="143"/>
      <c r="S6" s="77">
        <f t="shared" si="0"/>
        <v>1.25</v>
      </c>
      <c r="T6" s="77">
        <f t="shared" si="1"/>
        <v>1.25</v>
      </c>
      <c r="U6" s="80"/>
      <c r="V6" s="80"/>
    </row>
    <row r="7" spans="1:22" ht="15" customHeight="1" x14ac:dyDescent="0.5">
      <c r="A7" s="6"/>
      <c r="B7" s="6"/>
      <c r="C7" s="6"/>
      <c r="D7" s="20"/>
      <c r="E7" s="125"/>
      <c r="F7" s="129"/>
      <c r="G7" s="125"/>
      <c r="H7" s="129"/>
      <c r="I7" s="125"/>
      <c r="J7" s="129"/>
      <c r="K7" s="125"/>
      <c r="L7" s="129"/>
      <c r="M7" s="125"/>
      <c r="N7" s="129"/>
      <c r="O7" s="142"/>
      <c r="P7" s="143"/>
      <c r="Q7" s="142"/>
      <c r="R7" s="143"/>
      <c r="S7" s="77">
        <f t="shared" ref="S7:S31" si="2">E7+G7+I7+K7+M7+O7+Q7</f>
        <v>0</v>
      </c>
      <c r="T7" s="77">
        <f t="shared" ref="T7:T31" si="3">SUM(S7-U7-V7)</f>
        <v>0</v>
      </c>
      <c r="U7" s="80"/>
      <c r="V7" s="80"/>
    </row>
    <row r="8" spans="1:22" ht="15" customHeight="1" x14ac:dyDescent="0.5">
      <c r="A8" s="6"/>
      <c r="B8" s="6"/>
      <c r="C8" s="6"/>
      <c r="D8" s="20"/>
      <c r="E8" s="125"/>
      <c r="F8" s="129"/>
      <c r="G8" s="125"/>
      <c r="H8" s="129"/>
      <c r="I8" s="125"/>
      <c r="J8" s="129"/>
      <c r="K8" s="125"/>
      <c r="L8" s="129"/>
      <c r="M8" s="125"/>
      <c r="N8" s="129"/>
      <c r="O8" s="142"/>
      <c r="P8" s="143"/>
      <c r="Q8" s="142"/>
      <c r="R8" s="143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25"/>
      <c r="F9" s="129"/>
      <c r="G9" s="125"/>
      <c r="H9" s="129"/>
      <c r="I9" s="125"/>
      <c r="J9" s="129"/>
      <c r="K9" s="125"/>
      <c r="L9" s="129"/>
      <c r="M9" s="125"/>
      <c r="N9" s="129"/>
      <c r="O9" s="142"/>
      <c r="P9" s="143"/>
      <c r="Q9" s="142"/>
      <c r="R9" s="143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25"/>
      <c r="F10" s="129"/>
      <c r="G10" s="125"/>
      <c r="H10" s="129"/>
      <c r="I10" s="125"/>
      <c r="J10" s="129"/>
      <c r="K10" s="125"/>
      <c r="L10" s="129"/>
      <c r="M10" s="125"/>
      <c r="N10" s="129"/>
      <c r="O10" s="142"/>
      <c r="P10" s="143"/>
      <c r="Q10" s="142"/>
      <c r="R10" s="143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25"/>
      <c r="F11" s="129"/>
      <c r="G11" s="125"/>
      <c r="H11" s="129"/>
      <c r="I11" s="125"/>
      <c r="J11" s="129"/>
      <c r="K11" s="125"/>
      <c r="L11" s="129"/>
      <c r="M11" s="125"/>
      <c r="N11" s="129"/>
      <c r="O11" s="142"/>
      <c r="P11" s="143"/>
      <c r="Q11" s="142"/>
      <c r="R11" s="143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25"/>
      <c r="F12" s="129"/>
      <c r="G12" s="125"/>
      <c r="H12" s="129"/>
      <c r="I12" s="125"/>
      <c r="J12" s="129"/>
      <c r="K12" s="125"/>
      <c r="L12" s="129"/>
      <c r="M12" s="125"/>
      <c r="N12" s="129"/>
      <c r="O12" s="142"/>
      <c r="P12" s="143"/>
      <c r="Q12" s="142"/>
      <c r="R12" s="143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25"/>
      <c r="F13" s="129"/>
      <c r="G13" s="125"/>
      <c r="H13" s="129"/>
      <c r="I13" s="125"/>
      <c r="J13" s="129"/>
      <c r="K13" s="125"/>
      <c r="L13" s="129"/>
      <c r="M13" s="125"/>
      <c r="N13" s="129"/>
      <c r="O13" s="142"/>
      <c r="P13" s="143"/>
      <c r="Q13" s="142"/>
      <c r="R13" s="143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>
        <v>3601</v>
      </c>
      <c r="B14" s="118" t="s">
        <v>99</v>
      </c>
      <c r="C14" s="6"/>
      <c r="D14" s="20" t="s">
        <v>78</v>
      </c>
      <c r="E14" s="125"/>
      <c r="F14" s="129"/>
      <c r="G14" s="125"/>
      <c r="H14" s="129"/>
      <c r="I14" s="125"/>
      <c r="J14" s="129"/>
      <c r="K14" s="125">
        <v>4.75</v>
      </c>
      <c r="L14" s="129"/>
      <c r="M14" s="125">
        <v>8.25</v>
      </c>
      <c r="N14" s="129"/>
      <c r="O14" s="142"/>
      <c r="P14" s="143"/>
      <c r="Q14" s="142"/>
      <c r="R14" s="143"/>
      <c r="S14" s="77">
        <f t="shared" si="2"/>
        <v>13</v>
      </c>
      <c r="T14" s="77">
        <f t="shared" si="3"/>
        <v>13</v>
      </c>
      <c r="U14" s="80"/>
      <c r="V14" s="80"/>
    </row>
    <row r="15" spans="1:22" x14ac:dyDescent="0.5">
      <c r="A15" s="6"/>
      <c r="B15" s="6"/>
      <c r="C15" s="6"/>
      <c r="D15" s="20"/>
      <c r="E15" s="125"/>
      <c r="F15" s="129"/>
      <c r="G15" s="125"/>
      <c r="H15" s="129"/>
      <c r="I15" s="125"/>
      <c r="J15" s="129"/>
      <c r="K15" s="125"/>
      <c r="L15" s="129"/>
      <c r="M15" s="125"/>
      <c r="N15" s="129"/>
      <c r="O15" s="142"/>
      <c r="P15" s="143"/>
      <c r="Q15" s="142"/>
      <c r="R15" s="143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118" t="s">
        <v>98</v>
      </c>
      <c r="C16" s="6"/>
      <c r="D16" s="20" t="s">
        <v>63</v>
      </c>
      <c r="E16" s="125"/>
      <c r="F16" s="129"/>
      <c r="G16" s="125"/>
      <c r="H16" s="129"/>
      <c r="I16" s="125"/>
      <c r="J16" s="129"/>
      <c r="K16" s="125"/>
      <c r="L16" s="129"/>
      <c r="M16" s="125"/>
      <c r="N16" s="129"/>
      <c r="O16" s="142"/>
      <c r="P16" s="143"/>
      <c r="Q16" s="142"/>
      <c r="R16" s="143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118" t="s">
        <v>98</v>
      </c>
      <c r="C17" s="6"/>
      <c r="D17" s="20" t="s">
        <v>62</v>
      </c>
      <c r="E17" s="125"/>
      <c r="F17" s="129"/>
      <c r="G17" s="125">
        <v>0.25</v>
      </c>
      <c r="H17" s="129"/>
      <c r="I17" s="125">
        <v>0.75</v>
      </c>
      <c r="J17" s="129"/>
      <c r="K17" s="125"/>
      <c r="L17" s="129"/>
      <c r="M17" s="125"/>
      <c r="N17" s="129"/>
      <c r="O17" s="142"/>
      <c r="P17" s="143"/>
      <c r="Q17" s="142"/>
      <c r="R17" s="143"/>
      <c r="S17" s="77">
        <f t="shared" si="12"/>
        <v>1</v>
      </c>
      <c r="T17" s="77">
        <f t="shared" si="13"/>
        <v>1</v>
      </c>
      <c r="U17" s="80"/>
      <c r="V17" s="80"/>
    </row>
    <row r="18" spans="1:22" x14ac:dyDescent="0.5">
      <c r="A18" s="79">
        <v>3602</v>
      </c>
      <c r="B18" s="118" t="s">
        <v>98</v>
      </c>
      <c r="C18" s="79"/>
      <c r="D18" s="20" t="s">
        <v>61</v>
      </c>
      <c r="E18" s="125"/>
      <c r="F18" s="129"/>
      <c r="G18" s="125"/>
      <c r="H18" s="129"/>
      <c r="I18" s="125"/>
      <c r="J18" s="129"/>
      <c r="K18" s="125">
        <v>0.5</v>
      </c>
      <c r="L18" s="129"/>
      <c r="M18" s="125"/>
      <c r="N18" s="129"/>
      <c r="O18" s="142"/>
      <c r="P18" s="143"/>
      <c r="Q18" s="142"/>
      <c r="R18" s="143"/>
      <c r="S18" s="77">
        <f t="shared" si="2"/>
        <v>0.5</v>
      </c>
      <c r="T18" s="77">
        <f t="shared" si="3"/>
        <v>0.5</v>
      </c>
      <c r="U18" s="80"/>
      <c r="V18" s="80"/>
    </row>
    <row r="19" spans="1:22" x14ac:dyDescent="0.5">
      <c r="A19" s="79">
        <v>3602</v>
      </c>
      <c r="B19" s="118" t="s">
        <v>98</v>
      </c>
      <c r="C19" s="6"/>
      <c r="D19" s="20" t="s">
        <v>51</v>
      </c>
      <c r="E19" s="125"/>
      <c r="F19" s="129"/>
      <c r="G19" s="125"/>
      <c r="H19" s="129"/>
      <c r="I19" s="125"/>
      <c r="J19" s="129"/>
      <c r="K19" s="125"/>
      <c r="L19" s="129"/>
      <c r="M19" s="125"/>
      <c r="N19" s="129"/>
      <c r="O19" s="142"/>
      <c r="P19" s="143"/>
      <c r="Q19" s="142"/>
      <c r="R19" s="143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5">
      <c r="A20" s="79">
        <v>3602</v>
      </c>
      <c r="B20" s="118" t="s">
        <v>98</v>
      </c>
      <c r="C20" s="79"/>
      <c r="D20" s="20" t="s">
        <v>70</v>
      </c>
      <c r="E20" s="125">
        <v>0.75</v>
      </c>
      <c r="F20" s="129"/>
      <c r="G20" s="125">
        <v>0.25</v>
      </c>
      <c r="H20" s="129"/>
      <c r="I20" s="125">
        <v>3</v>
      </c>
      <c r="J20" s="129"/>
      <c r="K20" s="125">
        <v>0.5</v>
      </c>
      <c r="L20" s="129"/>
      <c r="M20" s="125"/>
      <c r="N20" s="129"/>
      <c r="O20" s="142"/>
      <c r="P20" s="143"/>
      <c r="Q20" s="142"/>
      <c r="R20" s="143"/>
      <c r="S20" s="77">
        <f>E20+G20+I20+K20+M20+O20+Q20</f>
        <v>4.5</v>
      </c>
      <c r="T20" s="77">
        <f t="shared" ref="T20:T22" si="14">SUM(S20-U20-V20)</f>
        <v>4.5</v>
      </c>
      <c r="U20" s="80"/>
      <c r="V20" s="80"/>
    </row>
    <row r="21" spans="1:22" x14ac:dyDescent="0.5">
      <c r="A21" s="79"/>
      <c r="B21" s="6"/>
      <c r="C21" s="6"/>
      <c r="D21" s="20"/>
      <c r="E21" s="125"/>
      <c r="F21" s="129"/>
      <c r="G21" s="125"/>
      <c r="H21" s="129"/>
      <c r="I21" s="125"/>
      <c r="J21" s="129"/>
      <c r="K21" s="125"/>
      <c r="L21" s="129"/>
      <c r="M21" s="125"/>
      <c r="N21" s="129"/>
      <c r="O21" s="142"/>
      <c r="P21" s="143"/>
      <c r="Q21" s="142"/>
      <c r="R21" s="143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6"/>
      <c r="C22" s="6"/>
      <c r="D22" s="20"/>
      <c r="E22" s="125"/>
      <c r="F22" s="129"/>
      <c r="G22" s="125"/>
      <c r="H22" s="129"/>
      <c r="I22" s="125"/>
      <c r="J22" s="129"/>
      <c r="K22" s="125"/>
      <c r="L22" s="129"/>
      <c r="M22" s="125"/>
      <c r="N22" s="129"/>
      <c r="O22" s="142"/>
      <c r="P22" s="143"/>
      <c r="Q22" s="142"/>
      <c r="R22" s="143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>
        <v>3600</v>
      </c>
      <c r="B23" s="118" t="s">
        <v>97</v>
      </c>
      <c r="C23" s="6"/>
      <c r="D23" s="20" t="s">
        <v>87</v>
      </c>
      <c r="E23" s="125"/>
      <c r="F23" s="129"/>
      <c r="G23" s="125">
        <v>2.5</v>
      </c>
      <c r="H23" s="129"/>
      <c r="I23" s="125">
        <v>0.5</v>
      </c>
      <c r="J23" s="129"/>
      <c r="K23" s="125"/>
      <c r="L23" s="129"/>
      <c r="M23" s="125"/>
      <c r="N23" s="129"/>
      <c r="O23" s="142"/>
      <c r="P23" s="143"/>
      <c r="Q23" s="142"/>
      <c r="R23" s="143"/>
      <c r="S23" s="77">
        <f t="shared" ref="S23:S26" si="16">E23+G23+I23+K23+M23+O23+Q23</f>
        <v>3</v>
      </c>
      <c r="T23" s="77">
        <f t="shared" si="3"/>
        <v>3</v>
      </c>
      <c r="U23" s="80"/>
      <c r="V23" s="80"/>
    </row>
    <row r="24" spans="1:22" x14ac:dyDescent="0.5">
      <c r="A24" s="6">
        <v>3600</v>
      </c>
      <c r="B24" s="118" t="s">
        <v>97</v>
      </c>
      <c r="C24" s="6"/>
      <c r="D24" s="20" t="s">
        <v>83</v>
      </c>
      <c r="E24" s="125"/>
      <c r="F24" s="129"/>
      <c r="G24" s="125"/>
      <c r="H24" s="129"/>
      <c r="I24" s="125">
        <v>1</v>
      </c>
      <c r="J24" s="129"/>
      <c r="K24" s="125"/>
      <c r="L24" s="129"/>
      <c r="M24" s="125"/>
      <c r="N24" s="129"/>
      <c r="O24" s="142"/>
      <c r="P24" s="143"/>
      <c r="Q24" s="142"/>
      <c r="R24" s="143"/>
      <c r="S24" s="77">
        <f t="shared" si="16"/>
        <v>1</v>
      </c>
      <c r="T24" s="77">
        <f t="shared" si="3"/>
        <v>1</v>
      </c>
      <c r="U24" s="80"/>
      <c r="V24" s="80"/>
    </row>
    <row r="25" spans="1:22" x14ac:dyDescent="0.5">
      <c r="A25" s="6">
        <v>3600</v>
      </c>
      <c r="B25" s="118" t="s">
        <v>97</v>
      </c>
      <c r="C25" s="6"/>
      <c r="D25" s="20" t="s">
        <v>71</v>
      </c>
      <c r="E25" s="125">
        <v>0.75</v>
      </c>
      <c r="F25" s="129"/>
      <c r="G25" s="125">
        <v>0.25</v>
      </c>
      <c r="H25" s="129"/>
      <c r="I25" s="125">
        <v>0.25</v>
      </c>
      <c r="J25" s="129"/>
      <c r="K25" s="125">
        <v>0.25</v>
      </c>
      <c r="L25" s="129"/>
      <c r="M25" s="125">
        <v>0.25</v>
      </c>
      <c r="N25" s="129"/>
      <c r="O25" s="142"/>
      <c r="P25" s="143"/>
      <c r="Q25" s="142"/>
      <c r="R25" s="143"/>
      <c r="S25" s="77">
        <f t="shared" si="16"/>
        <v>1.75</v>
      </c>
      <c r="T25" s="77">
        <f t="shared" si="3"/>
        <v>1.75</v>
      </c>
      <c r="U25" s="80"/>
      <c r="V25" s="80"/>
    </row>
    <row r="26" spans="1:22" x14ac:dyDescent="0.5">
      <c r="A26" s="6">
        <v>3600</v>
      </c>
      <c r="B26" s="118" t="s">
        <v>97</v>
      </c>
      <c r="C26" s="6"/>
      <c r="D26" s="20" t="s">
        <v>68</v>
      </c>
      <c r="E26" s="125"/>
      <c r="F26" s="129"/>
      <c r="G26" s="125"/>
      <c r="H26" s="129"/>
      <c r="I26" s="125"/>
      <c r="J26" s="129"/>
      <c r="K26" s="125"/>
      <c r="L26" s="129"/>
      <c r="M26" s="125"/>
      <c r="N26" s="129"/>
      <c r="O26" s="142"/>
      <c r="P26" s="143"/>
      <c r="Q26" s="142"/>
      <c r="R26" s="143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118" t="s">
        <v>97</v>
      </c>
      <c r="C27" s="6"/>
      <c r="D27" s="20" t="s">
        <v>58</v>
      </c>
      <c r="E27" s="125"/>
      <c r="F27" s="129"/>
      <c r="G27" s="125"/>
      <c r="H27" s="129"/>
      <c r="I27" s="125"/>
      <c r="J27" s="129"/>
      <c r="K27" s="125"/>
      <c r="L27" s="129"/>
      <c r="M27" s="125"/>
      <c r="N27" s="129"/>
      <c r="O27" s="142"/>
      <c r="P27" s="143"/>
      <c r="Q27" s="142"/>
      <c r="R27" s="143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118" t="s">
        <v>97</v>
      </c>
      <c r="C28" s="6"/>
      <c r="D28" s="20" t="s">
        <v>54</v>
      </c>
      <c r="E28" s="125"/>
      <c r="F28" s="129"/>
      <c r="G28" s="125"/>
      <c r="H28" s="129"/>
      <c r="I28" s="125">
        <v>1</v>
      </c>
      <c r="J28" s="129"/>
      <c r="K28" s="125"/>
      <c r="L28" s="129"/>
      <c r="M28" s="125"/>
      <c r="N28" s="129"/>
      <c r="O28" s="142"/>
      <c r="P28" s="143"/>
      <c r="Q28" s="142"/>
      <c r="R28" s="143"/>
      <c r="S28" s="77">
        <f>E28+G28+I28+K28+M28+O28+Q28</f>
        <v>1</v>
      </c>
      <c r="T28" s="77">
        <f t="shared" si="3"/>
        <v>1</v>
      </c>
      <c r="U28" s="80"/>
      <c r="V28" s="80"/>
    </row>
    <row r="29" spans="1:22" ht="15.75" customHeight="1" x14ac:dyDescent="0.5">
      <c r="A29" s="6">
        <v>3600</v>
      </c>
      <c r="B29" s="118" t="s">
        <v>97</v>
      </c>
      <c r="C29" s="6"/>
      <c r="D29" s="20" t="s">
        <v>69</v>
      </c>
      <c r="E29" s="125"/>
      <c r="F29" s="129"/>
      <c r="G29" s="125">
        <v>0.25</v>
      </c>
      <c r="H29" s="129"/>
      <c r="I29" s="125"/>
      <c r="J29" s="129"/>
      <c r="K29" s="125"/>
      <c r="L29" s="129"/>
      <c r="M29" s="125"/>
      <c r="N29" s="129"/>
      <c r="O29" s="142"/>
      <c r="P29" s="143"/>
      <c r="Q29" s="142"/>
      <c r="R29" s="143"/>
      <c r="S29" s="77">
        <f t="shared" si="2"/>
        <v>0.25</v>
      </c>
      <c r="T29" s="77">
        <f t="shared" si="3"/>
        <v>0.25</v>
      </c>
      <c r="U29" s="80"/>
      <c r="V29" s="80"/>
    </row>
    <row r="30" spans="1:22" x14ac:dyDescent="0.5">
      <c r="A30" s="79">
        <v>3600</v>
      </c>
      <c r="B30" s="118" t="s">
        <v>97</v>
      </c>
      <c r="C30" s="79"/>
      <c r="D30" s="20" t="s">
        <v>67</v>
      </c>
      <c r="E30" s="125"/>
      <c r="F30" s="129"/>
      <c r="G30" s="125"/>
      <c r="H30" s="129"/>
      <c r="I30" s="125"/>
      <c r="J30" s="129"/>
      <c r="K30" s="125">
        <v>2.5</v>
      </c>
      <c r="L30" s="129"/>
      <c r="M30" s="125"/>
      <c r="N30" s="129"/>
      <c r="O30" s="142"/>
      <c r="P30" s="143"/>
      <c r="Q30" s="142"/>
      <c r="R30" s="143"/>
      <c r="S30" s="77">
        <f t="shared" si="2"/>
        <v>2.5</v>
      </c>
      <c r="T30" s="77">
        <f t="shared" si="3"/>
        <v>2.5</v>
      </c>
      <c r="U30" s="80"/>
      <c r="V30" s="80"/>
    </row>
    <row r="31" spans="1:22" x14ac:dyDescent="0.5">
      <c r="A31" s="6"/>
      <c r="B31" s="6"/>
      <c r="C31" s="6"/>
      <c r="D31" s="10"/>
      <c r="E31" s="125"/>
      <c r="F31" s="129"/>
      <c r="G31" s="125"/>
      <c r="H31" s="129"/>
      <c r="I31" s="125"/>
      <c r="J31" s="129"/>
      <c r="K31" s="125"/>
      <c r="L31" s="129"/>
      <c r="M31" s="125"/>
      <c r="N31" s="129"/>
      <c r="O31" s="142"/>
      <c r="P31" s="143"/>
      <c r="Q31" s="142"/>
      <c r="R31" s="143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32</v>
      </c>
      <c r="B32" s="74"/>
      <c r="C32" s="74"/>
      <c r="D32" s="74"/>
      <c r="E32" s="125"/>
      <c r="F32" s="129"/>
      <c r="G32" s="125"/>
      <c r="H32" s="129"/>
      <c r="I32" s="125"/>
      <c r="J32" s="129"/>
      <c r="K32" s="125"/>
      <c r="L32" s="129"/>
      <c r="M32" s="125"/>
      <c r="N32" s="129"/>
      <c r="O32" s="142"/>
      <c r="P32" s="143"/>
      <c r="Q32" s="142"/>
      <c r="R32" s="143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33</v>
      </c>
      <c r="B33" s="74"/>
      <c r="C33" s="74"/>
      <c r="D33" s="74"/>
      <c r="E33" s="125"/>
      <c r="F33" s="129"/>
      <c r="G33" s="125"/>
      <c r="H33" s="129"/>
      <c r="I33" s="125"/>
      <c r="J33" s="129"/>
      <c r="K33" s="125"/>
      <c r="L33" s="129"/>
      <c r="M33" s="125"/>
      <c r="N33" s="129"/>
      <c r="O33" s="142"/>
      <c r="P33" s="143"/>
      <c r="Q33" s="142"/>
      <c r="R33" s="143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45">
        <f>SUM(E4:E33)</f>
        <v>8.5</v>
      </c>
      <c r="F34" s="146"/>
      <c r="G34" s="145">
        <f>SUM(G4:G33)</f>
        <v>8.5</v>
      </c>
      <c r="H34" s="146"/>
      <c r="I34" s="145">
        <f>SUM(I4:I33)</f>
        <v>8.5</v>
      </c>
      <c r="J34" s="146"/>
      <c r="K34" s="145">
        <f>SUM(K4:K33)</f>
        <v>8.5</v>
      </c>
      <c r="L34" s="146"/>
      <c r="M34" s="145">
        <f>SUM(M4:M33)</f>
        <v>8.5</v>
      </c>
      <c r="N34" s="146"/>
      <c r="O34" s="145">
        <f>SUM(O4:O33)</f>
        <v>0</v>
      </c>
      <c r="P34" s="146"/>
      <c r="Q34" s="145">
        <f>SUM(Q4:Q33)</f>
        <v>0</v>
      </c>
      <c r="R34" s="146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42.5</v>
      </c>
      <c r="U35" s="80"/>
      <c r="V35" s="80"/>
    </row>
    <row r="36" spans="1:22" x14ac:dyDescent="0.5">
      <c r="A36" s="81" t="s">
        <v>36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20</v>
      </c>
      <c r="B38" s="68"/>
    </row>
    <row r="39" spans="1:22" x14ac:dyDescent="0.5">
      <c r="A39" s="69" t="s">
        <v>2</v>
      </c>
      <c r="C39" s="83">
        <f>SUM(T35)</f>
        <v>42.5</v>
      </c>
      <c r="I39" s="67">
        <v>3600</v>
      </c>
    </row>
    <row r="40" spans="1:22" x14ac:dyDescent="0.5">
      <c r="A40" s="69" t="s">
        <v>21</v>
      </c>
      <c r="C40" s="83">
        <f>U36</f>
        <v>0</v>
      </c>
      <c r="D40" s="83"/>
      <c r="I40" s="84"/>
    </row>
    <row r="41" spans="1:22" x14ac:dyDescent="0.5">
      <c r="A41" s="69" t="s">
        <v>22</v>
      </c>
      <c r="C41" s="83">
        <f>V36</f>
        <v>0</v>
      </c>
    </row>
    <row r="42" spans="1:22" x14ac:dyDescent="0.5">
      <c r="A42" s="69" t="s">
        <v>23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37</v>
      </c>
      <c r="F44" s="70"/>
      <c r="G44" s="86">
        <f>S34-C44</f>
        <v>0</v>
      </c>
    </row>
    <row r="45" spans="1:22" ht="15.3" thickTop="1" x14ac:dyDescent="0.5">
      <c r="A45" s="69" t="s">
        <v>24</v>
      </c>
      <c r="C45" s="87">
        <v>0</v>
      </c>
      <c r="D45" s="87"/>
    </row>
    <row r="46" spans="1:22" x14ac:dyDescent="0.5">
      <c r="A46" s="69" t="s">
        <v>31</v>
      </c>
      <c r="C46" s="87">
        <v>0</v>
      </c>
      <c r="D46" s="87"/>
    </row>
    <row r="47" spans="1:22" ht="13.5" customHeight="1" x14ac:dyDescent="0.5"/>
  </sheetData>
  <mergeCells count="224"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F23" sqref="F23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13.10.2024</v>
      </c>
      <c r="D2" s="6"/>
      <c r="E2" s="147" t="s">
        <v>10</v>
      </c>
      <c r="F2" s="147"/>
      <c r="G2" s="147" t="s">
        <v>11</v>
      </c>
      <c r="H2" s="147"/>
      <c r="I2" s="147" t="s">
        <v>12</v>
      </c>
      <c r="J2" s="147"/>
      <c r="K2" s="147" t="s">
        <v>13</v>
      </c>
      <c r="L2" s="147"/>
      <c r="M2" s="147" t="s">
        <v>14</v>
      </c>
      <c r="N2" s="147"/>
      <c r="O2" s="122" t="s">
        <v>15</v>
      </c>
      <c r="P2" s="122"/>
      <c r="Q2" s="122" t="s">
        <v>16</v>
      </c>
      <c r="R2" s="122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8"/>
      <c r="F4" s="149"/>
      <c r="G4" s="148"/>
      <c r="H4" s="149"/>
      <c r="I4" s="148"/>
      <c r="J4" s="149"/>
      <c r="K4" s="148"/>
      <c r="L4" s="149"/>
      <c r="M4" s="148"/>
      <c r="N4" s="149"/>
      <c r="O4" s="128"/>
      <c r="P4" s="128"/>
      <c r="Q4" s="128"/>
      <c r="R4" s="12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8"/>
      <c r="F5" s="149"/>
      <c r="G5" s="148"/>
      <c r="H5" s="149"/>
      <c r="I5" s="148"/>
      <c r="J5" s="149"/>
      <c r="K5" s="148"/>
      <c r="L5" s="149"/>
      <c r="M5" s="148"/>
      <c r="N5" s="149"/>
      <c r="O5" s="128"/>
      <c r="P5" s="128"/>
      <c r="Q5" s="128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8"/>
      <c r="F6" s="149"/>
      <c r="G6" s="148"/>
      <c r="H6" s="149"/>
      <c r="I6" s="148"/>
      <c r="J6" s="149"/>
      <c r="K6" s="148"/>
      <c r="L6" s="149"/>
      <c r="M6" s="148"/>
      <c r="N6" s="149"/>
      <c r="O6" s="128"/>
      <c r="P6" s="128"/>
      <c r="Q6" s="128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8"/>
      <c r="F7" s="149"/>
      <c r="G7" s="148"/>
      <c r="H7" s="149"/>
      <c r="I7" s="148"/>
      <c r="J7" s="149"/>
      <c r="K7" s="148"/>
      <c r="L7" s="149"/>
      <c r="M7" s="148"/>
      <c r="N7" s="149"/>
      <c r="O7" s="128"/>
      <c r="P7" s="128"/>
      <c r="Q7" s="128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8"/>
      <c r="F8" s="149"/>
      <c r="G8" s="148"/>
      <c r="H8" s="149"/>
      <c r="I8" s="148"/>
      <c r="J8" s="149"/>
      <c r="K8" s="148"/>
      <c r="L8" s="149"/>
      <c r="M8" s="148"/>
      <c r="N8" s="149"/>
      <c r="O8" s="128"/>
      <c r="P8" s="128"/>
      <c r="Q8" s="128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8"/>
      <c r="F9" s="149"/>
      <c r="G9" s="148"/>
      <c r="H9" s="149"/>
      <c r="I9" s="148"/>
      <c r="J9" s="149"/>
      <c r="K9" s="148"/>
      <c r="L9" s="149"/>
      <c r="M9" s="148"/>
      <c r="N9" s="149"/>
      <c r="O9" s="125"/>
      <c r="P9" s="129"/>
      <c r="Q9" s="125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8"/>
      <c r="F10" s="149"/>
      <c r="G10" s="148"/>
      <c r="H10" s="149"/>
      <c r="I10" s="148"/>
      <c r="J10" s="149"/>
      <c r="K10" s="148"/>
      <c r="L10" s="149"/>
      <c r="M10" s="148"/>
      <c r="N10" s="149"/>
      <c r="O10" s="125"/>
      <c r="P10" s="129"/>
      <c r="Q10" s="125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2" t="s">
        <v>60</v>
      </c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25"/>
      <c r="P11" s="129"/>
      <c r="Q11" s="125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8"/>
      <c r="F12" s="149"/>
      <c r="G12" s="148"/>
      <c r="H12" s="149"/>
      <c r="I12" s="148"/>
      <c r="J12" s="149"/>
      <c r="K12" s="148"/>
      <c r="L12" s="149"/>
      <c r="M12" s="148"/>
      <c r="N12" s="149"/>
      <c r="O12" s="125"/>
      <c r="P12" s="129"/>
      <c r="Q12" s="125"/>
      <c r="R12" s="1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8"/>
      <c r="F13" s="149"/>
      <c r="G13" s="148"/>
      <c r="H13" s="149"/>
      <c r="I13" s="148"/>
      <c r="J13" s="149"/>
      <c r="K13" s="148"/>
      <c r="L13" s="149"/>
      <c r="M13" s="148"/>
      <c r="N13" s="149"/>
      <c r="O13" s="125"/>
      <c r="P13" s="129"/>
      <c r="Q13" s="125"/>
      <c r="R13" s="1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29"/>
      <c r="G14" s="125"/>
      <c r="H14" s="129"/>
      <c r="I14" s="125"/>
      <c r="J14" s="129"/>
      <c r="K14" s="125"/>
      <c r="L14" s="129"/>
      <c r="M14" s="125"/>
      <c r="N14" s="129"/>
      <c r="O14" s="125"/>
      <c r="P14" s="129"/>
      <c r="Q14" s="125"/>
      <c r="R14" s="1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29"/>
      <c r="G15" s="125"/>
      <c r="H15" s="129"/>
      <c r="I15" s="125"/>
      <c r="J15" s="129"/>
      <c r="K15" s="125"/>
      <c r="L15" s="129"/>
      <c r="M15" s="125"/>
      <c r="N15" s="129"/>
      <c r="O15" s="125"/>
      <c r="P15" s="129"/>
      <c r="Q15" s="125"/>
      <c r="R15" s="1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5"/>
      <c r="F16" s="129"/>
      <c r="G16" s="125"/>
      <c r="H16" s="129"/>
      <c r="I16" s="125"/>
      <c r="J16" s="129"/>
      <c r="K16" s="125"/>
      <c r="L16" s="129"/>
      <c r="M16" s="125"/>
      <c r="N16" s="129"/>
      <c r="O16" s="125"/>
      <c r="P16" s="129"/>
      <c r="Q16" s="125"/>
      <c r="R16" s="1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29"/>
      <c r="G17" s="125"/>
      <c r="H17" s="129"/>
      <c r="I17" s="125"/>
      <c r="J17" s="129"/>
      <c r="K17" s="125"/>
      <c r="L17" s="129"/>
      <c r="M17" s="125"/>
      <c r="N17" s="129"/>
      <c r="O17" s="125"/>
      <c r="P17" s="129"/>
      <c r="Q17" s="125"/>
      <c r="R17" s="1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5"/>
      <c r="P18" s="129"/>
      <c r="Q18" s="125"/>
      <c r="R18" s="1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5"/>
      <c r="P19" s="129"/>
      <c r="Q19" s="125"/>
      <c r="R19" s="129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29"/>
      <c r="G20" s="125"/>
      <c r="H20" s="129"/>
      <c r="I20" s="125"/>
      <c r="J20" s="129"/>
      <c r="K20" s="125"/>
      <c r="L20" s="129"/>
      <c r="M20" s="125"/>
      <c r="N20" s="129"/>
      <c r="O20" s="125"/>
      <c r="P20" s="129"/>
      <c r="Q20" s="125"/>
      <c r="R20" s="12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5"/>
      <c r="F21" s="129"/>
      <c r="G21" s="125"/>
      <c r="H21" s="129"/>
      <c r="I21" s="125"/>
      <c r="J21" s="129"/>
      <c r="K21" s="125"/>
      <c r="L21" s="129"/>
      <c r="M21" s="125"/>
      <c r="N21" s="129"/>
      <c r="O21" s="125"/>
      <c r="P21" s="129"/>
      <c r="Q21" s="125"/>
      <c r="R21" s="129"/>
      <c r="S21" s="12">
        <f t="shared" si="2"/>
        <v>0</v>
      </c>
      <c r="T21" s="12"/>
      <c r="U21" s="14"/>
      <c r="V21" s="14"/>
    </row>
    <row r="22" spans="1:22" x14ac:dyDescent="0.5">
      <c r="A22" s="10" t="s">
        <v>33</v>
      </c>
      <c r="B22" s="10"/>
      <c r="C22" s="10"/>
      <c r="D22" s="10"/>
      <c r="E22" s="125"/>
      <c r="F22" s="129"/>
      <c r="G22" s="125"/>
      <c r="H22" s="129"/>
      <c r="I22" s="125"/>
      <c r="J22" s="129"/>
      <c r="K22" s="125"/>
      <c r="L22" s="129"/>
      <c r="M22" s="125"/>
      <c r="N22" s="129"/>
      <c r="O22" s="125"/>
      <c r="P22" s="129"/>
      <c r="Q22" s="125"/>
      <c r="R22" s="129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0">
        <f>SUM(E4:E22)</f>
        <v>0</v>
      </c>
      <c r="F23" s="131"/>
      <c r="G23" s="130">
        <f>SUM(G4:G22)</f>
        <v>0</v>
      </c>
      <c r="H23" s="131"/>
      <c r="I23" s="130">
        <f>SUM(I4:I22)</f>
        <v>0</v>
      </c>
      <c r="J23" s="131"/>
      <c r="K23" s="130">
        <f>SUM(K4:K22)</f>
        <v>0</v>
      </c>
      <c r="L23" s="131"/>
      <c r="M23" s="130">
        <f>SUM(M4:M22)</f>
        <v>0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  <c r="I30" s="17"/>
    </row>
    <row r="31" spans="1:22" x14ac:dyDescent="0.5">
      <c r="A31" s="3" t="s">
        <v>23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Analysis</vt:lpstr>
      <vt:lpstr>Czege</vt:lpstr>
      <vt:lpstr>Doran</vt:lpstr>
      <vt:lpstr>Hammond</vt:lpstr>
      <vt:lpstr>Mcsharry</vt:lpstr>
      <vt:lpstr>Taylor</vt:lpstr>
      <vt:lpstr>Ward</vt:lpstr>
      <vt:lpstr>Wright</vt:lpstr>
      <vt:lpstr>T.Winterburn</vt:lpstr>
      <vt:lpstr>Analysis!Print_Area</vt:lpstr>
      <vt:lpstr>Czege!Print_Area</vt:lpstr>
      <vt:lpstr>Doran!Print_Area</vt:lpstr>
      <vt:lpstr>Hammond!Print_Area</vt:lpstr>
      <vt:lpstr>Mcsharry!Print_Area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2024-10-14T11:28:28Z</cp:lastPrinted>
  <dcterms:created xsi:type="dcterms:W3CDTF">2010-01-14T13:00:57Z</dcterms:created>
  <dcterms:modified xsi:type="dcterms:W3CDTF">2024-10-14T11:28:48Z</dcterms:modified>
</cp:coreProperties>
</file>