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01299633-9BC5-41F5-A272-F6860AE7C69E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N.Winterburn" sheetId="30" r:id="rId8"/>
    <sheet name="T.Winterburn" sheetId="18" r:id="rId9"/>
    <sheet name="Wright" sheetId="5" r:id="rId10"/>
  </sheets>
  <definedNames>
    <definedName name="_xlnm.Print_Area" localSheetId="0">Analysis!$A$1:$K$22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7">N.Winterburn!$A$1:$V$42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9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5" l="1"/>
  <c r="T13" i="5" s="1"/>
  <c r="S14" i="5"/>
  <c r="T14" i="5" s="1"/>
  <c r="S15" i="5"/>
  <c r="T15" i="5" s="1"/>
  <c r="C2" i="5" l="1"/>
  <c r="C2" i="18"/>
  <c r="C2" i="30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K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H12" i="1" l="1"/>
  <c r="I12" i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K8" i="1"/>
  <c r="T17" i="46"/>
  <c r="T22" i="46" s="1"/>
  <c r="C26" i="46" s="1"/>
  <c r="K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7" i="1"/>
  <c r="V26" i="30"/>
  <c r="C31" i="30" s="1"/>
  <c r="D12" i="1" s="1"/>
  <c r="U26" i="30"/>
  <c r="C30" i="30" s="1"/>
  <c r="C12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2" i="1" s="1"/>
  <c r="S22" i="30"/>
  <c r="C32" i="30" s="1"/>
  <c r="E12" i="1" s="1"/>
  <c r="S21" i="30"/>
  <c r="T21" i="30" s="1"/>
  <c r="S20" i="30"/>
  <c r="K12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1" i="1"/>
  <c r="I14" i="1"/>
  <c r="I13" i="1"/>
  <c r="I11" i="1"/>
  <c r="I7" i="1"/>
  <c r="H14" i="1"/>
  <c r="H13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4" i="1" s="1"/>
  <c r="C41" i="5"/>
  <c r="D14" i="1" s="1"/>
  <c r="H36" i="5"/>
  <c r="L36" i="5"/>
  <c r="O34" i="5"/>
  <c r="P36" i="5" s="1"/>
  <c r="S18" i="18"/>
  <c r="S19" i="18"/>
  <c r="S21" i="18"/>
  <c r="C31" i="18" s="1"/>
  <c r="E13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3" i="1" s="1"/>
  <c r="V25" i="18"/>
  <c r="C30" i="18" s="1"/>
  <c r="D13" i="1" s="1"/>
  <c r="C42" i="5"/>
  <c r="E14" i="1" s="1"/>
  <c r="C43" i="5"/>
  <c r="Q34" i="5"/>
  <c r="R36" i="5" s="1"/>
  <c r="C33" i="14" l="1"/>
  <c r="E7" i="1" s="1"/>
  <c r="E15" i="1" s="1"/>
  <c r="I15" i="1"/>
  <c r="H15" i="1"/>
  <c r="C15" i="1"/>
  <c r="T18" i="18"/>
  <c r="T20" i="30"/>
  <c r="D11" i="1"/>
  <c r="D15" i="1" s="1"/>
  <c r="T13" i="30"/>
  <c r="T19" i="18"/>
  <c r="T26" i="24"/>
  <c r="C30" i="24" s="1"/>
  <c r="B11" i="1" s="1"/>
  <c r="T26" i="14"/>
  <c r="S25" i="24"/>
  <c r="F14" i="1"/>
  <c r="F13" i="1"/>
  <c r="S26" i="30"/>
  <c r="S24" i="30"/>
  <c r="S27" i="24"/>
  <c r="S25" i="14"/>
  <c r="F7" i="1"/>
  <c r="L27" i="14"/>
  <c r="S27" i="14" s="1"/>
  <c r="C30" i="14" l="1"/>
  <c r="B7" i="1" s="1"/>
  <c r="G7" i="1" s="1"/>
  <c r="F15" i="1"/>
  <c r="T25" i="30"/>
  <c r="C29" i="30" s="1"/>
  <c r="B12" i="1" s="1"/>
  <c r="G12" i="1" s="1"/>
  <c r="C35" i="24"/>
  <c r="G35" i="24" s="1"/>
  <c r="G8" i="1"/>
  <c r="G6" i="1"/>
  <c r="G11" i="1"/>
  <c r="C35" i="14" l="1"/>
  <c r="G35" i="14" s="1"/>
  <c r="C34" i="30"/>
  <c r="G34" i="30" s="1"/>
  <c r="M23" i="18" l="1"/>
  <c r="N25" i="18" s="1"/>
  <c r="S25" i="18" s="1"/>
  <c r="S20" i="18"/>
  <c r="S23" i="18" l="1"/>
  <c r="K13" i="1"/>
  <c r="T20" i="18"/>
  <c r="T24" i="18" s="1"/>
  <c r="C28" i="18" s="1"/>
  <c r="B13" i="1" s="1"/>
  <c r="C33" i="18" l="1"/>
  <c r="G33" i="18" s="1"/>
  <c r="G13" i="1" l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4" i="1" s="1"/>
  <c r="K14" i="1"/>
  <c r="S34" i="5"/>
  <c r="G14" i="1" l="1"/>
  <c r="G15" i="1" s="1"/>
  <c r="K15" i="1"/>
  <c r="C19" i="1" s="1"/>
  <c r="C44" i="5"/>
  <c r="G44" i="5" s="1"/>
  <c r="B15" i="1" l="1"/>
  <c r="C18" i="1" s="1"/>
  <c r="C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<sst xmlns="http://schemas.openxmlformats.org/spreadsheetml/2006/main" count="435" uniqueCount="107">
  <si>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</si>
  <si>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</si>
  <si>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</si>
  <si>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</si>
  <si>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</si>
  <si>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</si>
  <si>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</si>
  <si>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</si>
  <si>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</si>
  <si>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</si>
  <si>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</si>
  <si>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</si>
  <si>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</si>
  <si>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</si>
  <si>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</si>
  <si>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</si>
  <si>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</si>
  <si>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</si>
  <si>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</si>
  <si>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</si>
  <si>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</si>
  <si>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</si>
  <si>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</si>
  <si>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</si>
  <si>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</si>
  <si>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</si>
  <si>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</si>
  <si>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</si>
  <si>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</si>
  <si>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</si>
  <si>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</si>
  <si>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</si>
  <si>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</si>
  <si>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</si>
  <si>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</si>
  <si>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</si>
  <si>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</si>
  <si>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</si>
  <si>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</si>
  <si>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</si>
  <si>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</si>
  <si>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</si>
  <si>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</si>
  <si>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</si>
  <si>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</si>
  <si>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</si>
  <si>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</si>
  <si>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</si>
  <si>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</si>
  <si>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</si>
  <si>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</si>
  <si>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</si>
  <si>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</si>
  <si>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</si>
  <si>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</si>
  <si>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</si>
  <si>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</si>
  <si>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</si>
  <si>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</si>
  <si>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</si>
  <si>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</si>
  <si>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</si>
  <si>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</si>
  <si>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</si>
  <si>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</si>
  <si>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</si>
  <si>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</si>
  <si>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</si>
  <si>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</si>
  <si>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</si>
  <si>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</si>
  <si>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</si>
  <si>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</si>
  <si>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</si>
  <si>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</si>
  <si>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</si>
  <si>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</si>
  <si>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</si>
  <si>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time sheets</t>
  </si>
  <si>
    <t>greeters desk</t>
  </si>
  <si>
    <t>deliveries 7138 / tool box</t>
  </si>
  <si>
    <t>paint offices</t>
  </si>
  <si>
    <t>pick up control</t>
  </si>
  <si>
    <t>windows / doors / gate</t>
  </si>
  <si>
    <t>oak capping</t>
  </si>
  <si>
    <t>sanding front boarding</t>
  </si>
  <si>
    <t>Building maintenance</t>
  </si>
  <si>
    <t>panels</t>
  </si>
  <si>
    <t>seating</t>
  </si>
  <si>
    <t>sash clamp maintenance</t>
  </si>
  <si>
    <t>server counter</t>
  </si>
  <si>
    <t>wall panels</t>
  </si>
  <si>
    <t>25.08.2024</t>
  </si>
  <si>
    <t>frame</t>
  </si>
  <si>
    <t>load doors</t>
  </si>
  <si>
    <t>sheets for island unit</t>
  </si>
  <si>
    <t xml:space="preserve">painting workshop </t>
  </si>
  <si>
    <t>bin unit</t>
  </si>
  <si>
    <t>mirror frames</t>
  </si>
  <si>
    <t>front boarding</t>
  </si>
  <si>
    <t>door</t>
  </si>
  <si>
    <t>T Winterburn</t>
  </si>
  <si>
    <t>GALL01</t>
  </si>
  <si>
    <t>CAPI01</t>
  </si>
  <si>
    <t>OFFI01</t>
  </si>
  <si>
    <t>MBHS01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</si>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</sst>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89" zoomScaleNormal="89" workbookViewId="0">
      <selection activeCell="F22" sqref="F22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5" bestFit="1" customWidth="1"/>
    <col min="13" max="13" width="4.83203125" style="115" customWidth="1"/>
    <col min="14" max="14" width="4.27734375" style="115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46</v>
      </c>
    </row>
    <row r="2" spans="1:14" x14ac:dyDescent="0.6">
      <c r="A2" s="88" t="s">
        <v>56</v>
      </c>
      <c r="C2" s="113" t="s">
        <v>92</v>
      </c>
      <c r="D2" s="92"/>
      <c r="E2" s="89" t="s">
        <v>39</v>
      </c>
    </row>
    <row r="3" spans="1:14" x14ac:dyDescent="0.6">
      <c r="A3" s="88"/>
      <c r="D3" s="93"/>
      <c r="E3" s="89" t="s">
        <v>41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K5" s="95" t="s">
        <v>38</v>
      </c>
    </row>
    <row r="6" spans="1:14" x14ac:dyDescent="0.6">
      <c r="A6" s="96" t="s">
        <v>40</v>
      </c>
      <c r="B6" s="97">
        <f>SUM(Czege!C26)</f>
        <v>32</v>
      </c>
      <c r="C6" s="97">
        <f>SUM(Czege!C27)</f>
        <v>0</v>
      </c>
      <c r="D6" s="97">
        <f>SUM(Czege!C28)</f>
        <v>0</v>
      </c>
      <c r="E6" s="97">
        <f>SUM(Czege!C29)</f>
        <v>8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99">
        <f>SUM(Czege!I27)</f>
        <v>1</v>
      </c>
      <c r="M6" s="115" t="s">
        <v>73</v>
      </c>
    </row>
    <row r="7" spans="1:14" ht="17.25" customHeight="1" x14ac:dyDescent="0.6">
      <c r="A7" s="96" t="s">
        <v>7</v>
      </c>
      <c r="B7" s="97">
        <f>SUM(Doran!C30)</f>
        <v>32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3" si="0">B7+C7+D7+E7+F7</f>
        <v>32</v>
      </c>
      <c r="H7" s="100">
        <f>SUM(Doran!C36)</f>
        <v>0</v>
      </c>
      <c r="I7" s="100">
        <f>SUM(Doran!C37)</f>
        <v>0</v>
      </c>
      <c r="K7" s="99">
        <f>SUM(Doran!I31)</f>
        <v>0</v>
      </c>
      <c r="L7" s="115" t="s">
        <v>72</v>
      </c>
    </row>
    <row r="8" spans="1:14" x14ac:dyDescent="0.6">
      <c r="A8" s="96" t="s">
        <v>47</v>
      </c>
      <c r="B8" s="97">
        <f>SUM(Hammond!C27)</f>
        <v>0</v>
      </c>
      <c r="C8" s="97">
        <f>SUM(Hammond!C28)</f>
        <v>0</v>
      </c>
      <c r="D8" s="97">
        <f>SUM(Hammond!C29)</f>
        <v>0</v>
      </c>
      <c r="E8" s="97">
        <f>SUM(Hammond!C30)</f>
        <v>40</v>
      </c>
      <c r="F8" s="97">
        <f>SUM(Hammond!C31)</f>
        <v>0</v>
      </c>
      <c r="G8" s="98">
        <f t="shared" ref="G8:G10" si="1">B8+C8+D8+E8+F8</f>
        <v>40</v>
      </c>
      <c r="H8" s="100">
        <f>SUM(Hammond!C33)</f>
        <v>0</v>
      </c>
      <c r="I8" s="100">
        <f>SUM(Hammond!C34)</f>
        <v>0</v>
      </c>
      <c r="K8" s="99">
        <f>SUM(Hammond!I28)</f>
        <v>0</v>
      </c>
      <c r="M8" s="115" t="s">
        <v>73</v>
      </c>
    </row>
    <row r="9" spans="1:14" x14ac:dyDescent="0.6">
      <c r="A9" s="108" t="s">
        <v>70</v>
      </c>
      <c r="B9" s="97">
        <f>SUM(Mcsharry!C28)</f>
        <v>32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32</v>
      </c>
      <c r="H9" s="100">
        <f>SUM(Mcsharry!C34)</f>
        <v>0</v>
      </c>
      <c r="I9" s="100">
        <f>SUM(Mcsharry!C35)</f>
        <v>0</v>
      </c>
      <c r="K9" s="99">
        <f>SUM(Mcsharry!I29)</f>
        <v>0</v>
      </c>
      <c r="M9" s="115" t="s">
        <v>73</v>
      </c>
    </row>
    <row r="10" spans="1:14" ht="17.25" customHeight="1" x14ac:dyDescent="0.6">
      <c r="A10" s="96" t="s">
        <v>8</v>
      </c>
      <c r="B10" s="97">
        <f>SUM(Taylor!C28)</f>
        <v>32</v>
      </c>
      <c r="C10" s="97">
        <f>SUM(Taylor!C29)</f>
        <v>0</v>
      </c>
      <c r="D10" s="97">
        <f>SUM(Taylor!C30)</f>
        <v>0</v>
      </c>
      <c r="E10" s="97">
        <f>SUM(Taylor!C31)</f>
        <v>8</v>
      </c>
      <c r="F10" s="97">
        <f>SUM(Taylor!C32)</f>
        <v>0</v>
      </c>
      <c r="G10" s="98">
        <f t="shared" si="1"/>
        <v>40</v>
      </c>
      <c r="H10" s="100">
        <f>SUM(Taylor!C34)</f>
        <v>0</v>
      </c>
      <c r="I10" s="100">
        <f>SUM(Taylor!C35)</f>
        <v>0</v>
      </c>
      <c r="K10" s="99">
        <f>SUM(Taylor!I29)</f>
        <v>0</v>
      </c>
      <c r="M10" s="115" t="s">
        <v>73</v>
      </c>
    </row>
    <row r="11" spans="1:14" x14ac:dyDescent="0.6">
      <c r="A11" s="96" t="s">
        <v>42</v>
      </c>
      <c r="B11" s="97">
        <f>SUM(Ward!C30)</f>
        <v>32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32</v>
      </c>
      <c r="H11" s="100">
        <f>SUM(Ward!C36)</f>
        <v>0</v>
      </c>
      <c r="I11" s="100">
        <f>SUM(Ward!C37)</f>
        <v>0</v>
      </c>
      <c r="K11" s="99">
        <f>SUM(Ward!I31)</f>
        <v>0</v>
      </c>
      <c r="M11" s="115" t="s">
        <v>73</v>
      </c>
    </row>
    <row r="12" spans="1:14" x14ac:dyDescent="0.6">
      <c r="A12" s="96" t="s">
        <v>44</v>
      </c>
      <c r="B12" s="97">
        <f>SUM(N.Winterburn!C29)</f>
        <v>32</v>
      </c>
      <c r="C12" s="97">
        <f>SUM(N.Winterburn!C30)</f>
        <v>0</v>
      </c>
      <c r="D12" s="97">
        <f>SUM(N.Winterburn!C31)</f>
        <v>0</v>
      </c>
      <c r="E12" s="97">
        <f>SUM(N.Winterburn!C32)</f>
        <v>0</v>
      </c>
      <c r="F12" s="97">
        <f>SUM(N.Winterburn!C33)</f>
        <v>0</v>
      </c>
      <c r="G12" s="98">
        <f t="shared" si="0"/>
        <v>32</v>
      </c>
      <c r="H12" s="100">
        <f>SUM(N.Winterburn!C35)</f>
        <v>0</v>
      </c>
      <c r="I12" s="100">
        <f>SUM(N.Winterburn!C36)</f>
        <v>0</v>
      </c>
      <c r="K12" s="99">
        <f>SUM(N.Winterburn!I30)</f>
        <v>0</v>
      </c>
      <c r="N12" s="115" t="s">
        <v>74</v>
      </c>
    </row>
    <row r="13" spans="1:14" x14ac:dyDescent="0.6">
      <c r="A13" s="96" t="s">
        <v>101</v>
      </c>
      <c r="B13" s="97">
        <f>SUM(T.Winterburn!C28)</f>
        <v>0</v>
      </c>
      <c r="C13" s="97">
        <f>SUM(T.Winterburn!C29)</f>
        <v>0</v>
      </c>
      <c r="D13" s="97">
        <f>SUM(T.Winterburn!C30)</f>
        <v>0</v>
      </c>
      <c r="E13" s="97">
        <f>SUM(T.Winterburn!C31)</f>
        <v>0</v>
      </c>
      <c r="F13" s="97">
        <f>SUM(T.Winterburn!C32)</f>
        <v>0</v>
      </c>
      <c r="G13" s="98">
        <f t="shared" si="0"/>
        <v>0</v>
      </c>
      <c r="H13" s="100">
        <f>SUM(T.Winterburn!C34)</f>
        <v>0</v>
      </c>
      <c r="I13" s="100">
        <f>SUM(T.Winterburn!C35)</f>
        <v>0</v>
      </c>
      <c r="K13" s="99">
        <f>SUM(T.Winterburn!I29)</f>
        <v>0</v>
      </c>
    </row>
    <row r="14" spans="1:14" x14ac:dyDescent="0.6">
      <c r="A14" s="96" t="s">
        <v>9</v>
      </c>
      <c r="B14" s="97">
        <f>SUM(Wright!C39)</f>
        <v>34</v>
      </c>
      <c r="C14" s="97">
        <f>SUM(Wright!C40)</f>
        <v>0</v>
      </c>
      <c r="D14" s="97">
        <f>SUM(Wright!C41)</f>
        <v>0</v>
      </c>
      <c r="E14" s="97">
        <f>SUM(Wright!C42)</f>
        <v>0</v>
      </c>
      <c r="F14" s="97">
        <f>SUM(Wright!C43)</f>
        <v>0</v>
      </c>
      <c r="G14" s="98">
        <f>B14+C14+D14+E14+F14</f>
        <v>34</v>
      </c>
      <c r="H14" s="100">
        <f>SUM(Wright!C45)</f>
        <v>0</v>
      </c>
      <c r="I14" s="100">
        <f>SUM(Wright!C46)</f>
        <v>0</v>
      </c>
      <c r="K14" s="99">
        <f>SUM(Wright!I40)</f>
        <v>8.75</v>
      </c>
      <c r="M14" s="115" t="s">
        <v>73</v>
      </c>
    </row>
    <row r="15" spans="1:14" ht="17.25" customHeight="1" x14ac:dyDescent="0.6">
      <c r="A15" s="101" t="s">
        <v>19</v>
      </c>
      <c r="B15" s="102">
        <f>SUM(B6:B14)</f>
        <v>226</v>
      </c>
      <c r="C15" s="102">
        <f>SUM(C6:C14)</f>
        <v>0</v>
      </c>
      <c r="D15" s="102">
        <f>SUM(D6:D14)</f>
        <v>0</v>
      </c>
      <c r="E15" s="102">
        <f>SUM(E6:E14)</f>
        <v>56</v>
      </c>
      <c r="F15" s="102">
        <f>SUM(F6:F14)</f>
        <v>0</v>
      </c>
      <c r="G15" s="102">
        <f>SUM(G6:G14)</f>
        <v>282</v>
      </c>
      <c r="H15" s="103">
        <f>SUM(H6:H14)</f>
        <v>0</v>
      </c>
      <c r="I15" s="103">
        <f>SUM(I6:I14)</f>
        <v>0</v>
      </c>
      <c r="J15" s="91"/>
      <c r="K15" s="102">
        <f>SUM(K6:K14)</f>
        <v>9.75</v>
      </c>
    </row>
    <row r="16" spans="1:14" s="91" customFormat="1" x14ac:dyDescent="0.6">
      <c r="A16" s="89"/>
      <c r="B16" s="89"/>
      <c r="C16" s="89"/>
      <c r="D16" s="89"/>
      <c r="E16" s="89"/>
      <c r="F16" s="89"/>
      <c r="J16" s="89"/>
      <c r="K16" s="89"/>
      <c r="L16" s="116"/>
      <c r="M16" s="116"/>
      <c r="N16" s="116"/>
    </row>
    <row r="18" spans="1:3" x14ac:dyDescent="0.6">
      <c r="A18" s="89" t="s">
        <v>25</v>
      </c>
      <c r="C18" s="104">
        <f>B15+C15+D15</f>
        <v>226</v>
      </c>
    </row>
    <row r="19" spans="1:3" x14ac:dyDescent="0.6">
      <c r="A19" s="89" t="s">
        <v>26</v>
      </c>
      <c r="C19" s="104">
        <f>K15</f>
        <v>9.75</v>
      </c>
    </row>
    <row r="20" spans="1:3" x14ac:dyDescent="0.6">
      <c r="A20" s="89" t="s">
        <v>30</v>
      </c>
      <c r="C20" s="105">
        <f>C19/C18</f>
        <v>4.314159292035398E-2</v>
      </c>
    </row>
    <row r="21" spans="1:3" x14ac:dyDescent="0.6">
      <c r="C21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F22" sqref="F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55</v>
      </c>
      <c r="B2" s="106"/>
      <c r="C2" s="113" t="str">
        <f>Analysis!C2</f>
        <v>25.08.2024</v>
      </c>
      <c r="D2" s="106"/>
      <c r="E2" s="128" t="s">
        <v>10</v>
      </c>
      <c r="F2" s="123"/>
      <c r="G2" s="123" t="s">
        <v>11</v>
      </c>
      <c r="H2" s="123"/>
      <c r="I2" s="123" t="s">
        <v>12</v>
      </c>
      <c r="J2" s="123"/>
      <c r="K2" s="123" t="s">
        <v>13</v>
      </c>
      <c r="L2" s="123"/>
      <c r="M2" s="131" t="s">
        <v>14</v>
      </c>
      <c r="N2" s="131"/>
      <c r="O2" s="123" t="s">
        <v>15</v>
      </c>
      <c r="P2" s="123"/>
      <c r="Q2" s="123" t="s">
        <v>16</v>
      </c>
      <c r="R2" s="123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8"/>
      <c r="N3" s="117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55" t="s">
        <v>102</v>
      </c>
      <c r="C4" s="6">
        <v>26</v>
      </c>
      <c r="D4" s="20" t="s">
        <v>90</v>
      </c>
      <c r="E4" s="119">
        <v>4</v>
      </c>
      <c r="F4" s="120"/>
      <c r="G4" s="119"/>
      <c r="H4" s="120"/>
      <c r="I4" s="119"/>
      <c r="J4" s="120"/>
      <c r="K4" s="119"/>
      <c r="L4" s="120"/>
      <c r="M4" s="129"/>
      <c r="N4" s="130"/>
      <c r="O4" s="119"/>
      <c r="P4" s="120"/>
      <c r="Q4" s="119"/>
      <c r="R4" s="120"/>
      <c r="S4" s="56">
        <f>E4+G4+I4+K4+M4+O4+Q4</f>
        <v>4</v>
      </c>
      <c r="T4" s="56">
        <f t="shared" ref="T4:T12" si="0">SUM(S4-U4-V4)</f>
        <v>4</v>
      </c>
      <c r="U4" s="58"/>
      <c r="V4" s="58"/>
    </row>
    <row r="5" spans="1:22" x14ac:dyDescent="0.5">
      <c r="A5" s="6">
        <v>7138</v>
      </c>
      <c r="B5" s="155" t="s">
        <v>102</v>
      </c>
      <c r="C5" s="6">
        <v>11</v>
      </c>
      <c r="D5" s="20" t="s">
        <v>88</v>
      </c>
      <c r="E5" s="119"/>
      <c r="F5" s="120"/>
      <c r="G5" s="119">
        <v>8</v>
      </c>
      <c r="H5" s="120"/>
      <c r="I5" s="119">
        <v>8</v>
      </c>
      <c r="J5" s="120"/>
      <c r="K5" s="119">
        <v>7</v>
      </c>
      <c r="L5" s="120"/>
      <c r="M5" s="129"/>
      <c r="N5" s="130"/>
      <c r="O5" s="119"/>
      <c r="P5" s="120"/>
      <c r="Q5" s="119"/>
      <c r="R5" s="120"/>
      <c r="S5" s="56">
        <f t="shared" ref="S5:S21" si="1">E5+G5+I5+K5+M5+O5+Q5</f>
        <v>23</v>
      </c>
      <c r="T5" s="56">
        <f t="shared" si="0"/>
        <v>23</v>
      </c>
      <c r="U5" s="58"/>
      <c r="V5" s="58"/>
    </row>
    <row r="6" spans="1:22" x14ac:dyDescent="0.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29"/>
      <c r="N6" s="130"/>
      <c r="O6" s="126"/>
      <c r="P6" s="127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19"/>
      <c r="F7" s="120"/>
      <c r="G7" s="119"/>
      <c r="H7" s="120"/>
      <c r="I7" s="119"/>
      <c r="J7" s="120"/>
      <c r="K7" s="121"/>
      <c r="L7" s="120"/>
      <c r="M7" s="129"/>
      <c r="N7" s="13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29"/>
      <c r="N8" s="13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19"/>
      <c r="F9" s="120"/>
      <c r="G9" s="119"/>
      <c r="H9" s="120"/>
      <c r="I9" s="119"/>
      <c r="J9" s="120"/>
      <c r="K9" s="119"/>
      <c r="L9" s="120"/>
      <c r="M9" s="129"/>
      <c r="N9" s="13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29"/>
      <c r="N10" s="13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29"/>
      <c r="N11" s="13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29"/>
      <c r="N12" s="13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29"/>
      <c r="N13" s="13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55" t="s">
        <v>103</v>
      </c>
      <c r="C14" s="6"/>
      <c r="D14" s="20" t="s">
        <v>85</v>
      </c>
      <c r="E14" s="119"/>
      <c r="F14" s="120"/>
      <c r="G14" s="119"/>
      <c r="H14" s="120"/>
      <c r="I14" s="119"/>
      <c r="J14" s="120"/>
      <c r="K14" s="119"/>
      <c r="L14" s="120"/>
      <c r="M14" s="129"/>
      <c r="N14" s="13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55" t="s">
        <v>103</v>
      </c>
      <c r="C15" s="6"/>
      <c r="D15" s="20" t="s">
        <v>96</v>
      </c>
      <c r="E15" s="119">
        <v>4</v>
      </c>
      <c r="F15" s="120"/>
      <c r="G15" s="119"/>
      <c r="H15" s="120"/>
      <c r="I15" s="119"/>
      <c r="J15" s="120"/>
      <c r="K15" s="119"/>
      <c r="L15" s="120"/>
      <c r="M15" s="129"/>
      <c r="N15" s="130"/>
      <c r="O15" s="119"/>
      <c r="P15" s="120"/>
      <c r="Q15" s="119"/>
      <c r="R15" s="120"/>
      <c r="S15" s="56">
        <f t="shared" ref="S15:S16" si="2">E15+G15+I15+K15+M15+O15+Q15</f>
        <v>4</v>
      </c>
      <c r="T15" s="56">
        <f t="shared" ref="T15:T16" si="3">SUM(S15-U15-V15)</f>
        <v>4</v>
      </c>
      <c r="U15" s="58"/>
      <c r="V15" s="58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29"/>
      <c r="N16" s="13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55" t="s">
        <v>104</v>
      </c>
      <c r="C17" s="6"/>
      <c r="D17" s="20" t="s">
        <v>57</v>
      </c>
      <c r="E17" s="119"/>
      <c r="F17" s="120"/>
      <c r="G17" s="119"/>
      <c r="H17" s="120"/>
      <c r="I17" s="119"/>
      <c r="J17" s="120"/>
      <c r="K17" s="119">
        <v>1</v>
      </c>
      <c r="L17" s="120"/>
      <c r="M17" s="129"/>
      <c r="N17" s="130"/>
      <c r="O17" s="119"/>
      <c r="P17" s="120"/>
      <c r="Q17" s="119"/>
      <c r="R17" s="120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29"/>
      <c r="N18" s="13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29">
        <v>8</v>
      </c>
      <c r="N19" s="130"/>
      <c r="O19" s="119"/>
      <c r="P19" s="120"/>
      <c r="Q19" s="119"/>
      <c r="R19" s="120"/>
      <c r="S19" s="56">
        <f t="shared" si="1"/>
        <v>8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32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32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>
        <v>1</v>
      </c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8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F22" sqref="F22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55</v>
      </c>
      <c r="B2" s="106"/>
      <c r="C2" s="113" t="str">
        <f>Analysis!C2</f>
        <v>25.08.2024</v>
      </c>
      <c r="D2" s="6"/>
      <c r="E2" s="128" t="s">
        <v>10</v>
      </c>
      <c r="F2" s="128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28" t="s">
        <v>14</v>
      </c>
      <c r="N2" s="128"/>
      <c r="O2" s="128" t="s">
        <v>15</v>
      </c>
      <c r="P2" s="128"/>
      <c r="Q2" s="128" t="s">
        <v>16</v>
      </c>
      <c r="R2" s="12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1"/>
      <c r="P4" s="132"/>
      <c r="Q4" s="121"/>
      <c r="R4" s="132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21"/>
      <c r="F5" s="132"/>
      <c r="G5" s="121"/>
      <c r="H5" s="132"/>
      <c r="I5" s="121"/>
      <c r="J5" s="132"/>
      <c r="K5" s="121"/>
      <c r="L5" s="132"/>
      <c r="M5" s="122"/>
      <c r="N5" s="122"/>
      <c r="O5" s="121"/>
      <c r="P5" s="132"/>
      <c r="Q5" s="121"/>
      <c r="R5" s="132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1"/>
      <c r="F6" s="132"/>
      <c r="G6" s="121"/>
      <c r="H6" s="132"/>
      <c r="I6" s="121"/>
      <c r="J6" s="132"/>
      <c r="K6" s="121"/>
      <c r="L6" s="132"/>
      <c r="M6" s="122"/>
      <c r="N6" s="122"/>
      <c r="O6" s="121"/>
      <c r="P6" s="132"/>
      <c r="Q6" s="12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1"/>
      <c r="F7" s="132"/>
      <c r="G7" s="121"/>
      <c r="H7" s="132"/>
      <c r="I7" s="121"/>
      <c r="J7" s="132"/>
      <c r="K7" s="121"/>
      <c r="L7" s="132"/>
      <c r="M7" s="122"/>
      <c r="N7" s="122"/>
      <c r="O7" s="121"/>
      <c r="P7" s="132"/>
      <c r="Q7" s="12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1"/>
      <c r="F8" s="132"/>
      <c r="G8" s="121"/>
      <c r="H8" s="132"/>
      <c r="I8" s="121"/>
      <c r="J8" s="132"/>
      <c r="K8" s="121"/>
      <c r="L8" s="132"/>
      <c r="M8" s="122"/>
      <c r="N8" s="122"/>
      <c r="O8" s="121"/>
      <c r="P8" s="132"/>
      <c r="Q8" s="12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1"/>
      <c r="F9" s="132"/>
      <c r="G9" s="121"/>
      <c r="H9" s="132"/>
      <c r="I9" s="121"/>
      <c r="J9" s="132"/>
      <c r="K9" s="121"/>
      <c r="L9" s="132"/>
      <c r="M9" s="122"/>
      <c r="N9" s="122"/>
      <c r="O9" s="121"/>
      <c r="P9" s="132"/>
      <c r="Q9" s="12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1"/>
      <c r="P10" s="132"/>
      <c r="Q10" s="12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1"/>
      <c r="P11" s="132"/>
      <c r="Q11" s="12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1"/>
      <c r="P12" s="132"/>
      <c r="Q12" s="12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1"/>
      <c r="P13" s="132"/>
      <c r="Q13" s="12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1"/>
      <c r="P14" s="132"/>
      <c r="Q14" s="12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1"/>
      <c r="P15" s="132"/>
      <c r="Q15" s="12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1"/>
      <c r="P16" s="132"/>
      <c r="Q16" s="12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55" t="s">
        <v>103</v>
      </c>
      <c r="C17" s="6"/>
      <c r="D17" s="20" t="s">
        <v>81</v>
      </c>
      <c r="E17" s="122">
        <v>8</v>
      </c>
      <c r="F17" s="122"/>
      <c r="G17" s="122">
        <v>8</v>
      </c>
      <c r="H17" s="122"/>
      <c r="I17" s="122">
        <v>8</v>
      </c>
      <c r="J17" s="122"/>
      <c r="K17" s="122">
        <v>8</v>
      </c>
      <c r="L17" s="122"/>
      <c r="M17" s="122"/>
      <c r="N17" s="122"/>
      <c r="O17" s="121"/>
      <c r="P17" s="132"/>
      <c r="Q17" s="121"/>
      <c r="R17" s="132"/>
      <c r="S17" s="12">
        <f t="shared" si="1"/>
        <v>32</v>
      </c>
      <c r="T17" s="12">
        <f t="shared" si="0"/>
        <v>32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1"/>
      <c r="P18" s="132"/>
      <c r="Q18" s="12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1"/>
      <c r="P19" s="132"/>
      <c r="Q19" s="121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55" t="s">
        <v>104</v>
      </c>
      <c r="C20" s="6"/>
      <c r="D20" s="20" t="s">
        <v>57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1"/>
      <c r="P20" s="132"/>
      <c r="Q20" s="12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55" t="s">
        <v>104</v>
      </c>
      <c r="C21" s="6"/>
      <c r="D21" s="20" t="s">
        <v>58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1"/>
      <c r="P21" s="132"/>
      <c r="Q21" s="121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1"/>
      <c r="P22" s="132"/>
      <c r="Q22" s="12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1"/>
      <c r="F23" s="132"/>
      <c r="G23" s="121"/>
      <c r="H23" s="132"/>
      <c r="I23" s="121"/>
      <c r="J23" s="132"/>
      <c r="K23" s="121"/>
      <c r="L23" s="132"/>
      <c r="M23" s="121"/>
      <c r="N23" s="132"/>
      <c r="O23" s="121"/>
      <c r="P23" s="132"/>
      <c r="Q23" s="121"/>
      <c r="R23" s="132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1"/>
      <c r="F24" s="132"/>
      <c r="G24" s="121"/>
      <c r="H24" s="132"/>
      <c r="I24" s="121"/>
      <c r="J24" s="132"/>
      <c r="K24" s="121"/>
      <c r="L24" s="132"/>
      <c r="M24" s="121"/>
      <c r="N24" s="132"/>
      <c r="O24" s="121"/>
      <c r="P24" s="132"/>
      <c r="Q24" s="121"/>
      <c r="R24" s="132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F22" sqref="F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47</v>
      </c>
      <c r="B1" s="47"/>
      <c r="C1" s="47"/>
    </row>
    <row r="2" spans="1:22" s="52" customFormat="1" x14ac:dyDescent="0.5">
      <c r="A2" s="5" t="s">
        <v>55</v>
      </c>
      <c r="B2" s="106"/>
      <c r="C2" s="114" t="str">
        <f>Analysis!C2</f>
        <v>25.08.2024</v>
      </c>
      <c r="D2" s="106"/>
      <c r="E2" s="131" t="s">
        <v>10</v>
      </c>
      <c r="F2" s="131"/>
      <c r="G2" s="131" t="s">
        <v>11</v>
      </c>
      <c r="H2" s="131"/>
      <c r="I2" s="131" t="s">
        <v>12</v>
      </c>
      <c r="J2" s="131"/>
      <c r="K2" s="131" t="s">
        <v>13</v>
      </c>
      <c r="L2" s="131"/>
      <c r="M2" s="131" t="s">
        <v>14</v>
      </c>
      <c r="N2" s="131"/>
      <c r="O2" s="123" t="s">
        <v>15</v>
      </c>
      <c r="P2" s="123"/>
      <c r="Q2" s="123" t="s">
        <v>16</v>
      </c>
      <c r="R2" s="123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118">
        <v>8</v>
      </c>
      <c r="F3" s="117">
        <v>16.3</v>
      </c>
      <c r="G3" s="118">
        <v>8</v>
      </c>
      <c r="H3" s="117">
        <v>16.3</v>
      </c>
      <c r="I3" s="118">
        <v>8</v>
      </c>
      <c r="J3" s="117">
        <v>16.3</v>
      </c>
      <c r="K3" s="118">
        <v>8</v>
      </c>
      <c r="L3" s="117">
        <v>16.3</v>
      </c>
      <c r="M3" s="118"/>
      <c r="N3" s="117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35"/>
      <c r="F4" s="135"/>
      <c r="G4" s="135"/>
      <c r="H4" s="135"/>
      <c r="I4" s="129"/>
      <c r="J4" s="130"/>
      <c r="K4" s="129"/>
      <c r="L4" s="130"/>
      <c r="M4" s="135"/>
      <c r="N4" s="135"/>
      <c r="O4" s="119"/>
      <c r="P4" s="120"/>
      <c r="Q4" s="119"/>
      <c r="R4" s="120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5">
      <c r="A5" s="6"/>
      <c r="B5" s="6"/>
      <c r="C5" s="6"/>
      <c r="D5" s="20"/>
      <c r="E5" s="135"/>
      <c r="F5" s="135"/>
      <c r="G5" s="135"/>
      <c r="H5" s="135"/>
      <c r="I5" s="129"/>
      <c r="J5" s="130"/>
      <c r="K5" s="129"/>
      <c r="L5" s="130"/>
      <c r="M5" s="135"/>
      <c r="N5" s="135"/>
      <c r="O5" s="119"/>
      <c r="P5" s="120"/>
      <c r="Q5" s="119"/>
      <c r="R5" s="120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9"/>
      <c r="F8" s="130"/>
      <c r="G8" s="129"/>
      <c r="H8" s="130"/>
      <c r="I8" s="135"/>
      <c r="J8" s="135"/>
      <c r="K8" s="135"/>
      <c r="L8" s="135"/>
      <c r="M8" s="129"/>
      <c r="N8" s="13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9"/>
      <c r="F9" s="130"/>
      <c r="G9" s="129"/>
      <c r="H9" s="130"/>
      <c r="I9" s="135"/>
      <c r="J9" s="135"/>
      <c r="K9" s="135"/>
      <c r="L9" s="135"/>
      <c r="M9" s="129"/>
      <c r="N9" s="13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55" t="s">
        <v>103</v>
      </c>
      <c r="C15" s="6"/>
      <c r="D15" s="20" t="s">
        <v>85</v>
      </c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9"/>
      <c r="F16" s="130"/>
      <c r="G16" s="129"/>
      <c r="H16" s="130"/>
      <c r="I16" s="135"/>
      <c r="J16" s="135"/>
      <c r="K16" s="135"/>
      <c r="L16" s="135"/>
      <c r="M16" s="135"/>
      <c r="N16" s="135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3601</v>
      </c>
      <c r="B18" s="155" t="s">
        <v>103</v>
      </c>
      <c r="C18" s="6"/>
      <c r="D18" s="20" t="s">
        <v>89</v>
      </c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9">
        <v>8</v>
      </c>
      <c r="F20" s="130"/>
      <c r="G20" s="129">
        <v>8</v>
      </c>
      <c r="H20" s="130"/>
      <c r="I20" s="129">
        <v>8</v>
      </c>
      <c r="J20" s="130"/>
      <c r="K20" s="129">
        <v>8</v>
      </c>
      <c r="L20" s="130"/>
      <c r="M20" s="129">
        <v>8</v>
      </c>
      <c r="N20" s="130"/>
      <c r="O20" s="119"/>
      <c r="P20" s="120"/>
      <c r="Q20" s="119"/>
      <c r="R20" s="120"/>
      <c r="S20" s="56">
        <f t="shared" si="1"/>
        <v>40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0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0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/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40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52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F22" sqref="F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67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25.08.2024</v>
      </c>
      <c r="D2" s="106"/>
      <c r="E2" s="128" t="s">
        <v>10</v>
      </c>
      <c r="F2" s="128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28" t="s">
        <v>14</v>
      </c>
      <c r="N2" s="128"/>
      <c r="O2" s="128" t="s">
        <v>15</v>
      </c>
      <c r="P2" s="128"/>
      <c r="Q2" s="128" t="s">
        <v>16</v>
      </c>
      <c r="R2" s="12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</v>
      </c>
      <c r="M3" s="54"/>
      <c r="N3" s="25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55" t="s">
        <v>102</v>
      </c>
      <c r="C4" s="6">
        <v>33</v>
      </c>
      <c r="D4" s="20" t="s">
        <v>79</v>
      </c>
      <c r="E4" s="121">
        <v>6</v>
      </c>
      <c r="F4" s="132"/>
      <c r="G4" s="121">
        <v>5</v>
      </c>
      <c r="H4" s="132"/>
      <c r="I4" s="121">
        <v>8</v>
      </c>
      <c r="J4" s="132"/>
      <c r="K4" s="121">
        <v>8</v>
      </c>
      <c r="L4" s="132"/>
      <c r="M4" s="121"/>
      <c r="N4" s="132"/>
      <c r="O4" s="121"/>
      <c r="P4" s="132"/>
      <c r="Q4" s="121"/>
      <c r="R4" s="132"/>
      <c r="S4" s="12">
        <f>E4+G4+I4+K4+M4+O4+Q4</f>
        <v>27</v>
      </c>
      <c r="T4" s="12">
        <f t="shared" ref="T4:T20" si="0">SUM(S4-U4-V4)</f>
        <v>27</v>
      </c>
      <c r="U4" s="14"/>
      <c r="V4" s="14"/>
    </row>
    <row r="5" spans="1:22" x14ac:dyDescent="0.5">
      <c r="A5" s="6">
        <v>7138</v>
      </c>
      <c r="B5" s="155" t="s">
        <v>102</v>
      </c>
      <c r="C5" s="6">
        <v>44</v>
      </c>
      <c r="D5" s="20" t="s">
        <v>98</v>
      </c>
      <c r="E5" s="121">
        <v>1</v>
      </c>
      <c r="F5" s="132"/>
      <c r="G5" s="121">
        <v>1</v>
      </c>
      <c r="H5" s="132"/>
      <c r="I5" s="121"/>
      <c r="J5" s="132"/>
      <c r="K5" s="121"/>
      <c r="L5" s="132"/>
      <c r="M5" s="121"/>
      <c r="N5" s="132"/>
      <c r="O5" s="121"/>
      <c r="P5" s="132"/>
      <c r="Q5" s="121"/>
      <c r="R5" s="132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5">
      <c r="A6" s="6">
        <v>7138</v>
      </c>
      <c r="B6" s="155" t="s">
        <v>102</v>
      </c>
      <c r="C6" s="6">
        <v>43</v>
      </c>
      <c r="D6" s="20" t="s">
        <v>97</v>
      </c>
      <c r="E6" s="121">
        <v>1</v>
      </c>
      <c r="F6" s="132"/>
      <c r="G6" s="121">
        <v>2</v>
      </c>
      <c r="H6" s="132"/>
      <c r="I6" s="121"/>
      <c r="J6" s="132"/>
      <c r="K6" s="121"/>
      <c r="L6" s="132"/>
      <c r="M6" s="121"/>
      <c r="N6" s="132"/>
      <c r="O6" s="121"/>
      <c r="P6" s="132"/>
      <c r="Q6" s="121"/>
      <c r="R6" s="132"/>
      <c r="S6" s="12">
        <f t="shared" si="1"/>
        <v>3</v>
      </c>
      <c r="T6" s="12">
        <f t="shared" si="0"/>
        <v>3</v>
      </c>
      <c r="U6" s="14"/>
      <c r="V6" s="14"/>
    </row>
    <row r="7" spans="1:22" x14ac:dyDescent="0.5">
      <c r="A7" s="6"/>
      <c r="B7" s="6"/>
      <c r="C7" s="6"/>
      <c r="D7" s="20"/>
      <c r="E7" s="121"/>
      <c r="F7" s="132"/>
      <c r="G7" s="121"/>
      <c r="H7" s="132"/>
      <c r="I7" s="121"/>
      <c r="J7" s="132"/>
      <c r="K7" s="121"/>
      <c r="L7" s="132"/>
      <c r="M7" s="121"/>
      <c r="N7" s="132"/>
      <c r="O7" s="121"/>
      <c r="P7" s="132"/>
      <c r="Q7" s="12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1"/>
      <c r="F8" s="132"/>
      <c r="G8" s="121"/>
      <c r="H8" s="132"/>
      <c r="I8" s="121"/>
      <c r="J8" s="132"/>
      <c r="K8" s="121"/>
      <c r="L8" s="132"/>
      <c r="M8" s="121"/>
      <c r="N8" s="132"/>
      <c r="O8" s="121"/>
      <c r="P8" s="132"/>
      <c r="Q8" s="12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1"/>
      <c r="F9" s="132"/>
      <c r="G9" s="121"/>
      <c r="H9" s="132"/>
      <c r="I9" s="121"/>
      <c r="J9" s="132"/>
      <c r="K9" s="121"/>
      <c r="L9" s="132"/>
      <c r="M9" s="121"/>
      <c r="N9" s="132"/>
      <c r="O9" s="121"/>
      <c r="P9" s="132"/>
      <c r="Q9" s="12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1"/>
      <c r="F10" s="132"/>
      <c r="G10" s="121"/>
      <c r="H10" s="132"/>
      <c r="I10" s="121"/>
      <c r="J10" s="132"/>
      <c r="K10" s="121"/>
      <c r="L10" s="132"/>
      <c r="M10" s="121"/>
      <c r="N10" s="132"/>
      <c r="O10" s="121"/>
      <c r="P10" s="132"/>
      <c r="Q10" s="12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1"/>
      <c r="F11" s="132"/>
      <c r="G11" s="121"/>
      <c r="H11" s="132"/>
      <c r="I11" s="121"/>
      <c r="J11" s="132"/>
      <c r="K11" s="121"/>
      <c r="L11" s="132"/>
      <c r="M11" s="121"/>
      <c r="N11" s="132"/>
      <c r="O11" s="121"/>
      <c r="P11" s="132"/>
      <c r="Q11" s="12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1"/>
      <c r="F12" s="132"/>
      <c r="G12" s="121"/>
      <c r="H12" s="132"/>
      <c r="I12" s="121"/>
      <c r="J12" s="132"/>
      <c r="K12" s="121"/>
      <c r="L12" s="132"/>
      <c r="M12" s="121"/>
      <c r="N12" s="132"/>
      <c r="O12" s="121"/>
      <c r="P12" s="132"/>
      <c r="Q12" s="12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1"/>
      <c r="F13" s="132"/>
      <c r="G13" s="121"/>
      <c r="H13" s="132"/>
      <c r="I13" s="121"/>
      <c r="J13" s="132"/>
      <c r="K13" s="121"/>
      <c r="L13" s="132"/>
      <c r="M13" s="121"/>
      <c r="N13" s="132"/>
      <c r="O13" s="121"/>
      <c r="P13" s="132"/>
      <c r="Q13" s="12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1"/>
      <c r="F14" s="132"/>
      <c r="G14" s="121"/>
      <c r="H14" s="132"/>
      <c r="I14" s="121"/>
      <c r="J14" s="132"/>
      <c r="K14" s="121"/>
      <c r="L14" s="132"/>
      <c r="M14" s="121"/>
      <c r="N14" s="132"/>
      <c r="O14" s="121"/>
      <c r="P14" s="132"/>
      <c r="Q14" s="12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1"/>
      <c r="F15" s="132"/>
      <c r="G15" s="121"/>
      <c r="H15" s="132"/>
      <c r="I15" s="121"/>
      <c r="J15" s="132"/>
      <c r="K15" s="121"/>
      <c r="L15" s="132"/>
      <c r="M15" s="121"/>
      <c r="N15" s="132"/>
      <c r="O15" s="121"/>
      <c r="P15" s="132"/>
      <c r="Q15" s="12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32"/>
      <c r="G16" s="121"/>
      <c r="H16" s="132"/>
      <c r="I16" s="121"/>
      <c r="J16" s="132"/>
      <c r="K16" s="121"/>
      <c r="L16" s="132"/>
      <c r="M16" s="121"/>
      <c r="N16" s="132"/>
      <c r="O16" s="121"/>
      <c r="P16" s="132"/>
      <c r="Q16" s="12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55" t="s">
        <v>103</v>
      </c>
      <c r="C17" s="6"/>
      <c r="D17" s="20" t="s">
        <v>86</v>
      </c>
      <c r="E17" s="121"/>
      <c r="F17" s="132"/>
      <c r="G17" s="121"/>
      <c r="H17" s="132"/>
      <c r="I17" s="121"/>
      <c r="J17" s="132"/>
      <c r="K17" s="121"/>
      <c r="L17" s="132"/>
      <c r="M17" s="121"/>
      <c r="N17" s="132"/>
      <c r="O17" s="121"/>
      <c r="P17" s="132"/>
      <c r="Q17" s="12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55" t="s">
        <v>104</v>
      </c>
      <c r="C18" s="6"/>
      <c r="D18" s="20" t="s">
        <v>57</v>
      </c>
      <c r="E18" s="121"/>
      <c r="F18" s="132"/>
      <c r="G18" s="121"/>
      <c r="H18" s="132"/>
      <c r="I18" s="121"/>
      <c r="J18" s="132"/>
      <c r="K18" s="121"/>
      <c r="L18" s="132"/>
      <c r="M18" s="121"/>
      <c r="N18" s="132"/>
      <c r="O18" s="121"/>
      <c r="P18" s="132"/>
      <c r="Q18" s="12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55" t="s">
        <v>104</v>
      </c>
      <c r="C19" s="6"/>
      <c r="D19" s="20" t="s">
        <v>60</v>
      </c>
      <c r="E19" s="121"/>
      <c r="F19" s="132"/>
      <c r="G19" s="121"/>
      <c r="H19" s="132"/>
      <c r="I19" s="121"/>
      <c r="J19" s="132"/>
      <c r="K19" s="121"/>
      <c r="L19" s="132"/>
      <c r="M19" s="121"/>
      <c r="N19" s="132"/>
      <c r="O19" s="121"/>
      <c r="P19" s="132"/>
      <c r="Q19" s="12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1"/>
      <c r="F20" s="132"/>
      <c r="G20" s="121"/>
      <c r="H20" s="132"/>
      <c r="I20" s="121"/>
      <c r="J20" s="132"/>
      <c r="K20" s="121"/>
      <c r="L20" s="132"/>
      <c r="M20" s="121"/>
      <c r="N20" s="132"/>
      <c r="O20" s="121"/>
      <c r="P20" s="132"/>
      <c r="Q20" s="12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1"/>
      <c r="F21" s="132"/>
      <c r="G21" s="121"/>
      <c r="H21" s="132"/>
      <c r="I21" s="121"/>
      <c r="J21" s="132"/>
      <c r="K21" s="121"/>
      <c r="L21" s="132"/>
      <c r="M21" s="121"/>
      <c r="N21" s="132"/>
      <c r="O21" s="121"/>
      <c r="P21" s="132"/>
      <c r="Q21" s="121"/>
      <c r="R21" s="132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1"/>
      <c r="F22" s="132"/>
      <c r="G22" s="121"/>
      <c r="H22" s="132"/>
      <c r="I22" s="121"/>
      <c r="J22" s="132"/>
      <c r="K22" s="121"/>
      <c r="L22" s="132"/>
      <c r="M22" s="121"/>
      <c r="N22" s="132"/>
      <c r="O22" s="121"/>
      <c r="P22" s="132"/>
      <c r="Q22" s="121"/>
      <c r="R22" s="132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32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32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32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F22" sqref="F22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55</v>
      </c>
      <c r="B2" s="106"/>
      <c r="C2" s="114" t="str">
        <f>Analysis!C2</f>
        <v>25.08.2024</v>
      </c>
      <c r="D2" s="30"/>
      <c r="E2" s="128" t="s">
        <v>10</v>
      </c>
      <c r="F2" s="128"/>
      <c r="G2" s="144" t="s">
        <v>11</v>
      </c>
      <c r="H2" s="144"/>
      <c r="I2" s="144" t="s">
        <v>12</v>
      </c>
      <c r="J2" s="144"/>
      <c r="K2" s="144" t="s">
        <v>13</v>
      </c>
      <c r="L2" s="144"/>
      <c r="M2" s="145" t="s">
        <v>14</v>
      </c>
      <c r="N2" s="145"/>
      <c r="O2" s="144" t="s">
        <v>15</v>
      </c>
      <c r="P2" s="144"/>
      <c r="Q2" s="144" t="s">
        <v>16</v>
      </c>
      <c r="R2" s="144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8"/>
      <c r="N3" s="117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55" t="s">
        <v>102</v>
      </c>
      <c r="C4" s="6">
        <v>10</v>
      </c>
      <c r="D4" s="20" t="s">
        <v>87</v>
      </c>
      <c r="E4" s="121"/>
      <c r="F4" s="132"/>
      <c r="G4" s="136"/>
      <c r="H4" s="137"/>
      <c r="I4" s="136"/>
      <c r="J4" s="137"/>
      <c r="K4" s="136"/>
      <c r="L4" s="137"/>
      <c r="M4" s="139"/>
      <c r="N4" s="140"/>
      <c r="O4" s="141"/>
      <c r="P4" s="141"/>
      <c r="Q4" s="136"/>
      <c r="R4" s="137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>
        <v>7138</v>
      </c>
      <c r="B5" s="155" t="s">
        <v>102</v>
      </c>
      <c r="C5" s="6">
        <v>12</v>
      </c>
      <c r="D5" s="20" t="s">
        <v>87</v>
      </c>
      <c r="E5" s="121"/>
      <c r="F5" s="132"/>
      <c r="G5" s="121"/>
      <c r="H5" s="120"/>
      <c r="I5" s="119"/>
      <c r="J5" s="120"/>
      <c r="K5" s="119"/>
      <c r="L5" s="120"/>
      <c r="M5" s="129"/>
      <c r="N5" s="130"/>
      <c r="O5" s="141"/>
      <c r="P5" s="141"/>
      <c r="Q5" s="136"/>
      <c r="R5" s="137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21"/>
      <c r="F6" s="132"/>
      <c r="G6" s="119"/>
      <c r="H6" s="120"/>
      <c r="I6" s="119"/>
      <c r="J6" s="120"/>
      <c r="K6" s="119"/>
      <c r="L6" s="120"/>
      <c r="M6" s="129"/>
      <c r="N6" s="130"/>
      <c r="O6" s="141"/>
      <c r="P6" s="141"/>
      <c r="Q6" s="136"/>
      <c r="R6" s="137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21"/>
      <c r="F7" s="132"/>
      <c r="G7" s="136"/>
      <c r="H7" s="137"/>
      <c r="I7" s="136"/>
      <c r="J7" s="137"/>
      <c r="K7" s="136"/>
      <c r="L7" s="137"/>
      <c r="M7" s="139"/>
      <c r="N7" s="140"/>
      <c r="O7" s="141"/>
      <c r="P7" s="141"/>
      <c r="Q7" s="136"/>
      <c r="R7" s="137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1"/>
      <c r="F8" s="132"/>
      <c r="G8" s="136"/>
      <c r="H8" s="137"/>
      <c r="I8" s="136"/>
      <c r="J8" s="137"/>
      <c r="K8" s="136"/>
      <c r="L8" s="137"/>
      <c r="M8" s="139"/>
      <c r="N8" s="140"/>
      <c r="O8" s="141"/>
      <c r="P8" s="141"/>
      <c r="Q8" s="136"/>
      <c r="R8" s="137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1"/>
      <c r="F9" s="132"/>
      <c r="G9" s="136"/>
      <c r="H9" s="137"/>
      <c r="I9" s="136"/>
      <c r="J9" s="137"/>
      <c r="K9" s="136"/>
      <c r="L9" s="137"/>
      <c r="M9" s="139"/>
      <c r="N9" s="140"/>
      <c r="O9" s="141"/>
      <c r="P9" s="141"/>
      <c r="Q9" s="136"/>
      <c r="R9" s="137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1"/>
      <c r="F10" s="132"/>
      <c r="G10" s="136"/>
      <c r="H10" s="137"/>
      <c r="I10" s="136"/>
      <c r="J10" s="137"/>
      <c r="K10" s="136"/>
      <c r="L10" s="137"/>
      <c r="M10" s="139"/>
      <c r="N10" s="140"/>
      <c r="O10" s="136"/>
      <c r="P10" s="137"/>
      <c r="Q10" s="136"/>
      <c r="R10" s="137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1"/>
      <c r="F11" s="132"/>
      <c r="G11" s="136"/>
      <c r="H11" s="137"/>
      <c r="I11" s="136"/>
      <c r="J11" s="137"/>
      <c r="K11" s="136"/>
      <c r="L11" s="137"/>
      <c r="M11" s="139"/>
      <c r="N11" s="140"/>
      <c r="O11" s="136"/>
      <c r="P11" s="137"/>
      <c r="Q11" s="136"/>
      <c r="R11" s="137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1"/>
      <c r="F12" s="132"/>
      <c r="G12" s="119"/>
      <c r="H12" s="120"/>
      <c r="I12" s="119"/>
      <c r="J12" s="120"/>
      <c r="K12" s="119"/>
      <c r="L12" s="120"/>
      <c r="M12" s="129"/>
      <c r="N12" s="130"/>
      <c r="O12" s="136"/>
      <c r="P12" s="137"/>
      <c r="Q12" s="136"/>
      <c r="R12" s="137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1"/>
      <c r="F13" s="132"/>
      <c r="G13" s="119"/>
      <c r="H13" s="120"/>
      <c r="I13" s="119"/>
      <c r="J13" s="120"/>
      <c r="K13" s="119"/>
      <c r="L13" s="120"/>
      <c r="M13" s="129"/>
      <c r="N13" s="130"/>
      <c r="O13" s="136"/>
      <c r="P13" s="137"/>
      <c r="Q13" s="136"/>
      <c r="R13" s="137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155" t="s">
        <v>103</v>
      </c>
      <c r="C14" s="6"/>
      <c r="D14" s="20" t="s">
        <v>83</v>
      </c>
      <c r="E14" s="121">
        <v>8</v>
      </c>
      <c r="F14" s="132"/>
      <c r="G14" s="119">
        <v>8</v>
      </c>
      <c r="H14" s="120"/>
      <c r="I14" s="119">
        <v>8</v>
      </c>
      <c r="J14" s="120"/>
      <c r="K14" s="119">
        <v>8</v>
      </c>
      <c r="L14" s="120"/>
      <c r="M14" s="129"/>
      <c r="N14" s="130"/>
      <c r="O14" s="136"/>
      <c r="P14" s="137"/>
      <c r="Q14" s="136"/>
      <c r="R14" s="137"/>
      <c r="S14" s="36">
        <f t="shared" ref="S14:S15" si="8">E14+G14+I14+K14+M14+O14+Q14</f>
        <v>32</v>
      </c>
      <c r="T14" s="36">
        <f t="shared" ref="T14:T15" si="9">SUM(S14-U14-V14)</f>
        <v>32</v>
      </c>
      <c r="U14" s="38"/>
      <c r="V14" s="38"/>
    </row>
    <row r="15" spans="1:22" x14ac:dyDescent="0.5">
      <c r="A15" s="6"/>
      <c r="B15" s="6"/>
      <c r="C15" s="6"/>
      <c r="D15" s="20"/>
      <c r="E15" s="121"/>
      <c r="F15" s="132"/>
      <c r="G15" s="121"/>
      <c r="H15" s="120"/>
      <c r="I15" s="121"/>
      <c r="J15" s="120"/>
      <c r="K15" s="121"/>
      <c r="L15" s="120"/>
      <c r="M15" s="138"/>
      <c r="N15" s="130"/>
      <c r="O15" s="136"/>
      <c r="P15" s="137"/>
      <c r="Q15" s="136"/>
      <c r="R15" s="137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1"/>
      <c r="F16" s="132"/>
      <c r="G16" s="119"/>
      <c r="H16" s="120"/>
      <c r="I16" s="119"/>
      <c r="J16" s="120"/>
      <c r="K16" s="119"/>
      <c r="L16" s="120"/>
      <c r="M16" s="129"/>
      <c r="N16" s="130"/>
      <c r="O16" s="136"/>
      <c r="P16" s="137"/>
      <c r="Q16" s="136"/>
      <c r="R16" s="137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155" t="s">
        <v>104</v>
      </c>
      <c r="C17" s="6"/>
      <c r="D17" s="20" t="s">
        <v>69</v>
      </c>
      <c r="E17" s="121"/>
      <c r="F17" s="132"/>
      <c r="G17" s="119"/>
      <c r="H17" s="120"/>
      <c r="I17" s="119"/>
      <c r="J17" s="120"/>
      <c r="K17" s="119"/>
      <c r="L17" s="120"/>
      <c r="M17" s="129"/>
      <c r="N17" s="130"/>
      <c r="O17" s="136"/>
      <c r="P17" s="137"/>
      <c r="Q17" s="136"/>
      <c r="R17" s="137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55" t="s">
        <v>104</v>
      </c>
      <c r="C18" s="6"/>
      <c r="D18" s="20" t="s">
        <v>68</v>
      </c>
      <c r="E18" s="121"/>
      <c r="F18" s="132"/>
      <c r="G18" s="121"/>
      <c r="H18" s="137"/>
      <c r="I18" s="136"/>
      <c r="J18" s="137"/>
      <c r="K18" s="136"/>
      <c r="L18" s="137"/>
      <c r="M18" s="139"/>
      <c r="N18" s="140"/>
      <c r="O18" s="141"/>
      <c r="P18" s="141"/>
      <c r="Q18" s="136"/>
      <c r="R18" s="137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55" t="s">
        <v>104</v>
      </c>
      <c r="C19" s="6"/>
      <c r="D19" s="20" t="s">
        <v>57</v>
      </c>
      <c r="E19" s="121"/>
      <c r="F19" s="132"/>
      <c r="G19" s="136"/>
      <c r="H19" s="137"/>
      <c r="I19" s="136"/>
      <c r="J19" s="137"/>
      <c r="K19" s="136"/>
      <c r="L19" s="137"/>
      <c r="M19" s="139"/>
      <c r="N19" s="140"/>
      <c r="O19" s="141"/>
      <c r="P19" s="141"/>
      <c r="Q19" s="136"/>
      <c r="R19" s="137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55" t="s">
        <v>104</v>
      </c>
      <c r="C20" s="6"/>
      <c r="D20" s="20" t="s">
        <v>62</v>
      </c>
      <c r="E20" s="121"/>
      <c r="F20" s="132"/>
      <c r="G20" s="136"/>
      <c r="H20" s="137"/>
      <c r="I20" s="136"/>
      <c r="J20" s="137"/>
      <c r="K20" s="136"/>
      <c r="L20" s="137"/>
      <c r="M20" s="139"/>
      <c r="N20" s="140"/>
      <c r="O20" s="141"/>
      <c r="P20" s="141"/>
      <c r="Q20" s="136"/>
      <c r="R20" s="137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1"/>
      <c r="F21" s="132"/>
      <c r="G21" s="136"/>
      <c r="H21" s="137"/>
      <c r="I21" s="136"/>
      <c r="J21" s="137"/>
      <c r="K21" s="136"/>
      <c r="L21" s="137"/>
      <c r="M21" s="139">
        <v>8</v>
      </c>
      <c r="N21" s="140"/>
      <c r="O21" s="141"/>
      <c r="P21" s="141"/>
      <c r="Q21" s="136"/>
      <c r="R21" s="137"/>
      <c r="S21" s="36">
        <f t="shared" si="0"/>
        <v>8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22"/>
      <c r="F22" s="122"/>
      <c r="G22" s="141"/>
      <c r="H22" s="141"/>
      <c r="I22" s="141"/>
      <c r="J22" s="141"/>
      <c r="K22" s="141"/>
      <c r="L22" s="141"/>
      <c r="M22" s="136"/>
      <c r="N22" s="137"/>
      <c r="O22" s="141"/>
      <c r="P22" s="141"/>
      <c r="Q22" s="136"/>
      <c r="R22" s="137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8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F22" sqref="F22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49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25.08.2024</v>
      </c>
      <c r="D2" s="6"/>
      <c r="E2" s="128" t="s">
        <v>10</v>
      </c>
      <c r="F2" s="128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28" t="s">
        <v>14</v>
      </c>
      <c r="N2" s="128"/>
      <c r="O2" s="128" t="s">
        <v>15</v>
      </c>
      <c r="P2" s="128"/>
      <c r="Q2" s="128" t="s">
        <v>16</v>
      </c>
      <c r="R2" s="12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55" t="s">
        <v>102</v>
      </c>
      <c r="C4" s="6">
        <v>32</v>
      </c>
      <c r="D4" s="20" t="s">
        <v>84</v>
      </c>
      <c r="E4" s="121">
        <v>8</v>
      </c>
      <c r="F4" s="132"/>
      <c r="G4" s="121">
        <v>3.5</v>
      </c>
      <c r="H4" s="132"/>
      <c r="I4" s="121"/>
      <c r="J4" s="132"/>
      <c r="K4" s="121"/>
      <c r="L4" s="132"/>
      <c r="M4" s="121"/>
      <c r="N4" s="132"/>
      <c r="O4" s="121"/>
      <c r="P4" s="132"/>
      <c r="Q4" s="121"/>
      <c r="R4" s="132"/>
      <c r="S4" s="12">
        <f t="shared" ref="S4:S10" si="0">E4+G4+I4+K4+M4+O4+Q4</f>
        <v>11.5</v>
      </c>
      <c r="T4" s="12">
        <f t="shared" ref="T4:T22" si="1">SUM(S4-U4-V4)</f>
        <v>11.5</v>
      </c>
      <c r="U4" s="14"/>
      <c r="V4" s="14"/>
    </row>
    <row r="5" spans="1:22" x14ac:dyDescent="0.5">
      <c r="A5" s="6">
        <v>7138</v>
      </c>
      <c r="B5" s="155" t="s">
        <v>102</v>
      </c>
      <c r="C5" s="6">
        <v>44</v>
      </c>
      <c r="D5" s="20" t="s">
        <v>98</v>
      </c>
      <c r="E5" s="121"/>
      <c r="F5" s="132"/>
      <c r="G5" s="121">
        <v>4.5</v>
      </c>
      <c r="H5" s="132"/>
      <c r="I5" s="121">
        <v>8</v>
      </c>
      <c r="J5" s="132"/>
      <c r="K5" s="121">
        <v>8</v>
      </c>
      <c r="L5" s="132"/>
      <c r="M5" s="121"/>
      <c r="N5" s="132"/>
      <c r="O5" s="121"/>
      <c r="P5" s="132"/>
      <c r="Q5" s="121"/>
      <c r="R5" s="132"/>
      <c r="S5" s="12">
        <f t="shared" si="0"/>
        <v>20.5</v>
      </c>
      <c r="T5" s="12">
        <f t="shared" si="1"/>
        <v>20.5</v>
      </c>
      <c r="U5" s="14"/>
      <c r="V5" s="14"/>
    </row>
    <row r="6" spans="1:22" x14ac:dyDescent="0.5">
      <c r="A6" s="6"/>
      <c r="B6" s="6"/>
      <c r="C6" s="6"/>
      <c r="D6" s="20"/>
      <c r="E6" s="121"/>
      <c r="F6" s="132"/>
      <c r="G6" s="121"/>
      <c r="H6" s="132"/>
      <c r="I6" s="121"/>
      <c r="J6" s="132"/>
      <c r="K6" s="121"/>
      <c r="L6" s="132"/>
      <c r="M6" s="121"/>
      <c r="N6" s="132"/>
      <c r="O6" s="121"/>
      <c r="P6" s="132"/>
      <c r="Q6" s="12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1"/>
      <c r="F7" s="132"/>
      <c r="G7" s="121"/>
      <c r="H7" s="132"/>
      <c r="I7" s="121"/>
      <c r="J7" s="132"/>
      <c r="K7" s="121"/>
      <c r="L7" s="132"/>
      <c r="M7" s="121"/>
      <c r="N7" s="132"/>
      <c r="O7" s="121"/>
      <c r="P7" s="132"/>
      <c r="Q7" s="12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1"/>
      <c r="F8" s="132"/>
      <c r="G8" s="121"/>
      <c r="H8" s="132"/>
      <c r="I8" s="121"/>
      <c r="J8" s="132"/>
      <c r="K8" s="121"/>
      <c r="L8" s="132"/>
      <c r="M8" s="121"/>
      <c r="N8" s="132"/>
      <c r="O8" s="121"/>
      <c r="P8" s="132"/>
      <c r="Q8" s="12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1"/>
      <c r="F9" s="132"/>
      <c r="G9" s="121"/>
      <c r="H9" s="132"/>
      <c r="I9" s="121"/>
      <c r="J9" s="132"/>
      <c r="K9" s="121"/>
      <c r="L9" s="132"/>
      <c r="M9" s="121"/>
      <c r="N9" s="132"/>
      <c r="O9" s="121"/>
      <c r="P9" s="132"/>
      <c r="Q9" s="12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1"/>
      <c r="F10" s="132"/>
      <c r="G10" s="121"/>
      <c r="H10" s="132"/>
      <c r="I10" s="121"/>
      <c r="J10" s="132"/>
      <c r="K10" s="121"/>
      <c r="L10" s="132"/>
      <c r="M10" s="121"/>
      <c r="N10" s="132"/>
      <c r="O10" s="121"/>
      <c r="P10" s="132"/>
      <c r="Q10" s="12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1"/>
      <c r="F11" s="132"/>
      <c r="G11" s="121"/>
      <c r="H11" s="132"/>
      <c r="I11" s="121"/>
      <c r="J11" s="132"/>
      <c r="K11" s="121"/>
      <c r="L11" s="132"/>
      <c r="M11" s="121"/>
      <c r="N11" s="132"/>
      <c r="O11" s="121"/>
      <c r="P11" s="132"/>
      <c r="Q11" s="12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1"/>
      <c r="F12" s="132"/>
      <c r="G12" s="121"/>
      <c r="H12" s="132"/>
      <c r="I12" s="121"/>
      <c r="J12" s="132"/>
      <c r="K12" s="121"/>
      <c r="L12" s="132"/>
      <c r="M12" s="121"/>
      <c r="N12" s="132"/>
      <c r="O12" s="121"/>
      <c r="P12" s="132"/>
      <c r="Q12" s="12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1"/>
      <c r="F13" s="132"/>
      <c r="G13" s="121"/>
      <c r="H13" s="132"/>
      <c r="I13" s="121"/>
      <c r="J13" s="132"/>
      <c r="K13" s="121"/>
      <c r="L13" s="132"/>
      <c r="M13" s="121"/>
      <c r="N13" s="132"/>
      <c r="O13" s="121"/>
      <c r="P13" s="132"/>
      <c r="Q13" s="12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1"/>
      <c r="F14" s="132"/>
      <c r="G14" s="121"/>
      <c r="H14" s="132"/>
      <c r="I14" s="121"/>
      <c r="J14" s="132"/>
      <c r="K14" s="121"/>
      <c r="L14" s="132"/>
      <c r="M14" s="121"/>
      <c r="N14" s="132"/>
      <c r="O14" s="121"/>
      <c r="P14" s="132"/>
      <c r="Q14" s="12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32"/>
      <c r="G15" s="121"/>
      <c r="H15" s="132"/>
      <c r="I15" s="121"/>
      <c r="J15" s="132"/>
      <c r="K15" s="121"/>
      <c r="L15" s="132"/>
      <c r="M15" s="121"/>
      <c r="N15" s="132"/>
      <c r="O15" s="121"/>
      <c r="P15" s="132"/>
      <c r="Q15" s="12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1"/>
      <c r="P16" s="132"/>
      <c r="Q16" s="12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55" t="s">
        <v>103</v>
      </c>
      <c r="C17" s="6"/>
      <c r="D17" s="20" t="s">
        <v>85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1"/>
      <c r="P17" s="132"/>
      <c r="Q17" s="12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1"/>
      <c r="F18" s="132"/>
      <c r="G18" s="121"/>
      <c r="H18" s="132"/>
      <c r="I18" s="121"/>
      <c r="J18" s="132"/>
      <c r="K18" s="121"/>
      <c r="L18" s="132"/>
      <c r="M18" s="121"/>
      <c r="N18" s="132"/>
      <c r="O18" s="121"/>
      <c r="P18" s="132"/>
      <c r="Q18" s="12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55" t="s">
        <v>104</v>
      </c>
      <c r="C19" s="6"/>
      <c r="D19" s="20" t="s">
        <v>80</v>
      </c>
      <c r="E19" s="121"/>
      <c r="F19" s="132"/>
      <c r="G19" s="121"/>
      <c r="H19" s="132"/>
      <c r="I19" s="121"/>
      <c r="J19" s="132"/>
      <c r="K19" s="121"/>
      <c r="L19" s="132"/>
      <c r="M19" s="121"/>
      <c r="N19" s="132"/>
      <c r="O19" s="121"/>
      <c r="P19" s="132"/>
      <c r="Q19" s="12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55" t="s">
        <v>104</v>
      </c>
      <c r="C20" s="6"/>
      <c r="D20" s="20" t="s">
        <v>82</v>
      </c>
      <c r="E20" s="121"/>
      <c r="F20" s="132"/>
      <c r="G20" s="121"/>
      <c r="H20" s="132"/>
      <c r="I20" s="121"/>
      <c r="J20" s="132"/>
      <c r="K20" s="121"/>
      <c r="L20" s="132"/>
      <c r="M20" s="121"/>
      <c r="N20" s="132"/>
      <c r="O20" s="121"/>
      <c r="P20" s="132"/>
      <c r="Q20" s="12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55" t="s">
        <v>104</v>
      </c>
      <c r="C21" s="6"/>
      <c r="D21" s="20" t="s">
        <v>59</v>
      </c>
      <c r="E21" s="121"/>
      <c r="F21" s="132"/>
      <c r="G21" s="121"/>
      <c r="H21" s="132"/>
      <c r="I21" s="121"/>
      <c r="J21" s="132"/>
      <c r="K21" s="121"/>
      <c r="L21" s="132"/>
      <c r="M21" s="121"/>
      <c r="N21" s="132"/>
      <c r="O21" s="121"/>
      <c r="P21" s="132"/>
      <c r="Q21" s="12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6"/>
      <c r="F22" s="132"/>
      <c r="G22" s="146"/>
      <c r="H22" s="132"/>
      <c r="I22" s="146"/>
      <c r="J22" s="132"/>
      <c r="K22" s="146"/>
      <c r="L22" s="132"/>
      <c r="M22" s="146"/>
      <c r="N22" s="132"/>
      <c r="O22" s="121"/>
      <c r="P22" s="132"/>
      <c r="Q22" s="12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1"/>
      <c r="F23" s="132"/>
      <c r="G23" s="121"/>
      <c r="H23" s="132"/>
      <c r="I23" s="121"/>
      <c r="J23" s="132"/>
      <c r="K23" s="121"/>
      <c r="L23" s="132"/>
      <c r="M23" s="121"/>
      <c r="N23" s="132"/>
      <c r="O23" s="121"/>
      <c r="P23" s="132"/>
      <c r="Q23" s="121"/>
      <c r="R23" s="132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1"/>
      <c r="F24" s="132"/>
      <c r="G24" s="121"/>
      <c r="H24" s="132"/>
      <c r="I24" s="121"/>
      <c r="J24" s="132"/>
      <c r="K24" s="121"/>
      <c r="L24" s="132"/>
      <c r="M24" s="121"/>
      <c r="N24" s="132"/>
      <c r="O24" s="121"/>
      <c r="P24" s="132"/>
      <c r="Q24" s="121"/>
      <c r="R24" s="132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9" zoomScale="87" zoomScaleNormal="87" workbookViewId="0">
      <selection activeCell="F22" sqref="F22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45</v>
      </c>
      <c r="B1" s="2"/>
      <c r="C1" s="2"/>
      <c r="S1" s="3"/>
    </row>
    <row r="2" spans="1:22" s="9" customFormat="1" x14ac:dyDescent="0.5">
      <c r="A2" s="5" t="s">
        <v>55</v>
      </c>
      <c r="B2" s="106"/>
      <c r="C2" s="114" t="str">
        <f>Analysis!C2</f>
        <v>25.08.2024</v>
      </c>
      <c r="D2" s="6"/>
      <c r="E2" s="128" t="s">
        <v>10</v>
      </c>
      <c r="F2" s="128"/>
      <c r="G2" s="128" t="s">
        <v>11</v>
      </c>
      <c r="H2" s="128"/>
      <c r="I2" s="128" t="s">
        <v>12</v>
      </c>
      <c r="J2" s="128"/>
      <c r="K2" s="128" t="s">
        <v>13</v>
      </c>
      <c r="L2" s="128"/>
      <c r="M2" s="128" t="s">
        <v>14</v>
      </c>
      <c r="N2" s="128"/>
      <c r="O2" s="128" t="s">
        <v>15</v>
      </c>
      <c r="P2" s="128"/>
      <c r="Q2" s="128" t="s">
        <v>16</v>
      </c>
      <c r="R2" s="128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55" t="s">
        <v>102</v>
      </c>
      <c r="C4" s="6">
        <v>26</v>
      </c>
      <c r="D4" s="20" t="s">
        <v>90</v>
      </c>
      <c r="E4" s="121">
        <v>8</v>
      </c>
      <c r="F4" s="132"/>
      <c r="G4" s="121">
        <v>5</v>
      </c>
      <c r="H4" s="132"/>
      <c r="I4" s="121">
        <v>4</v>
      </c>
      <c r="J4" s="132"/>
      <c r="K4" s="121">
        <v>6</v>
      </c>
      <c r="L4" s="132"/>
      <c r="M4" s="121"/>
      <c r="N4" s="132"/>
      <c r="O4" s="121"/>
      <c r="P4" s="132"/>
      <c r="Q4" s="121"/>
      <c r="R4" s="132"/>
      <c r="S4" s="12">
        <f>E4+G4+I4+K4+M4+O4+Q4</f>
        <v>23</v>
      </c>
      <c r="T4" s="12">
        <f>SUM(S4-U4-V4)</f>
        <v>23</v>
      </c>
      <c r="U4" s="14"/>
      <c r="V4" s="14"/>
    </row>
    <row r="5" spans="1:22" ht="15.75" customHeight="1" x14ac:dyDescent="0.5">
      <c r="A5" s="6">
        <v>7138</v>
      </c>
      <c r="B5" s="155" t="s">
        <v>102</v>
      </c>
      <c r="C5" s="6">
        <v>11</v>
      </c>
      <c r="D5" s="20" t="s">
        <v>88</v>
      </c>
      <c r="E5" s="121"/>
      <c r="F5" s="132"/>
      <c r="G5" s="121">
        <v>3</v>
      </c>
      <c r="H5" s="132"/>
      <c r="I5" s="121">
        <v>4</v>
      </c>
      <c r="J5" s="132"/>
      <c r="K5" s="121"/>
      <c r="L5" s="132"/>
      <c r="M5" s="121"/>
      <c r="N5" s="132"/>
      <c r="O5" s="121"/>
      <c r="P5" s="132"/>
      <c r="Q5" s="121"/>
      <c r="R5" s="132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5">
      <c r="A6" s="6">
        <v>6964</v>
      </c>
      <c r="B6" s="155" t="s">
        <v>105</v>
      </c>
      <c r="C6" s="6">
        <v>51</v>
      </c>
      <c r="D6" s="20" t="s">
        <v>100</v>
      </c>
      <c r="E6" s="121"/>
      <c r="F6" s="132"/>
      <c r="G6" s="121"/>
      <c r="H6" s="132"/>
      <c r="I6" s="121"/>
      <c r="J6" s="132"/>
      <c r="K6" s="121">
        <v>2</v>
      </c>
      <c r="L6" s="132"/>
      <c r="M6" s="121"/>
      <c r="N6" s="132"/>
      <c r="O6" s="121"/>
      <c r="P6" s="132"/>
      <c r="Q6" s="121"/>
      <c r="R6" s="132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5">
      <c r="A7" s="6"/>
      <c r="B7" s="6"/>
      <c r="C7" s="6"/>
      <c r="D7" s="20"/>
      <c r="E7" s="121"/>
      <c r="F7" s="132"/>
      <c r="G7" s="121"/>
      <c r="H7" s="132"/>
      <c r="I7" s="121"/>
      <c r="J7" s="132"/>
      <c r="K7" s="121"/>
      <c r="L7" s="132"/>
      <c r="M7" s="121"/>
      <c r="N7" s="132"/>
      <c r="O7" s="121"/>
      <c r="P7" s="132"/>
      <c r="Q7" s="121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1"/>
      <c r="F8" s="132"/>
      <c r="G8" s="121"/>
      <c r="H8" s="132"/>
      <c r="I8" s="121"/>
      <c r="J8" s="132"/>
      <c r="K8" s="121"/>
      <c r="L8" s="132"/>
      <c r="M8" s="121"/>
      <c r="N8" s="132"/>
      <c r="O8" s="121"/>
      <c r="P8" s="132"/>
      <c r="Q8" s="121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1"/>
      <c r="F9" s="132"/>
      <c r="G9" s="121"/>
      <c r="H9" s="132"/>
      <c r="I9" s="121"/>
      <c r="J9" s="132"/>
      <c r="K9" s="121"/>
      <c r="L9" s="132"/>
      <c r="M9" s="121"/>
      <c r="N9" s="132"/>
      <c r="O9" s="121"/>
      <c r="P9" s="132"/>
      <c r="Q9" s="12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1"/>
      <c r="F10" s="132"/>
      <c r="G10" s="121"/>
      <c r="H10" s="132"/>
      <c r="I10" s="121"/>
      <c r="J10" s="132"/>
      <c r="K10" s="121"/>
      <c r="L10" s="132"/>
      <c r="M10" s="121"/>
      <c r="N10" s="132"/>
      <c r="O10" s="121"/>
      <c r="P10" s="132"/>
      <c r="Q10" s="12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1"/>
      <c r="F11" s="132"/>
      <c r="G11" s="121"/>
      <c r="H11" s="132"/>
      <c r="I11" s="121"/>
      <c r="J11" s="132"/>
      <c r="K11" s="121"/>
      <c r="L11" s="132"/>
      <c r="M11" s="121"/>
      <c r="N11" s="132"/>
      <c r="O11" s="121"/>
      <c r="P11" s="132"/>
      <c r="Q11" s="12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1"/>
      <c r="F12" s="132"/>
      <c r="G12" s="121"/>
      <c r="H12" s="132"/>
      <c r="I12" s="121"/>
      <c r="J12" s="132"/>
      <c r="K12" s="121"/>
      <c r="L12" s="132"/>
      <c r="M12" s="121"/>
      <c r="N12" s="132"/>
      <c r="O12" s="121"/>
      <c r="P12" s="132"/>
      <c r="Q12" s="12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1"/>
      <c r="F13" s="132"/>
      <c r="G13" s="121"/>
      <c r="H13" s="132"/>
      <c r="I13" s="121"/>
      <c r="J13" s="132"/>
      <c r="K13" s="121"/>
      <c r="L13" s="132"/>
      <c r="M13" s="121"/>
      <c r="N13" s="132"/>
      <c r="O13" s="121"/>
      <c r="P13" s="132"/>
      <c r="Q13" s="12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1"/>
      <c r="F14" s="132"/>
      <c r="G14" s="121"/>
      <c r="H14" s="132"/>
      <c r="I14" s="121"/>
      <c r="J14" s="132"/>
      <c r="K14" s="121"/>
      <c r="L14" s="132"/>
      <c r="M14" s="121"/>
      <c r="N14" s="132"/>
      <c r="O14" s="121"/>
      <c r="P14" s="132"/>
      <c r="Q14" s="12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32"/>
      <c r="G15" s="121"/>
      <c r="H15" s="132"/>
      <c r="I15" s="121"/>
      <c r="J15" s="132"/>
      <c r="K15" s="121"/>
      <c r="L15" s="132"/>
      <c r="M15" s="121"/>
      <c r="N15" s="132"/>
      <c r="O15" s="121"/>
      <c r="P15" s="132"/>
      <c r="Q15" s="12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32"/>
      <c r="G16" s="121"/>
      <c r="H16" s="132"/>
      <c r="I16" s="121"/>
      <c r="J16" s="132"/>
      <c r="K16" s="121"/>
      <c r="L16" s="132"/>
      <c r="M16" s="121"/>
      <c r="N16" s="132"/>
      <c r="O16" s="121"/>
      <c r="P16" s="132"/>
      <c r="Q16" s="12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1"/>
      <c r="F17" s="132"/>
      <c r="G17" s="121"/>
      <c r="H17" s="132"/>
      <c r="I17" s="121"/>
      <c r="J17" s="132"/>
      <c r="K17" s="121"/>
      <c r="L17" s="132"/>
      <c r="M17" s="121"/>
      <c r="N17" s="132"/>
      <c r="O17" s="121"/>
      <c r="P17" s="132"/>
      <c r="Q17" s="12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21"/>
      <c r="J18" s="132"/>
      <c r="K18" s="119"/>
      <c r="L18" s="120"/>
      <c r="M18" s="121"/>
      <c r="N18" s="132"/>
      <c r="O18" s="121"/>
      <c r="P18" s="132"/>
      <c r="Q18" s="12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155" t="s">
        <v>104</v>
      </c>
      <c r="C19" s="6"/>
      <c r="D19" s="20" t="s">
        <v>57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1"/>
      <c r="P19" s="132"/>
      <c r="Q19" s="12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55" t="s">
        <v>104</v>
      </c>
      <c r="C20" s="6"/>
      <c r="D20" s="10" t="s">
        <v>53</v>
      </c>
      <c r="E20" s="121"/>
      <c r="F20" s="132"/>
      <c r="G20" s="121"/>
      <c r="H20" s="132"/>
      <c r="I20" s="121"/>
      <c r="J20" s="132"/>
      <c r="K20" s="121"/>
      <c r="L20" s="132"/>
      <c r="M20" s="121"/>
      <c r="N20" s="132"/>
      <c r="O20" s="121"/>
      <c r="P20" s="132"/>
      <c r="Q20" s="121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1"/>
      <c r="F21" s="132"/>
      <c r="G21" s="121"/>
      <c r="H21" s="132"/>
      <c r="I21" s="121"/>
      <c r="J21" s="132"/>
      <c r="K21" s="121"/>
      <c r="L21" s="132"/>
      <c r="M21" s="121"/>
      <c r="N21" s="132"/>
      <c r="O21" s="121"/>
      <c r="P21" s="132"/>
      <c r="Q21" s="12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32</v>
      </c>
      <c r="B22" s="10"/>
      <c r="C22" s="6"/>
      <c r="D22" s="6"/>
      <c r="E22" s="121"/>
      <c r="F22" s="132"/>
      <c r="G22" s="121"/>
      <c r="H22" s="132"/>
      <c r="I22" s="121"/>
      <c r="J22" s="132"/>
      <c r="K22" s="121"/>
      <c r="L22" s="132"/>
      <c r="M22" s="121"/>
      <c r="N22" s="132"/>
      <c r="O22" s="121"/>
      <c r="P22" s="132"/>
      <c r="Q22" s="121"/>
      <c r="R22" s="132"/>
      <c r="S22" s="12">
        <f t="shared" si="0"/>
        <v>0</v>
      </c>
      <c r="T22" s="12"/>
      <c r="U22" s="15"/>
      <c r="V22" s="14"/>
    </row>
    <row r="23" spans="1:22" x14ac:dyDescent="0.5">
      <c r="A23" s="10" t="s">
        <v>33</v>
      </c>
      <c r="B23" s="10"/>
      <c r="C23" s="6"/>
      <c r="D23" s="6"/>
      <c r="E23" s="121"/>
      <c r="F23" s="132"/>
      <c r="G23" s="121"/>
      <c r="H23" s="132"/>
      <c r="I23" s="121"/>
      <c r="J23" s="132"/>
      <c r="K23" s="121"/>
      <c r="L23" s="132"/>
      <c r="M23" s="121"/>
      <c r="N23" s="132"/>
      <c r="O23" s="121"/>
      <c r="P23" s="132"/>
      <c r="Q23" s="121"/>
      <c r="R23" s="132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32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36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20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21</v>
      </c>
      <c r="C30" s="17">
        <f>U26</f>
        <v>0</v>
      </c>
      <c r="D30" s="17"/>
      <c r="I30" s="22"/>
      <c r="S30" s="3"/>
    </row>
    <row r="31" spans="1:22" x14ac:dyDescent="0.5">
      <c r="A31" s="3" t="s">
        <v>22</v>
      </c>
      <c r="C31" s="17">
        <f>V26</f>
        <v>0</v>
      </c>
      <c r="S31" s="3"/>
    </row>
    <row r="32" spans="1:22" x14ac:dyDescent="0.5">
      <c r="A32" s="3" t="s">
        <v>23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32</v>
      </c>
      <c r="E34" s="4" t="s">
        <v>37</v>
      </c>
      <c r="F34" s="4"/>
      <c r="G34" s="18">
        <f>S24-C34</f>
        <v>0</v>
      </c>
      <c r="S34" s="3"/>
    </row>
    <row r="35" spans="1:19" ht="15.3" thickTop="1" x14ac:dyDescent="0.5">
      <c r="A35" s="3" t="s">
        <v>24</v>
      </c>
      <c r="C35" s="19">
        <v>0</v>
      </c>
      <c r="D35" s="19"/>
      <c r="S35" s="3"/>
    </row>
    <row r="36" spans="1:19" x14ac:dyDescent="0.5">
      <c r="A36" s="3" t="s">
        <v>31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F22" sqref="F2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25.08.2024</v>
      </c>
      <c r="D2" s="6"/>
      <c r="E2" s="147" t="s">
        <v>10</v>
      </c>
      <c r="F2" s="147"/>
      <c r="G2" s="147" t="s">
        <v>11</v>
      </c>
      <c r="H2" s="147"/>
      <c r="I2" s="147" t="s">
        <v>12</v>
      </c>
      <c r="J2" s="147"/>
      <c r="K2" s="147" t="s">
        <v>13</v>
      </c>
      <c r="L2" s="147"/>
      <c r="M2" s="147" t="s">
        <v>14</v>
      </c>
      <c r="N2" s="147"/>
      <c r="O2" s="128" t="s">
        <v>15</v>
      </c>
      <c r="P2" s="128"/>
      <c r="Q2" s="128" t="s">
        <v>16</v>
      </c>
      <c r="R2" s="128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8"/>
      <c r="F5" s="149"/>
      <c r="G5" s="148"/>
      <c r="H5" s="149"/>
      <c r="I5" s="148"/>
      <c r="J5" s="149"/>
      <c r="K5" s="148"/>
      <c r="L5" s="149"/>
      <c r="M5" s="148"/>
      <c r="N5" s="149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8"/>
      <c r="F6" s="149"/>
      <c r="G6" s="148"/>
      <c r="H6" s="149"/>
      <c r="I6" s="148"/>
      <c r="J6" s="149"/>
      <c r="K6" s="148"/>
      <c r="L6" s="149"/>
      <c r="M6" s="148"/>
      <c r="N6" s="149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21"/>
      <c r="P9" s="132"/>
      <c r="Q9" s="12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21"/>
      <c r="P10" s="132"/>
      <c r="Q10" s="12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63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21"/>
      <c r="P11" s="132"/>
      <c r="Q11" s="12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21"/>
      <c r="P12" s="132"/>
      <c r="Q12" s="12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21"/>
      <c r="P13" s="132"/>
      <c r="Q13" s="12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1"/>
      <c r="F14" s="132"/>
      <c r="G14" s="121"/>
      <c r="H14" s="132"/>
      <c r="I14" s="121"/>
      <c r="J14" s="132"/>
      <c r="K14" s="121"/>
      <c r="L14" s="132"/>
      <c r="M14" s="121"/>
      <c r="N14" s="132"/>
      <c r="O14" s="121"/>
      <c r="P14" s="132"/>
      <c r="Q14" s="12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32"/>
      <c r="G15" s="121"/>
      <c r="H15" s="132"/>
      <c r="I15" s="121"/>
      <c r="J15" s="132"/>
      <c r="K15" s="121"/>
      <c r="L15" s="132"/>
      <c r="M15" s="121"/>
      <c r="N15" s="132"/>
      <c r="O15" s="121"/>
      <c r="P15" s="132"/>
      <c r="Q15" s="12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1"/>
      <c r="F16" s="132"/>
      <c r="G16" s="121"/>
      <c r="H16" s="132"/>
      <c r="I16" s="121"/>
      <c r="J16" s="132"/>
      <c r="K16" s="121"/>
      <c r="L16" s="132"/>
      <c r="M16" s="121"/>
      <c r="N16" s="132"/>
      <c r="O16" s="121"/>
      <c r="P16" s="132"/>
      <c r="Q16" s="12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1"/>
      <c r="F17" s="132"/>
      <c r="G17" s="121"/>
      <c r="H17" s="132"/>
      <c r="I17" s="121"/>
      <c r="J17" s="132"/>
      <c r="K17" s="121"/>
      <c r="L17" s="132"/>
      <c r="M17" s="121"/>
      <c r="N17" s="132"/>
      <c r="O17" s="121"/>
      <c r="P17" s="132"/>
      <c r="Q17" s="12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1"/>
      <c r="P18" s="132"/>
      <c r="Q18" s="12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1"/>
      <c r="P19" s="132"/>
      <c r="Q19" s="121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1"/>
      <c r="F20" s="132"/>
      <c r="G20" s="121"/>
      <c r="H20" s="132"/>
      <c r="I20" s="121"/>
      <c r="J20" s="132"/>
      <c r="K20" s="121"/>
      <c r="L20" s="132"/>
      <c r="M20" s="121"/>
      <c r="N20" s="132"/>
      <c r="O20" s="121"/>
      <c r="P20" s="132"/>
      <c r="Q20" s="12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1"/>
      <c r="F21" s="132"/>
      <c r="G21" s="121"/>
      <c r="H21" s="132"/>
      <c r="I21" s="121"/>
      <c r="J21" s="132"/>
      <c r="K21" s="121"/>
      <c r="L21" s="132"/>
      <c r="M21" s="121"/>
      <c r="N21" s="132"/>
      <c r="O21" s="121"/>
      <c r="P21" s="132"/>
      <c r="Q21" s="121"/>
      <c r="R21" s="132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1"/>
      <c r="F22" s="132"/>
      <c r="G22" s="121"/>
      <c r="H22" s="132"/>
      <c r="I22" s="121"/>
      <c r="J22" s="132"/>
      <c r="K22" s="121"/>
      <c r="L22" s="132"/>
      <c r="M22" s="121"/>
      <c r="N22" s="132"/>
      <c r="O22" s="121"/>
      <c r="P22" s="132"/>
      <c r="Q22" s="121"/>
      <c r="R22" s="132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F22" sqref="F22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51</v>
      </c>
      <c r="B1" s="68"/>
      <c r="C1" s="68"/>
    </row>
    <row r="2" spans="1:22" s="73" customFormat="1" x14ac:dyDescent="0.5">
      <c r="A2" s="5" t="s">
        <v>55</v>
      </c>
      <c r="B2" s="106"/>
      <c r="C2" s="114" t="str">
        <f>Analysis!C2</f>
        <v>25.08.2024</v>
      </c>
      <c r="D2" s="106"/>
      <c r="E2" s="152" t="s">
        <v>10</v>
      </c>
      <c r="F2" s="152"/>
      <c r="G2" s="152" t="s">
        <v>11</v>
      </c>
      <c r="H2" s="152"/>
      <c r="I2" s="152" t="s">
        <v>12</v>
      </c>
      <c r="J2" s="152"/>
      <c r="K2" s="128" t="s">
        <v>13</v>
      </c>
      <c r="L2" s="152"/>
      <c r="M2" s="128" t="s">
        <v>14</v>
      </c>
      <c r="N2" s="152"/>
      <c r="O2" s="152" t="s">
        <v>15</v>
      </c>
      <c r="P2" s="152"/>
      <c r="Q2" s="152" t="s">
        <v>16</v>
      </c>
      <c r="R2" s="152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55" t="s">
        <v>102</v>
      </c>
      <c r="C4" s="6">
        <v>17</v>
      </c>
      <c r="D4" s="20" t="s">
        <v>93</v>
      </c>
      <c r="E4" s="121">
        <v>0.75</v>
      </c>
      <c r="F4" s="132"/>
      <c r="G4" s="121"/>
      <c r="H4" s="132"/>
      <c r="I4" s="121"/>
      <c r="J4" s="132"/>
      <c r="K4" s="121"/>
      <c r="L4" s="132"/>
      <c r="M4" s="121"/>
      <c r="N4" s="132"/>
      <c r="O4" s="150"/>
      <c r="P4" s="151"/>
      <c r="Q4" s="150"/>
      <c r="R4" s="151"/>
      <c r="S4" s="77">
        <f t="shared" ref="S4:S6" si="0">E4+G4+I4+K4+M4+O4+Q4</f>
        <v>0.75</v>
      </c>
      <c r="T4" s="77">
        <f t="shared" ref="T4:T6" si="1">SUM(S4-U4-V4)</f>
        <v>0.75</v>
      </c>
      <c r="U4" s="80"/>
      <c r="V4" s="80"/>
    </row>
    <row r="5" spans="1:22" x14ac:dyDescent="0.5">
      <c r="A5" s="6">
        <v>6964</v>
      </c>
      <c r="B5" s="155" t="s">
        <v>105</v>
      </c>
      <c r="C5" s="6">
        <v>50</v>
      </c>
      <c r="D5" s="20" t="s">
        <v>94</v>
      </c>
      <c r="E5" s="121">
        <v>0.5</v>
      </c>
      <c r="F5" s="132"/>
      <c r="G5" s="121"/>
      <c r="H5" s="132"/>
      <c r="I5" s="121"/>
      <c r="J5" s="132"/>
      <c r="K5" s="121"/>
      <c r="L5" s="132"/>
      <c r="M5" s="121"/>
      <c r="N5" s="132"/>
      <c r="O5" s="150"/>
      <c r="P5" s="151"/>
      <c r="Q5" s="150"/>
      <c r="R5" s="151"/>
      <c r="S5" s="77">
        <f t="shared" si="0"/>
        <v>0.5</v>
      </c>
      <c r="T5" s="77">
        <f t="shared" si="1"/>
        <v>0.5</v>
      </c>
      <c r="U5" s="80"/>
      <c r="V5" s="80"/>
    </row>
    <row r="6" spans="1:22" x14ac:dyDescent="0.5">
      <c r="A6" s="6">
        <v>7138</v>
      </c>
      <c r="B6" s="155" t="s">
        <v>102</v>
      </c>
      <c r="C6" s="6">
        <v>45</v>
      </c>
      <c r="D6" s="20" t="s">
        <v>95</v>
      </c>
      <c r="E6" s="121">
        <v>1</v>
      </c>
      <c r="F6" s="132"/>
      <c r="G6" s="121"/>
      <c r="H6" s="132"/>
      <c r="I6" s="121"/>
      <c r="J6" s="132"/>
      <c r="K6" s="121"/>
      <c r="L6" s="132"/>
      <c r="M6" s="121"/>
      <c r="N6" s="132"/>
      <c r="O6" s="150"/>
      <c r="P6" s="151"/>
      <c r="Q6" s="150"/>
      <c r="R6" s="151"/>
      <c r="S6" s="77">
        <f t="shared" si="0"/>
        <v>1</v>
      </c>
      <c r="T6" s="77">
        <f t="shared" si="1"/>
        <v>1</v>
      </c>
      <c r="U6" s="80"/>
      <c r="V6" s="80"/>
    </row>
    <row r="7" spans="1:22" ht="15" customHeight="1" x14ac:dyDescent="0.5">
      <c r="A7" s="6">
        <v>7138</v>
      </c>
      <c r="B7" s="155" t="s">
        <v>102</v>
      </c>
      <c r="C7" s="6">
        <v>10</v>
      </c>
      <c r="D7" s="20" t="s">
        <v>87</v>
      </c>
      <c r="E7" s="121"/>
      <c r="F7" s="132"/>
      <c r="G7" s="121">
        <v>0.5</v>
      </c>
      <c r="H7" s="132"/>
      <c r="I7" s="121">
        <v>0.25</v>
      </c>
      <c r="J7" s="132"/>
      <c r="K7" s="121"/>
      <c r="L7" s="132"/>
      <c r="M7" s="121"/>
      <c r="N7" s="132"/>
      <c r="O7" s="150"/>
      <c r="P7" s="151"/>
      <c r="Q7" s="150"/>
      <c r="R7" s="151"/>
      <c r="S7" s="77">
        <f t="shared" ref="S7:S31" si="2">E7+G7+I7+K7+M7+O7+Q7</f>
        <v>0.75</v>
      </c>
      <c r="T7" s="77">
        <f t="shared" ref="T7:T31" si="3">SUM(S7-U7-V7)</f>
        <v>0.75</v>
      </c>
      <c r="U7" s="80"/>
      <c r="V7" s="80"/>
    </row>
    <row r="8" spans="1:22" ht="15" customHeight="1" x14ac:dyDescent="0.5">
      <c r="A8" s="6">
        <v>7138</v>
      </c>
      <c r="B8" s="155" t="s">
        <v>102</v>
      </c>
      <c r="C8" s="6">
        <v>44</v>
      </c>
      <c r="D8" s="20" t="s">
        <v>98</v>
      </c>
      <c r="E8" s="121"/>
      <c r="F8" s="132"/>
      <c r="G8" s="121"/>
      <c r="H8" s="132"/>
      <c r="I8" s="121">
        <v>0.5</v>
      </c>
      <c r="J8" s="132"/>
      <c r="K8" s="121"/>
      <c r="L8" s="132"/>
      <c r="M8" s="121"/>
      <c r="N8" s="132"/>
      <c r="O8" s="150"/>
      <c r="P8" s="151"/>
      <c r="Q8" s="150"/>
      <c r="R8" s="151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7138</v>
      </c>
      <c r="B9" s="155" t="s">
        <v>102</v>
      </c>
      <c r="C9" s="6">
        <v>11</v>
      </c>
      <c r="D9" s="20" t="s">
        <v>88</v>
      </c>
      <c r="E9" s="121"/>
      <c r="F9" s="132"/>
      <c r="G9" s="121"/>
      <c r="H9" s="132"/>
      <c r="I9" s="121"/>
      <c r="J9" s="132"/>
      <c r="K9" s="121">
        <v>1</v>
      </c>
      <c r="L9" s="132"/>
      <c r="M9" s="121"/>
      <c r="N9" s="132"/>
      <c r="O9" s="150"/>
      <c r="P9" s="151"/>
      <c r="Q9" s="150"/>
      <c r="R9" s="151"/>
      <c r="S9" s="77">
        <f t="shared" si="2"/>
        <v>1</v>
      </c>
      <c r="T9" s="77">
        <f t="shared" si="3"/>
        <v>1</v>
      </c>
      <c r="U9" s="80"/>
      <c r="V9" s="80"/>
    </row>
    <row r="10" spans="1:22" x14ac:dyDescent="0.5">
      <c r="A10" s="6"/>
      <c r="B10" s="6"/>
      <c r="C10" s="6"/>
      <c r="D10" s="10"/>
      <c r="E10" s="121"/>
      <c r="F10" s="132"/>
      <c r="G10" s="121"/>
      <c r="H10" s="132"/>
      <c r="I10" s="121"/>
      <c r="J10" s="132"/>
      <c r="K10" s="121"/>
      <c r="L10" s="132"/>
      <c r="M10" s="121"/>
      <c r="N10" s="132"/>
      <c r="O10" s="150"/>
      <c r="P10" s="151"/>
      <c r="Q10" s="150"/>
      <c r="R10" s="151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1"/>
      <c r="F11" s="132"/>
      <c r="G11" s="121"/>
      <c r="H11" s="132"/>
      <c r="I11" s="121"/>
      <c r="J11" s="132"/>
      <c r="K11" s="121"/>
      <c r="L11" s="132"/>
      <c r="M11" s="121"/>
      <c r="N11" s="132"/>
      <c r="O11" s="150"/>
      <c r="P11" s="151"/>
      <c r="Q11" s="150"/>
      <c r="R11" s="151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>
        <v>6964</v>
      </c>
      <c r="B12" s="155" t="s">
        <v>105</v>
      </c>
      <c r="C12" s="6">
        <v>23</v>
      </c>
      <c r="D12" s="20" t="s">
        <v>91</v>
      </c>
      <c r="E12" s="121"/>
      <c r="F12" s="132"/>
      <c r="G12" s="121"/>
      <c r="H12" s="132"/>
      <c r="I12" s="121"/>
      <c r="J12" s="132"/>
      <c r="K12" s="121"/>
      <c r="L12" s="132"/>
      <c r="M12" s="121"/>
      <c r="N12" s="132"/>
      <c r="O12" s="150"/>
      <c r="P12" s="151"/>
      <c r="Q12" s="150"/>
      <c r="R12" s="151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1"/>
      <c r="F13" s="132"/>
      <c r="G13" s="121"/>
      <c r="H13" s="132"/>
      <c r="I13" s="121"/>
      <c r="J13" s="132"/>
      <c r="K13" s="121"/>
      <c r="L13" s="132"/>
      <c r="M13" s="121"/>
      <c r="N13" s="132"/>
      <c r="O13" s="150"/>
      <c r="P13" s="151"/>
      <c r="Q13" s="150"/>
      <c r="R13" s="151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1"/>
      <c r="F14" s="132"/>
      <c r="G14" s="121"/>
      <c r="H14" s="132"/>
      <c r="I14" s="121"/>
      <c r="J14" s="132"/>
      <c r="K14" s="121"/>
      <c r="L14" s="132"/>
      <c r="M14" s="121"/>
      <c r="N14" s="132"/>
      <c r="O14" s="150"/>
      <c r="P14" s="151"/>
      <c r="Q14" s="150"/>
      <c r="R14" s="151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21"/>
      <c r="F15" s="132"/>
      <c r="G15" s="121"/>
      <c r="H15" s="132"/>
      <c r="I15" s="121"/>
      <c r="J15" s="132"/>
      <c r="K15" s="121"/>
      <c r="L15" s="132"/>
      <c r="M15" s="121"/>
      <c r="N15" s="132"/>
      <c r="O15" s="150"/>
      <c r="P15" s="151"/>
      <c r="Q15" s="150"/>
      <c r="R15" s="151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55" t="s">
        <v>106</v>
      </c>
      <c r="C16" s="6"/>
      <c r="D16" s="20" t="s">
        <v>66</v>
      </c>
      <c r="E16" s="121"/>
      <c r="F16" s="132"/>
      <c r="G16" s="121"/>
      <c r="H16" s="132"/>
      <c r="I16" s="121"/>
      <c r="J16" s="132"/>
      <c r="K16" s="121"/>
      <c r="L16" s="132"/>
      <c r="M16" s="121"/>
      <c r="N16" s="132"/>
      <c r="O16" s="150"/>
      <c r="P16" s="151"/>
      <c r="Q16" s="150"/>
      <c r="R16" s="151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55" t="s">
        <v>106</v>
      </c>
      <c r="C17" s="6"/>
      <c r="D17" s="20" t="s">
        <v>65</v>
      </c>
      <c r="E17" s="121">
        <v>0.5</v>
      </c>
      <c r="F17" s="132"/>
      <c r="G17" s="121">
        <v>5</v>
      </c>
      <c r="H17" s="132"/>
      <c r="I17" s="121"/>
      <c r="J17" s="132"/>
      <c r="K17" s="121"/>
      <c r="L17" s="132"/>
      <c r="M17" s="121"/>
      <c r="N17" s="132"/>
      <c r="O17" s="150"/>
      <c r="P17" s="151"/>
      <c r="Q17" s="150"/>
      <c r="R17" s="151"/>
      <c r="S17" s="77">
        <f t="shared" si="12"/>
        <v>5.5</v>
      </c>
      <c r="T17" s="77">
        <f t="shared" si="13"/>
        <v>5.5</v>
      </c>
      <c r="U17" s="80"/>
      <c r="V17" s="80"/>
    </row>
    <row r="18" spans="1:22" x14ac:dyDescent="0.5">
      <c r="A18" s="79">
        <v>3602</v>
      </c>
      <c r="B18" s="155" t="s">
        <v>106</v>
      </c>
      <c r="C18" s="79"/>
      <c r="D18" s="20" t="s">
        <v>64</v>
      </c>
      <c r="E18" s="121"/>
      <c r="F18" s="132"/>
      <c r="G18" s="121"/>
      <c r="H18" s="132"/>
      <c r="I18" s="121"/>
      <c r="J18" s="132"/>
      <c r="K18" s="121"/>
      <c r="L18" s="132"/>
      <c r="M18" s="121"/>
      <c r="N18" s="132"/>
      <c r="O18" s="150"/>
      <c r="P18" s="151"/>
      <c r="Q18" s="150"/>
      <c r="R18" s="151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155" t="s">
        <v>106</v>
      </c>
      <c r="C19" s="6"/>
      <c r="D19" s="20" t="s">
        <v>54</v>
      </c>
      <c r="E19" s="121">
        <v>4</v>
      </c>
      <c r="F19" s="132"/>
      <c r="G19" s="121"/>
      <c r="H19" s="132"/>
      <c r="I19" s="121"/>
      <c r="J19" s="132"/>
      <c r="K19" s="121"/>
      <c r="L19" s="132"/>
      <c r="M19" s="121"/>
      <c r="N19" s="132"/>
      <c r="O19" s="150"/>
      <c r="P19" s="151"/>
      <c r="Q19" s="150"/>
      <c r="R19" s="151"/>
      <c r="S19" s="77">
        <f>E19+G19+I19+K19+M19+O19+Q19</f>
        <v>4</v>
      </c>
      <c r="T19" s="77">
        <f t="shared" si="3"/>
        <v>4</v>
      </c>
      <c r="U19" s="80"/>
      <c r="V19" s="80"/>
    </row>
    <row r="20" spans="1:22" x14ac:dyDescent="0.5">
      <c r="A20" s="79">
        <v>3602</v>
      </c>
      <c r="B20" s="155" t="s">
        <v>106</v>
      </c>
      <c r="C20" s="79"/>
      <c r="D20" s="20" t="s">
        <v>77</v>
      </c>
      <c r="E20" s="121"/>
      <c r="F20" s="132"/>
      <c r="G20" s="121">
        <v>0.5</v>
      </c>
      <c r="H20" s="132"/>
      <c r="I20" s="121">
        <v>0.25</v>
      </c>
      <c r="J20" s="132"/>
      <c r="K20" s="121"/>
      <c r="L20" s="132"/>
      <c r="M20" s="121"/>
      <c r="N20" s="132"/>
      <c r="O20" s="150"/>
      <c r="P20" s="151"/>
      <c r="Q20" s="150"/>
      <c r="R20" s="151"/>
      <c r="S20" s="77">
        <f>E20+G20+I20+K20+M20+O20+Q20</f>
        <v>0.75</v>
      </c>
      <c r="T20" s="77">
        <f t="shared" ref="T20:T22" si="14">SUM(S20-U20-V20)</f>
        <v>0.75</v>
      </c>
      <c r="U20" s="80"/>
      <c r="V20" s="80"/>
    </row>
    <row r="21" spans="1:22" x14ac:dyDescent="0.5">
      <c r="A21" s="79"/>
      <c r="B21" s="6"/>
      <c r="C21" s="6"/>
      <c r="D21" s="20"/>
      <c r="E21" s="121"/>
      <c r="F21" s="132"/>
      <c r="G21" s="121"/>
      <c r="H21" s="132"/>
      <c r="I21" s="121"/>
      <c r="J21" s="132"/>
      <c r="K21" s="121"/>
      <c r="L21" s="132"/>
      <c r="M21" s="121"/>
      <c r="N21" s="132"/>
      <c r="O21" s="150"/>
      <c r="P21" s="151"/>
      <c r="Q21" s="150"/>
      <c r="R21" s="151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3601</v>
      </c>
      <c r="B22" s="155" t="s">
        <v>103</v>
      </c>
      <c r="C22" s="6"/>
      <c r="D22" s="20" t="s">
        <v>99</v>
      </c>
      <c r="E22" s="121"/>
      <c r="F22" s="132"/>
      <c r="G22" s="121"/>
      <c r="H22" s="132"/>
      <c r="I22" s="121">
        <v>6.5</v>
      </c>
      <c r="J22" s="132"/>
      <c r="K22" s="121">
        <v>4</v>
      </c>
      <c r="L22" s="132"/>
      <c r="M22" s="121"/>
      <c r="N22" s="132"/>
      <c r="O22" s="150"/>
      <c r="P22" s="151"/>
      <c r="Q22" s="150"/>
      <c r="R22" s="151"/>
      <c r="S22" s="77">
        <f>E22+G22+I22+K22+M22+O22+Q22</f>
        <v>10.5</v>
      </c>
      <c r="T22" s="77">
        <f t="shared" si="14"/>
        <v>10.5</v>
      </c>
      <c r="U22" s="80"/>
      <c r="V22" s="80"/>
    </row>
    <row r="23" spans="1:22" x14ac:dyDescent="0.5">
      <c r="A23" s="6"/>
      <c r="B23" s="23"/>
      <c r="C23" s="6"/>
      <c r="D23" s="20"/>
      <c r="E23" s="121"/>
      <c r="F23" s="132"/>
      <c r="G23" s="121"/>
      <c r="H23" s="132"/>
      <c r="I23" s="121"/>
      <c r="J23" s="132"/>
      <c r="K23" s="121"/>
      <c r="L23" s="132"/>
      <c r="M23" s="121"/>
      <c r="N23" s="132"/>
      <c r="O23" s="150"/>
      <c r="P23" s="151"/>
      <c r="Q23" s="150"/>
      <c r="R23" s="151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155" t="s">
        <v>104</v>
      </c>
      <c r="C24" s="6"/>
      <c r="D24" s="20" t="s">
        <v>69</v>
      </c>
      <c r="E24" s="121"/>
      <c r="F24" s="132"/>
      <c r="G24" s="121"/>
      <c r="H24" s="132"/>
      <c r="I24" s="121"/>
      <c r="J24" s="132"/>
      <c r="K24" s="121"/>
      <c r="L24" s="132"/>
      <c r="M24" s="121"/>
      <c r="N24" s="132"/>
      <c r="O24" s="150"/>
      <c r="P24" s="151"/>
      <c r="Q24" s="150"/>
      <c r="R24" s="151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155" t="s">
        <v>104</v>
      </c>
      <c r="C25" s="6"/>
      <c r="D25" s="20" t="s">
        <v>78</v>
      </c>
      <c r="E25" s="121"/>
      <c r="F25" s="132"/>
      <c r="G25" s="121">
        <v>0.25</v>
      </c>
      <c r="H25" s="132"/>
      <c r="I25" s="121">
        <v>0.25</v>
      </c>
      <c r="J25" s="132"/>
      <c r="K25" s="121">
        <v>0.25</v>
      </c>
      <c r="L25" s="132"/>
      <c r="M25" s="121"/>
      <c r="N25" s="132"/>
      <c r="O25" s="150"/>
      <c r="P25" s="151"/>
      <c r="Q25" s="150"/>
      <c r="R25" s="151"/>
      <c r="S25" s="77">
        <f t="shared" si="16"/>
        <v>0.75</v>
      </c>
      <c r="T25" s="77">
        <f t="shared" si="3"/>
        <v>0.75</v>
      </c>
      <c r="U25" s="80"/>
      <c r="V25" s="80"/>
    </row>
    <row r="26" spans="1:22" x14ac:dyDescent="0.5">
      <c r="A26" s="6">
        <v>3600</v>
      </c>
      <c r="B26" s="155" t="s">
        <v>104</v>
      </c>
      <c r="C26" s="6"/>
      <c r="D26" s="20" t="s">
        <v>75</v>
      </c>
      <c r="E26" s="121"/>
      <c r="F26" s="132"/>
      <c r="G26" s="121"/>
      <c r="H26" s="132"/>
      <c r="I26" s="121"/>
      <c r="J26" s="132"/>
      <c r="K26" s="121"/>
      <c r="L26" s="132"/>
      <c r="M26" s="121"/>
      <c r="N26" s="132"/>
      <c r="O26" s="150"/>
      <c r="P26" s="151"/>
      <c r="Q26" s="150"/>
      <c r="R26" s="151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55" t="s">
        <v>104</v>
      </c>
      <c r="C27" s="6"/>
      <c r="D27" s="20" t="s">
        <v>61</v>
      </c>
      <c r="E27" s="121"/>
      <c r="F27" s="132"/>
      <c r="G27" s="121">
        <v>1.5</v>
      </c>
      <c r="H27" s="132"/>
      <c r="I27" s="121"/>
      <c r="J27" s="132"/>
      <c r="K27" s="121">
        <v>1.5</v>
      </c>
      <c r="L27" s="132"/>
      <c r="M27" s="121"/>
      <c r="N27" s="132"/>
      <c r="O27" s="150"/>
      <c r="P27" s="151"/>
      <c r="Q27" s="150"/>
      <c r="R27" s="151"/>
      <c r="S27" s="77">
        <f>E27+G27+I27+K27+M27+O27+Q27</f>
        <v>3</v>
      </c>
      <c r="T27" s="77">
        <f t="shared" si="3"/>
        <v>3</v>
      </c>
      <c r="U27" s="80"/>
      <c r="V27" s="80"/>
    </row>
    <row r="28" spans="1:22" x14ac:dyDescent="0.5">
      <c r="A28" s="6">
        <v>3600</v>
      </c>
      <c r="B28" s="155" t="s">
        <v>104</v>
      </c>
      <c r="C28" s="6"/>
      <c r="D28" s="20" t="s">
        <v>57</v>
      </c>
      <c r="E28" s="121">
        <v>0.5</v>
      </c>
      <c r="F28" s="132"/>
      <c r="G28" s="121">
        <v>0.5</v>
      </c>
      <c r="H28" s="132"/>
      <c r="I28" s="121">
        <v>0.5</v>
      </c>
      <c r="J28" s="132"/>
      <c r="K28" s="121">
        <v>1.5</v>
      </c>
      <c r="L28" s="132"/>
      <c r="M28" s="121"/>
      <c r="N28" s="132"/>
      <c r="O28" s="150"/>
      <c r="P28" s="151"/>
      <c r="Q28" s="150"/>
      <c r="R28" s="151"/>
      <c r="S28" s="77">
        <f>E28+G28+I28+K28+M28+O28+Q28</f>
        <v>3</v>
      </c>
      <c r="T28" s="77">
        <f t="shared" si="3"/>
        <v>3</v>
      </c>
      <c r="U28" s="80"/>
      <c r="V28" s="80"/>
    </row>
    <row r="29" spans="1:22" ht="15.75" customHeight="1" x14ac:dyDescent="0.5">
      <c r="A29" s="6">
        <v>3600</v>
      </c>
      <c r="B29" s="155" t="s">
        <v>104</v>
      </c>
      <c r="C29" s="6"/>
      <c r="D29" s="20" t="s">
        <v>76</v>
      </c>
      <c r="E29" s="121">
        <v>1</v>
      </c>
      <c r="F29" s="132"/>
      <c r="G29" s="121"/>
      <c r="H29" s="132"/>
      <c r="I29" s="121"/>
      <c r="J29" s="132"/>
      <c r="K29" s="121"/>
      <c r="L29" s="132"/>
      <c r="M29" s="121"/>
      <c r="N29" s="132"/>
      <c r="O29" s="150"/>
      <c r="P29" s="151"/>
      <c r="Q29" s="150"/>
      <c r="R29" s="151"/>
      <c r="S29" s="77">
        <f t="shared" si="2"/>
        <v>1</v>
      </c>
      <c r="T29" s="77">
        <f t="shared" si="3"/>
        <v>1</v>
      </c>
      <c r="U29" s="80"/>
      <c r="V29" s="80"/>
    </row>
    <row r="30" spans="1:22" x14ac:dyDescent="0.5">
      <c r="A30" s="79">
        <v>3600</v>
      </c>
      <c r="B30" s="155" t="s">
        <v>104</v>
      </c>
      <c r="C30" s="79"/>
      <c r="D30" s="20" t="s">
        <v>71</v>
      </c>
      <c r="E30" s="121">
        <v>0.25</v>
      </c>
      <c r="F30" s="132"/>
      <c r="G30" s="121">
        <v>0.25</v>
      </c>
      <c r="H30" s="132"/>
      <c r="I30" s="121">
        <v>0.25</v>
      </c>
      <c r="J30" s="132"/>
      <c r="K30" s="121">
        <v>0.25</v>
      </c>
      <c r="L30" s="132"/>
      <c r="M30" s="121"/>
      <c r="N30" s="132"/>
      <c r="O30" s="150"/>
      <c r="P30" s="151"/>
      <c r="Q30" s="150"/>
      <c r="R30" s="151"/>
      <c r="S30" s="77">
        <f t="shared" si="2"/>
        <v>1</v>
      </c>
      <c r="T30" s="77">
        <f t="shared" si="3"/>
        <v>1</v>
      </c>
      <c r="U30" s="80"/>
      <c r="V30" s="80"/>
    </row>
    <row r="31" spans="1:22" x14ac:dyDescent="0.5">
      <c r="A31" s="6"/>
      <c r="B31" s="6"/>
      <c r="C31" s="6"/>
      <c r="D31" s="10"/>
      <c r="E31" s="121"/>
      <c r="F31" s="132"/>
      <c r="G31" s="121"/>
      <c r="H31" s="132"/>
      <c r="I31" s="121"/>
      <c r="J31" s="132"/>
      <c r="K31" s="121"/>
      <c r="L31" s="132"/>
      <c r="M31" s="121"/>
      <c r="N31" s="132"/>
      <c r="O31" s="150"/>
      <c r="P31" s="151"/>
      <c r="Q31" s="150"/>
      <c r="R31" s="151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21"/>
      <c r="F32" s="132"/>
      <c r="G32" s="121"/>
      <c r="H32" s="132"/>
      <c r="I32" s="121"/>
      <c r="J32" s="132"/>
      <c r="K32" s="121"/>
      <c r="L32" s="132"/>
      <c r="M32" s="121"/>
      <c r="N32" s="132"/>
      <c r="O32" s="150"/>
      <c r="P32" s="151"/>
      <c r="Q32" s="150"/>
      <c r="R32" s="151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1"/>
      <c r="F33" s="132"/>
      <c r="G33" s="121"/>
      <c r="H33" s="132"/>
      <c r="I33" s="121"/>
      <c r="J33" s="132"/>
      <c r="K33" s="121"/>
      <c r="L33" s="132"/>
      <c r="M33" s="121"/>
      <c r="N33" s="132"/>
      <c r="O33" s="150"/>
      <c r="P33" s="151"/>
      <c r="Q33" s="150"/>
      <c r="R33" s="151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3">
        <f>SUM(E4:E33)</f>
        <v>8.5</v>
      </c>
      <c r="F34" s="154"/>
      <c r="G34" s="153">
        <f>SUM(G4:G33)</f>
        <v>8.5</v>
      </c>
      <c r="H34" s="154"/>
      <c r="I34" s="153">
        <f>SUM(I4:I33)</f>
        <v>8.5</v>
      </c>
      <c r="J34" s="154"/>
      <c r="K34" s="153">
        <f>SUM(K4:K33)</f>
        <v>8.5</v>
      </c>
      <c r="L34" s="154"/>
      <c r="M34" s="153">
        <f>SUM(M4:M33)</f>
        <v>0</v>
      </c>
      <c r="N34" s="154"/>
      <c r="O34" s="153">
        <f>SUM(O4:O33)</f>
        <v>0</v>
      </c>
      <c r="P34" s="154"/>
      <c r="Q34" s="153">
        <f>SUM(Q4:Q33)</f>
        <v>0</v>
      </c>
      <c r="R34" s="154"/>
      <c r="S34" s="77">
        <f>SUM(S4:S33)</f>
        <v>34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34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-8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34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8.75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34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Analysis</vt:lpstr>
      <vt:lpstr>Czege</vt:lpstr>
      <vt:lpstr>Doran</vt:lpstr>
      <vt:lpstr>Hammond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Czege!Print_Area</vt:lpstr>
      <vt:lpstr>Doran!Print_Area</vt:lpstr>
      <vt:lpstr>Hammond!Print_Area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2024-08-22T13:50:19Z</cp:lastPrinted>
  <dcterms:created xsi:type="dcterms:W3CDTF">2010-01-14T13:00:57Z</dcterms:created>
  <dcterms:modified xsi:type="dcterms:W3CDTF">2024-08-22T13:51:07Z</dcterms:modified>
</cp:coreProperties>
</file>