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Orders\ORDERS\National Gallery\"/>
    </mc:Choice>
  </mc:AlternateContent>
  <xr:revisionPtr revIDLastSave="0" documentId="13_ncr:1_{12CECEB9-366F-46B9-A785-93ECC4DFF775}" xr6:coauthVersionLast="47" xr6:coauthVersionMax="47" xr10:uidLastSave="{00000000-0000-0000-0000-000000000000}"/>
  <bookViews>
    <workbookView xWindow="-109" yWindow="-109" windowWidth="26301" windowHeight="14305" tabRatio="942" xr2:uid="{00000000-000D-0000-FFFF-FFFF00000000}"/>
  </bookViews>
  <sheets>
    <sheet name="JMS SHEDULE OF WORKS" sheetId="6" r:id="rId1"/>
    <sheet name="SW Door schedule Rev A" sheetId="19" r:id="rId2"/>
    <sheet name="WB DOOR SCHEDULE" sheetId="11" r:id="rId3"/>
  </sheets>
  <definedNames>
    <definedName name="_xlnm._FilterDatabase" localSheetId="0" hidden="1">'JMS SHEDULE OF WORKS'!$A$2:$W$101</definedName>
    <definedName name="_xlnm._FilterDatabase" localSheetId="1" hidden="1">'SW Door schedule Rev A'!$A$4:$AG$49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9" i="6" l="1"/>
  <c r="I99" i="6"/>
  <c r="Z99" i="6"/>
  <c r="AG8" i="11"/>
  <c r="AH8" i="11"/>
  <c r="AF8" i="11"/>
  <c r="AH6" i="11"/>
  <c r="AG6" i="11"/>
  <c r="AF6" i="11"/>
  <c r="AH5" i="11"/>
  <c r="AG5" i="11"/>
  <c r="AF5" i="11"/>
  <c r="AI20" i="19"/>
  <c r="AJ20" i="19"/>
  <c r="AH20" i="19"/>
  <c r="AI5" i="19"/>
  <c r="AI50" i="19" s="1"/>
  <c r="AJ5" i="19"/>
  <c r="AJ50" i="19" s="1"/>
  <c r="AH5" i="19"/>
  <c r="AH50" i="19" s="1"/>
  <c r="AI6" i="19"/>
  <c r="AJ6" i="19"/>
  <c r="AH6" i="19"/>
  <c r="AI49" i="19"/>
  <c r="AJ49" i="19"/>
  <c r="AH49" i="19"/>
  <c r="AI11" i="19"/>
  <c r="AJ11" i="19"/>
  <c r="AH11" i="19"/>
  <c r="AI28" i="19"/>
  <c r="AJ28" i="19"/>
  <c r="AH28" i="19"/>
  <c r="AI27" i="19"/>
  <c r="AJ27" i="19"/>
  <c r="AH27" i="19"/>
  <c r="AI23" i="19"/>
  <c r="AJ23" i="19"/>
  <c r="AH23" i="19"/>
  <c r="AI21" i="19"/>
  <c r="AJ21" i="19"/>
  <c r="AH21" i="19"/>
  <c r="AI24" i="19"/>
  <c r="AJ24" i="19"/>
  <c r="AH24" i="19"/>
  <c r="AI13" i="19"/>
  <c r="AJ13" i="19"/>
  <c r="AH13" i="19"/>
  <c r="AI12" i="19"/>
  <c r="AJ12" i="19"/>
  <c r="AH12" i="19"/>
  <c r="AI10" i="19"/>
  <c r="AJ10" i="19"/>
  <c r="AH10" i="19"/>
  <c r="AI26" i="19"/>
  <c r="AJ26" i="19"/>
  <c r="AH26" i="19"/>
  <c r="AI29" i="19"/>
  <c r="AJ29" i="19"/>
  <c r="AH29" i="19"/>
  <c r="AI40" i="19"/>
  <c r="AJ40" i="19"/>
  <c r="AH40" i="19"/>
  <c r="AI37" i="19"/>
  <c r="AJ37" i="19"/>
  <c r="AH37" i="19"/>
  <c r="AI39" i="19"/>
  <c r="AJ39" i="19"/>
  <c r="AH39" i="19"/>
  <c r="AI38" i="19"/>
  <c r="AJ38" i="19"/>
  <c r="AH38" i="19"/>
  <c r="AI35" i="19"/>
  <c r="AJ35" i="19"/>
  <c r="AH35" i="19"/>
  <c r="AI17" i="19"/>
  <c r="AJ17" i="19"/>
  <c r="AH17" i="19"/>
  <c r="AI47" i="19"/>
  <c r="AJ47" i="19"/>
  <c r="AH47" i="19"/>
  <c r="AI18" i="19"/>
  <c r="AJ18" i="19"/>
  <c r="AH18" i="19"/>
  <c r="AI15" i="19"/>
  <c r="AJ15" i="19"/>
  <c r="AH15" i="19"/>
  <c r="AI16" i="19"/>
  <c r="AJ16" i="19"/>
  <c r="AH16" i="19"/>
  <c r="AI32" i="19"/>
  <c r="AJ32" i="19"/>
  <c r="AH32" i="19"/>
  <c r="AI48" i="19"/>
  <c r="AJ48" i="19"/>
  <c r="AH48" i="19"/>
  <c r="AI14" i="19"/>
  <c r="AJ14" i="19"/>
  <c r="AH14" i="19"/>
  <c r="AI45" i="19"/>
  <c r="AJ45" i="19"/>
  <c r="AH45" i="19"/>
  <c r="AI9" i="19"/>
  <c r="AJ9" i="19"/>
  <c r="AH9" i="19"/>
  <c r="AI34" i="19"/>
  <c r="AJ34" i="19"/>
  <c r="AH34" i="19"/>
  <c r="AI30" i="19"/>
  <c r="AJ30" i="19"/>
  <c r="AH30" i="19"/>
  <c r="AI8" i="19"/>
  <c r="AJ8" i="19"/>
  <c r="AH8" i="19"/>
  <c r="AI42" i="19"/>
  <c r="AJ42" i="19"/>
  <c r="AH42" i="19"/>
  <c r="AI43" i="19"/>
  <c r="AJ43" i="19"/>
  <c r="AH43" i="19"/>
  <c r="AI33" i="19"/>
  <c r="AJ33" i="19"/>
  <c r="AH33" i="19"/>
  <c r="AI46" i="19"/>
  <c r="AJ46" i="19"/>
  <c r="AH46" i="19"/>
  <c r="AI31" i="19"/>
  <c r="AJ31" i="19"/>
  <c r="AH31" i="19"/>
  <c r="AF50" i="19" l="1"/>
  <c r="I6" i="6" s="1"/>
  <c r="N92" i="6" l="1"/>
  <c r="M92" i="6"/>
  <c r="L92" i="6"/>
  <c r="N91" i="6"/>
  <c r="M91" i="6"/>
  <c r="L91" i="6"/>
  <c r="N90" i="6"/>
  <c r="M90" i="6"/>
  <c r="L90" i="6"/>
  <c r="N89" i="6"/>
  <c r="M89" i="6"/>
  <c r="L89" i="6"/>
  <c r="N88" i="6"/>
  <c r="M88" i="6"/>
  <c r="L88" i="6"/>
  <c r="N87" i="6"/>
  <c r="M87" i="6"/>
  <c r="L87" i="6"/>
  <c r="AD7" i="11" l="1"/>
  <c r="N97" i="6" l="1"/>
  <c r="AD6" i="11" l="1"/>
  <c r="AD5" i="11"/>
  <c r="J90" i="6"/>
  <c r="M98" i="6"/>
  <c r="M96" i="6"/>
  <c r="N64" i="6"/>
  <c r="N68" i="6"/>
  <c r="L96" i="6"/>
  <c r="L98" i="6"/>
  <c r="N94" i="6"/>
  <c r="L99" i="6"/>
  <c r="M99" i="6"/>
  <c r="L100" i="6"/>
  <c r="N66" i="6"/>
  <c r="M93" i="6"/>
  <c r="N96" i="6"/>
  <c r="N99" i="6"/>
  <c r="M100" i="6"/>
  <c r="M101" i="6"/>
  <c r="N95" i="6"/>
  <c r="N80" i="6"/>
  <c r="M97" i="6"/>
  <c r="N93" i="6"/>
  <c r="M94" i="6"/>
  <c r="M95" i="6"/>
  <c r="N98" i="6"/>
  <c r="N100" i="6"/>
  <c r="N101" i="6"/>
  <c r="J88" i="6" l="1"/>
  <c r="AD8" i="11"/>
  <c r="M86" i="6"/>
  <c r="M72" i="6"/>
  <c r="N57" i="6"/>
  <c r="L69" i="6"/>
  <c r="J100" i="6"/>
  <c r="L82" i="6"/>
  <c r="M78" i="6"/>
  <c r="M82" i="6"/>
  <c r="M83" i="6"/>
  <c r="M77" i="6"/>
  <c r="L80" i="6"/>
  <c r="L77" i="6"/>
  <c r="L65" i="6"/>
  <c r="L72" i="6"/>
  <c r="M67" i="6"/>
  <c r="L86" i="6"/>
  <c r="N69" i="6"/>
  <c r="N79" i="6"/>
  <c r="N81" i="6"/>
  <c r="L83" i="6"/>
  <c r="M68" i="6"/>
  <c r="L71" i="6"/>
  <c r="N65" i="6"/>
  <c r="M71" i="6"/>
  <c r="N74" i="6"/>
  <c r="M75" i="6"/>
  <c r="M76" i="6"/>
  <c r="N82" i="6"/>
  <c r="L84" i="6"/>
  <c r="M85" i="6"/>
  <c r="L95" i="6"/>
  <c r="M70" i="6"/>
  <c r="N73" i="6"/>
  <c r="N83" i="6"/>
  <c r="N67" i="6"/>
  <c r="N70" i="6"/>
  <c r="N71" i="6"/>
  <c r="M74" i="6"/>
  <c r="L79" i="6"/>
  <c r="N84" i="6"/>
  <c r="L97" i="6"/>
  <c r="M84" i="6"/>
  <c r="N62" i="6"/>
  <c r="M64" i="6"/>
  <c r="M65" i="6"/>
  <c r="M66" i="6"/>
  <c r="M69" i="6"/>
  <c r="N72" i="6"/>
  <c r="M73" i="6"/>
  <c r="N75" i="6"/>
  <c r="N76" i="6"/>
  <c r="N77" i="6"/>
  <c r="N78" i="6"/>
  <c r="M80" i="6"/>
  <c r="M81" i="6"/>
  <c r="N85" i="6"/>
  <c r="N86" i="6"/>
  <c r="L93" i="6"/>
  <c r="L94" i="6"/>
  <c r="L101" i="6"/>
  <c r="M79" i="6"/>
  <c r="J89" i="6"/>
  <c r="J87" i="6" l="1"/>
  <c r="J82" i="6"/>
  <c r="J92" i="6"/>
  <c r="J91" i="6"/>
  <c r="M62" i="6"/>
  <c r="M56" i="6"/>
  <c r="L53" i="6"/>
  <c r="M63" i="6"/>
  <c r="L51" i="6"/>
  <c r="M53" i="6"/>
  <c r="L58" i="6"/>
  <c r="J76" i="6"/>
  <c r="L78" i="6"/>
  <c r="J95" i="6"/>
  <c r="L50" i="6"/>
  <c r="M51" i="6"/>
  <c r="N53" i="6"/>
  <c r="M54" i="6"/>
  <c r="L55" i="6"/>
  <c r="M60" i="6"/>
  <c r="M61" i="6"/>
  <c r="L64" i="6"/>
  <c r="L76" i="6"/>
  <c r="L81" i="6"/>
  <c r="L85" i="6"/>
  <c r="M58" i="6"/>
  <c r="N52" i="6"/>
  <c r="N55" i="6"/>
  <c r="N63" i="6"/>
  <c r="L66" i="6"/>
  <c r="L68" i="6"/>
  <c r="L74" i="6"/>
  <c r="J94" i="6"/>
  <c r="N56" i="6"/>
  <c r="N50" i="6"/>
  <c r="M50" i="6"/>
  <c r="N51" i="6"/>
  <c r="M52" i="6"/>
  <c r="N54" i="6"/>
  <c r="M55" i="6"/>
  <c r="M57" i="6"/>
  <c r="N58" i="6"/>
  <c r="N60" i="6"/>
  <c r="N61" i="6"/>
  <c r="L67" i="6"/>
  <c r="L70" i="6"/>
  <c r="L73" i="6"/>
  <c r="L75" i="6"/>
  <c r="J96" i="6"/>
  <c r="J101" i="6"/>
  <c r="J93" i="6"/>
  <c r="J69" i="6"/>
  <c r="J86" i="6"/>
  <c r="J85" i="6"/>
  <c r="J84" i="6"/>
  <c r="J83" i="6"/>
  <c r="J81" i="6"/>
  <c r="L38" i="6" l="1"/>
  <c r="L36" i="6"/>
  <c r="L30" i="6"/>
  <c r="M21" i="6"/>
  <c r="L20" i="6"/>
  <c r="L16" i="6"/>
  <c r="L22" i="6"/>
  <c r="L24" i="6"/>
  <c r="J24" i="6"/>
  <c r="J18" i="6"/>
  <c r="J77" i="6"/>
  <c r="M15" i="6"/>
  <c r="L18" i="6"/>
  <c r="L43" i="6"/>
  <c r="M36" i="6"/>
  <c r="J80" i="6"/>
  <c r="L45" i="6"/>
  <c r="L40" i="6"/>
  <c r="J62" i="6"/>
  <c r="J78" i="6"/>
  <c r="J72" i="6"/>
  <c r="J64" i="6"/>
  <c r="L31" i="6"/>
  <c r="L15" i="6"/>
  <c r="M25" i="6"/>
  <c r="N27" i="6"/>
  <c r="N40" i="6"/>
  <c r="J70" i="6"/>
  <c r="M16" i="6"/>
  <c r="N23" i="6"/>
  <c r="M27" i="6"/>
  <c r="N30" i="6"/>
  <c r="N31" i="6"/>
  <c r="N39" i="6"/>
  <c r="N41" i="6"/>
  <c r="N44" i="6"/>
  <c r="M48" i="6"/>
  <c r="L60" i="6"/>
  <c r="J67" i="6"/>
  <c r="J75" i="6"/>
  <c r="N14" i="6"/>
  <c r="M18" i="6"/>
  <c r="M20" i="6"/>
  <c r="N22" i="6"/>
  <c r="N26" i="6"/>
  <c r="N28" i="6"/>
  <c r="M30" i="6"/>
  <c r="N33" i="6"/>
  <c r="M34" i="6"/>
  <c r="N36" i="6"/>
  <c r="N37" i="6"/>
  <c r="N43" i="6"/>
  <c r="M44" i="6"/>
  <c r="N46" i="6"/>
  <c r="M47" i="6"/>
  <c r="N48" i="6"/>
  <c r="L49" i="6"/>
  <c r="L52" i="6"/>
  <c r="J53" i="6"/>
  <c r="L56" i="6"/>
  <c r="N59" i="6"/>
  <c r="L61" i="6"/>
  <c r="L63" i="6"/>
  <c r="J68" i="6"/>
  <c r="J73" i="6"/>
  <c r="L62" i="6"/>
  <c r="M23" i="6"/>
  <c r="M31" i="6"/>
  <c r="M29" i="6"/>
  <c r="J65" i="6"/>
  <c r="M41" i="6"/>
  <c r="N15" i="6"/>
  <c r="M17" i="6"/>
  <c r="N19" i="6"/>
  <c r="N21" i="6"/>
  <c r="M28" i="6"/>
  <c r="N35" i="6"/>
  <c r="L44" i="6"/>
  <c r="N45" i="6"/>
  <c r="L21" i="6"/>
  <c r="L54" i="6"/>
  <c r="J66" i="6"/>
  <c r="J74" i="6"/>
  <c r="M24" i="6"/>
  <c r="N25" i="6"/>
  <c r="N29" i="6"/>
  <c r="N32" i="6"/>
  <c r="M45" i="6"/>
  <c r="J71" i="6"/>
  <c r="M42" i="6"/>
  <c r="M14" i="6"/>
  <c r="N16" i="6"/>
  <c r="N17" i="6"/>
  <c r="N18" i="6"/>
  <c r="N20" i="6"/>
  <c r="N24" i="6"/>
  <c r="M26" i="6"/>
  <c r="M32" i="6"/>
  <c r="N34" i="6"/>
  <c r="N38" i="6"/>
  <c r="M39" i="6"/>
  <c r="N42" i="6"/>
  <c r="M40" i="6"/>
  <c r="M43" i="6"/>
  <c r="M46" i="6"/>
  <c r="N47" i="6"/>
  <c r="N49" i="6"/>
  <c r="M49" i="6"/>
  <c r="J51" i="6"/>
  <c r="L57" i="6"/>
  <c r="J79" i="6"/>
  <c r="M33" i="6"/>
  <c r="M22" i="6"/>
  <c r="M19" i="6"/>
  <c r="M35" i="6"/>
  <c r="M38" i="6"/>
  <c r="M37" i="6"/>
  <c r="L25" i="6" l="1"/>
  <c r="L34" i="6"/>
  <c r="L32" i="6"/>
  <c r="J55" i="6"/>
  <c r="L42" i="6"/>
  <c r="L33" i="6"/>
  <c r="L37" i="6"/>
  <c r="L26" i="6"/>
  <c r="L17" i="6"/>
  <c r="L27" i="6"/>
  <c r="L29" i="6"/>
  <c r="J6" i="6"/>
  <c r="J22" i="6"/>
  <c r="J19" i="6"/>
  <c r="J7" i="6"/>
  <c r="J15" i="6"/>
  <c r="N10" i="6"/>
  <c r="L12" i="6"/>
  <c r="N13" i="6"/>
  <c r="J56" i="6"/>
  <c r="J58" i="6"/>
  <c r="L5" i="6"/>
  <c r="L8" i="6"/>
  <c r="L19" i="6"/>
  <c r="J57" i="6"/>
  <c r="L14" i="6"/>
  <c r="J26" i="6"/>
  <c r="L35" i="6"/>
  <c r="L41" i="6"/>
  <c r="L46" i="6"/>
  <c r="L4" i="6"/>
  <c r="L11" i="6"/>
  <c r="L28" i="6"/>
  <c r="L39" i="6"/>
  <c r="J63" i="6"/>
  <c r="L23" i="6"/>
  <c r="N4" i="6"/>
  <c r="N8" i="6"/>
  <c r="M10" i="6"/>
  <c r="L47" i="6"/>
  <c r="L48" i="6"/>
  <c r="M59" i="6"/>
  <c r="L59" i="6"/>
  <c r="J59" i="6"/>
  <c r="M4" i="6"/>
  <c r="M8" i="6"/>
  <c r="L10" i="6"/>
  <c r="M11" i="6"/>
  <c r="M12" i="6"/>
  <c r="N5" i="6"/>
  <c r="N9" i="6"/>
  <c r="M9" i="6"/>
  <c r="N11" i="6"/>
  <c r="L13" i="6"/>
  <c r="M13" i="6"/>
  <c r="L9" i="6"/>
  <c r="J61" i="6"/>
  <c r="J60" i="6"/>
  <c r="M5" i="6"/>
  <c r="J50" i="6"/>
  <c r="J48" i="6"/>
  <c r="J43" i="6"/>
  <c r="J40" i="6"/>
  <c r="J39" i="6"/>
  <c r="J28" i="6"/>
  <c r="J9" i="6"/>
  <c r="J13" i="6"/>
  <c r="J5" i="6"/>
  <c r="J17" i="6"/>
  <c r="J14" i="6"/>
  <c r="J42" i="6" l="1"/>
  <c r="J16" i="6"/>
  <c r="J27" i="6"/>
  <c r="J20" i="6"/>
  <c r="N12" i="6"/>
  <c r="J10" i="6"/>
  <c r="J41" i="6"/>
  <c r="J23" i="6"/>
  <c r="J49" i="6"/>
  <c r="J25" i="6"/>
  <c r="J21" i="6"/>
  <c r="J4" i="6"/>
  <c r="J8" i="6"/>
  <c r="J11" i="6"/>
  <c r="J12" i="6" l="1"/>
  <c r="L3" i="6" l="1"/>
  <c r="L104" i="6" s="1"/>
  <c r="N3" i="6" l="1"/>
  <c r="N104" i="6" s="1"/>
  <c r="M3" i="6"/>
  <c r="M104" i="6" s="1"/>
  <c r="J3" i="6" l="1"/>
  <c r="J104" i="6" s="1"/>
</calcChain>
</file>

<file path=xl/sharedStrings.xml><?xml version="1.0" encoding="utf-8"?>
<sst xmlns="http://schemas.openxmlformats.org/spreadsheetml/2006/main" count="1692" uniqueCount="657">
  <si>
    <t>MS</t>
  </si>
  <si>
    <t>JS</t>
  </si>
  <si>
    <t>PS</t>
  </si>
  <si>
    <t>JMS REF</t>
  </si>
  <si>
    <t>Nr</t>
  </si>
  <si>
    <t>Drawing</t>
  </si>
  <si>
    <t>Cost each</t>
  </si>
  <si>
    <t>Total cost</t>
  </si>
  <si>
    <t>Notes</t>
  </si>
  <si>
    <t>Item</t>
  </si>
  <si>
    <t>Details</t>
  </si>
  <si>
    <t>Size</t>
  </si>
  <si>
    <t>Stone</t>
  </si>
  <si>
    <t>Glass</t>
  </si>
  <si>
    <t>Metal</t>
  </si>
  <si>
    <t>Fabric</t>
  </si>
  <si>
    <t>Veneer</t>
  </si>
  <si>
    <t>Laminate</t>
  </si>
  <si>
    <t>HOURS</t>
  </si>
  <si>
    <t>TOTAL</t>
  </si>
  <si>
    <t>Samples</t>
  </si>
  <si>
    <t>Mock-ups</t>
  </si>
  <si>
    <t>Fire assessment</t>
  </si>
  <si>
    <t>Corian</t>
  </si>
  <si>
    <t>7138/1</t>
  </si>
  <si>
    <t>7138/2</t>
  </si>
  <si>
    <t>7138/3</t>
  </si>
  <si>
    <t>7138/4</t>
  </si>
  <si>
    <t>7138/5</t>
  </si>
  <si>
    <t>7138/6</t>
  </si>
  <si>
    <t>7138/7</t>
  </si>
  <si>
    <t>7138/8</t>
  </si>
  <si>
    <t>7138/9</t>
  </si>
  <si>
    <t>7138/10</t>
  </si>
  <si>
    <t>7138/11</t>
  </si>
  <si>
    <t>7138/12</t>
  </si>
  <si>
    <t>7138/13</t>
  </si>
  <si>
    <t>7138/14</t>
  </si>
  <si>
    <t>7138/15</t>
  </si>
  <si>
    <t>7138/16</t>
  </si>
  <si>
    <t>7138/17</t>
  </si>
  <si>
    <t>7138/18</t>
  </si>
  <si>
    <t>7138/19</t>
  </si>
  <si>
    <t>7138/20</t>
  </si>
  <si>
    <t>7138/21</t>
  </si>
  <si>
    <t>7138/22</t>
  </si>
  <si>
    <t>7138/23</t>
  </si>
  <si>
    <t>7138/24</t>
  </si>
  <si>
    <t>7138/25</t>
  </si>
  <si>
    <t>7138/26</t>
  </si>
  <si>
    <t>7138/27</t>
  </si>
  <si>
    <t>7138/28</t>
  </si>
  <si>
    <t>7138/29</t>
  </si>
  <si>
    <t>7138/30</t>
  </si>
  <si>
    <t>7138/31</t>
  </si>
  <si>
    <t>7138/32</t>
  </si>
  <si>
    <t>7138/33</t>
  </si>
  <si>
    <t>7138/34</t>
  </si>
  <si>
    <t>7138/35</t>
  </si>
  <si>
    <t>7138/36</t>
  </si>
  <si>
    <t>7138/37</t>
  </si>
  <si>
    <t>7138/38</t>
  </si>
  <si>
    <t>7138/39</t>
  </si>
  <si>
    <t>7138/40</t>
  </si>
  <si>
    <t>7138/41</t>
  </si>
  <si>
    <t>7138/42</t>
  </si>
  <si>
    <t>7138/43</t>
  </si>
  <si>
    <t>7138/44</t>
  </si>
  <si>
    <t>7138/45</t>
  </si>
  <si>
    <t>7138/46</t>
  </si>
  <si>
    <t>7138/47</t>
  </si>
  <si>
    <t>7138/48</t>
  </si>
  <si>
    <t>7138/49</t>
  </si>
  <si>
    <t>7138/50</t>
  </si>
  <si>
    <t>7138/51</t>
  </si>
  <si>
    <t>7138/52</t>
  </si>
  <si>
    <t>7138/53</t>
  </si>
  <si>
    <t>7138/54</t>
  </si>
  <si>
    <t>7138/55</t>
  </si>
  <si>
    <t>7138/56</t>
  </si>
  <si>
    <t>7138/57</t>
  </si>
  <si>
    <t>7138/58</t>
  </si>
  <si>
    <t>7138/59</t>
  </si>
  <si>
    <t>7138/60</t>
  </si>
  <si>
    <t>7138/61</t>
  </si>
  <si>
    <t>7138/62</t>
  </si>
  <si>
    <t>7138/63</t>
  </si>
  <si>
    <t>7138/64</t>
  </si>
  <si>
    <t>7138/65</t>
  </si>
  <si>
    <t>7138/66</t>
  </si>
  <si>
    <t>7138/67</t>
  </si>
  <si>
    <t>7138/68</t>
  </si>
  <si>
    <t>7138/69</t>
  </si>
  <si>
    <t>7138/70</t>
  </si>
  <si>
    <t>7138/71</t>
  </si>
  <si>
    <t>7138/72</t>
  </si>
  <si>
    <t>7138/73</t>
  </si>
  <si>
    <t>7138/74</t>
  </si>
  <si>
    <t>7138/75</t>
  </si>
  <si>
    <t>7138/76</t>
  </si>
  <si>
    <t>7138/77</t>
  </si>
  <si>
    <t>7138/78</t>
  </si>
  <si>
    <t>7138/79</t>
  </si>
  <si>
    <t>7138/80</t>
  </si>
  <si>
    <t>7138/81</t>
  </si>
  <si>
    <t>7138/82</t>
  </si>
  <si>
    <t>7138/83</t>
  </si>
  <si>
    <t>7138/84</t>
  </si>
  <si>
    <t>7138/85</t>
  </si>
  <si>
    <t>7138/86</t>
  </si>
  <si>
    <t>7138/87</t>
  </si>
  <si>
    <t>7138/88</t>
  </si>
  <si>
    <t>7138/89</t>
  </si>
  <si>
    <t>7138/90</t>
  </si>
  <si>
    <t>7138/92</t>
  </si>
  <si>
    <t>7138/93</t>
  </si>
  <si>
    <t>7138/94</t>
  </si>
  <si>
    <t>7138/95</t>
  </si>
  <si>
    <t>7138/96</t>
  </si>
  <si>
    <t>7138/97</t>
  </si>
  <si>
    <t>7138/98</t>
  </si>
  <si>
    <t>7138/99</t>
  </si>
  <si>
    <r>
      <rPr>
        <u/>
        <sz val="13.5"/>
        <rFont val="Tahoma"/>
        <family val="2"/>
      </rPr>
      <t>New Internal Solid Doors Schedule - Sainsbury Wing</t>
    </r>
  </si>
  <si>
    <r>
      <rPr>
        <sz val="9.5"/>
        <rFont val="Tahoma"/>
        <family val="2"/>
      </rPr>
      <t>Mark</t>
    </r>
  </si>
  <si>
    <r>
      <rPr>
        <sz val="9.5"/>
        <rFont val="Tahoma"/>
        <family val="2"/>
      </rPr>
      <t>Type Mark</t>
    </r>
  </si>
  <si>
    <r>
      <rPr>
        <sz val="9.5"/>
        <rFont val="Tahoma"/>
        <family val="2"/>
      </rPr>
      <t>Door Material</t>
    </r>
  </si>
  <si>
    <r>
      <rPr>
        <sz val="9.5"/>
        <rFont val="Tahoma"/>
        <family val="2"/>
      </rPr>
      <t>Location</t>
    </r>
  </si>
  <si>
    <r>
      <rPr>
        <sz val="9.5"/>
        <rFont val="Tahoma"/>
        <family val="2"/>
      </rPr>
      <t>Type Comments</t>
    </r>
  </si>
  <si>
    <r>
      <rPr>
        <sz val="9.5"/>
        <rFont val="Tahoma"/>
        <family val="2"/>
      </rPr>
      <t>Door Opening</t>
    </r>
  </si>
  <si>
    <r>
      <rPr>
        <sz val="9.5"/>
        <rFont val="Tahoma"/>
        <family val="2"/>
      </rPr>
      <t>Transom Panel Height (if applicable)</t>
    </r>
  </si>
  <si>
    <r>
      <rPr>
        <sz val="9.5"/>
        <rFont val="Tahoma"/>
        <family val="2"/>
      </rPr>
      <t>Overall Frame Thickness</t>
    </r>
  </si>
  <si>
    <r>
      <rPr>
        <sz val="9.5"/>
        <rFont val="Tahoma"/>
        <family val="2"/>
      </rPr>
      <t>Operation</t>
    </r>
  </si>
  <si>
    <r>
      <rPr>
        <sz val="9.5"/>
        <rFont val="Tahoma"/>
        <family val="2"/>
      </rPr>
      <t>Acoustic Rating (Required)</t>
    </r>
  </si>
  <si>
    <r>
      <rPr>
        <sz val="9.5"/>
        <rFont val="Tahoma"/>
        <family val="2"/>
      </rPr>
      <t>Fire Rating (Required)</t>
    </r>
  </si>
  <si>
    <r>
      <rPr>
        <sz val="9.5"/>
        <rFont val="Tahoma"/>
        <family val="2"/>
      </rPr>
      <t>Smoke Seal</t>
    </r>
  </si>
  <si>
    <r>
      <rPr>
        <sz val="9.5"/>
        <rFont val="Tahoma"/>
        <family val="2"/>
      </rPr>
      <t>Vision Panel</t>
    </r>
  </si>
  <si>
    <r>
      <rPr>
        <sz val="9.5"/>
        <rFont val="Tahoma"/>
        <family val="2"/>
      </rPr>
      <t>Access Control</t>
    </r>
  </si>
  <si>
    <r>
      <rPr>
        <sz val="9.5"/>
        <rFont val="Tahoma"/>
        <family val="2"/>
      </rPr>
      <t>Hinge Side</t>
    </r>
  </si>
  <si>
    <r>
      <rPr>
        <sz val="9.5"/>
        <rFont val="Tahoma"/>
        <family val="2"/>
      </rPr>
      <t>Finish</t>
    </r>
  </si>
  <si>
    <r>
      <rPr>
        <sz val="9.5"/>
        <rFont val="Tahoma"/>
        <family val="2"/>
      </rPr>
      <t>Ironmongery</t>
    </r>
  </si>
  <si>
    <r>
      <rPr>
        <sz val="9.5"/>
        <rFont val="Tahoma"/>
        <family val="2"/>
      </rPr>
      <t>Statutory Signange (material to match adjacent ironmongery)</t>
    </r>
  </si>
  <si>
    <r>
      <rPr>
        <sz val="9.5"/>
        <rFont val="Tahoma"/>
        <family val="2"/>
      </rPr>
      <t>Comments</t>
    </r>
  </si>
  <si>
    <r>
      <rPr>
        <sz val="9.5"/>
        <rFont val="Tahoma"/>
        <family val="2"/>
      </rPr>
      <t>To Room: Name</t>
    </r>
  </si>
  <si>
    <r>
      <rPr>
        <sz val="9.5"/>
        <rFont val="Tahoma"/>
        <family val="2"/>
      </rPr>
      <t>To Room: Number</t>
    </r>
  </si>
  <si>
    <r>
      <rPr>
        <sz val="9.5"/>
        <rFont val="Tahoma"/>
        <family val="2"/>
      </rPr>
      <t>Structural Opening Height</t>
    </r>
  </si>
  <si>
    <r>
      <rPr>
        <sz val="9.5"/>
        <rFont val="Tahoma"/>
        <family val="2"/>
      </rPr>
      <t>Structural Opening Width</t>
    </r>
  </si>
  <si>
    <r>
      <rPr>
        <sz val="9.5"/>
        <rFont val="Tahoma"/>
        <family val="2"/>
      </rPr>
      <t>Clear Opening Height</t>
    </r>
  </si>
  <si>
    <r>
      <rPr>
        <sz val="9.5"/>
        <rFont val="Tahoma"/>
        <family val="2"/>
      </rPr>
      <t>Clear Opening Width</t>
    </r>
  </si>
  <si>
    <r>
      <rPr>
        <sz val="9.5"/>
        <rFont val="Tahoma"/>
        <family val="2"/>
      </rPr>
      <t>Clear Opening Width - Single Leaf</t>
    </r>
  </si>
  <si>
    <r>
      <rPr>
        <sz val="9.5"/>
        <rFont val="Tahoma"/>
        <family val="2"/>
      </rPr>
      <t>Panel Finish</t>
    </r>
  </si>
  <si>
    <r>
      <rPr>
        <sz val="9.5"/>
        <rFont val="Tahoma"/>
        <family val="2"/>
      </rPr>
      <t>Frame Finish</t>
    </r>
  </si>
  <si>
    <r>
      <rPr>
        <sz val="9.5"/>
        <rFont val="Tahoma"/>
        <family val="2"/>
      </rPr>
      <t>Ironmongery - Finish</t>
    </r>
  </si>
  <si>
    <r>
      <rPr>
        <sz val="9.5"/>
        <rFont val="Tahoma"/>
        <family val="2"/>
      </rPr>
      <t>Handle - Front</t>
    </r>
  </si>
  <si>
    <r>
      <rPr>
        <sz val="9.5"/>
        <rFont val="Tahoma"/>
        <family val="2"/>
      </rPr>
      <t>Handle - Back</t>
    </r>
  </si>
  <si>
    <r>
      <rPr>
        <sz val="9.5"/>
        <rFont val="Tahoma"/>
        <family val="2"/>
      </rPr>
      <t>Signage - Front</t>
    </r>
  </si>
  <si>
    <r>
      <rPr>
        <sz val="9.5"/>
        <rFont val="Tahoma"/>
        <family val="2"/>
      </rPr>
      <t>Signage - Back</t>
    </r>
  </si>
  <si>
    <r>
      <rPr>
        <sz val="9.5"/>
        <rFont val="Tahoma"/>
        <family val="2"/>
      </rPr>
      <t>D-SWB1-001-L835</t>
    </r>
  </si>
  <si>
    <r>
      <rPr>
        <sz val="9.5"/>
        <rFont val="Tahoma"/>
        <family val="2"/>
      </rPr>
      <t>SW-ID-1</t>
    </r>
  </si>
  <si>
    <r>
      <rPr>
        <sz val="9.5"/>
        <rFont val="Tahoma"/>
        <family val="2"/>
      </rPr>
      <t>Solid Timber Hardwood</t>
    </r>
  </si>
  <si>
    <r>
      <rPr>
        <sz val="9.5"/>
        <rFont val="Tahoma"/>
        <family val="2"/>
      </rPr>
      <t>A WC</t>
    </r>
  </si>
  <si>
    <r>
      <rPr>
        <sz val="9.5"/>
        <rFont val="Tahoma"/>
        <family val="2"/>
      </rPr>
      <t>L835</t>
    </r>
  </si>
  <si>
    <r>
      <rPr>
        <sz val="9.5"/>
        <rFont val="Tahoma"/>
        <family val="2"/>
      </rPr>
      <t>Single Leaf</t>
    </r>
  </si>
  <si>
    <r>
      <rPr>
        <sz val="9.5"/>
        <rFont val="Tahoma"/>
        <family val="2"/>
      </rPr>
      <t>Manual</t>
    </r>
  </si>
  <si>
    <r>
      <rPr>
        <sz val="9.5"/>
        <rFont val="Tahoma"/>
        <family val="2"/>
      </rPr>
      <t>30 mins</t>
    </r>
  </si>
  <si>
    <r>
      <rPr>
        <sz val="9.5"/>
        <rFont val="Tahoma"/>
        <family val="2"/>
      </rPr>
      <t>Yes</t>
    </r>
  </si>
  <si>
    <r>
      <rPr>
        <sz val="9.5"/>
        <rFont val="Tahoma"/>
        <family val="2"/>
      </rPr>
      <t>No</t>
    </r>
  </si>
  <si>
    <r>
      <rPr>
        <sz val="9.5"/>
        <rFont val="Tahoma"/>
        <family val="2"/>
      </rPr>
      <t>Right</t>
    </r>
  </si>
  <si>
    <r>
      <rPr>
        <sz val="9.5"/>
        <rFont val="Tahoma"/>
        <family val="2"/>
      </rPr>
      <t>Rift Sawn White Oak Veneer with Grey Lacuered coating RAL TBC</t>
    </r>
  </si>
  <si>
    <r>
      <rPr>
        <sz val="9.5"/>
        <rFont val="Tahoma"/>
        <family val="2"/>
      </rPr>
      <t>Rift Sawn White Oak with Grey Lacquered coating RAL TBC</t>
    </r>
  </si>
  <si>
    <r>
      <rPr>
        <sz val="9.5"/>
        <rFont val="Tahoma"/>
        <family val="2"/>
      </rPr>
      <t>Brushed Stainless Steel</t>
    </r>
  </si>
  <si>
    <r>
      <rPr>
        <sz val="9.5"/>
        <rFont val="Tahoma"/>
        <family val="2"/>
      </rPr>
      <t>L1 - Lever</t>
    </r>
  </si>
  <si>
    <r>
      <rPr>
        <sz val="9.5"/>
        <rFont val="Tahoma"/>
        <family val="2"/>
      </rPr>
      <t>FDKS</t>
    </r>
  </si>
  <si>
    <r>
      <rPr>
        <sz val="9.5"/>
        <rFont val="Tahoma"/>
        <family val="2"/>
      </rPr>
      <t>Allow for WC Signage</t>
    </r>
  </si>
  <si>
    <r>
      <rPr>
        <sz val="9.5"/>
        <rFont val="Tahoma"/>
        <family val="2"/>
      </rPr>
      <t>D-SWB1-001-L839</t>
    </r>
  </si>
  <si>
    <r>
      <rPr>
        <sz val="9.5"/>
        <rFont val="Tahoma"/>
        <family val="2"/>
      </rPr>
      <t>LINK CORRIDOR</t>
    </r>
  </si>
  <si>
    <r>
      <rPr>
        <sz val="9.5"/>
        <rFont val="Tahoma"/>
        <family val="2"/>
      </rPr>
      <t>L823</t>
    </r>
  </si>
  <si>
    <r>
      <rPr>
        <sz val="9.5"/>
        <rFont val="Tahoma"/>
        <family val="2"/>
      </rPr>
      <t>Left</t>
    </r>
  </si>
  <si>
    <r>
      <rPr>
        <sz val="9.5"/>
        <rFont val="Tahoma"/>
        <family val="2"/>
      </rPr>
      <t>PB1 - Pull Bar</t>
    </r>
  </si>
  <si>
    <r>
      <rPr>
        <sz val="9.5"/>
        <rFont val="Tahoma"/>
        <family val="2"/>
      </rPr>
      <t>PP1 - Push Plate</t>
    </r>
  </si>
  <si>
    <r>
      <rPr>
        <sz val="9.5"/>
        <rFont val="Tahoma"/>
        <family val="2"/>
      </rPr>
      <t>D-SWB1-001-L836</t>
    </r>
  </si>
  <si>
    <r>
      <rPr>
        <sz val="9.5"/>
        <rFont val="Tahoma"/>
        <family val="2"/>
      </rPr>
      <t>D-SWB1-001-F887</t>
    </r>
  </si>
  <si>
    <r>
      <rPr>
        <sz val="9.5"/>
        <rFont val="Tahoma"/>
        <family val="2"/>
      </rPr>
      <t>SW-ID-7</t>
    </r>
  </si>
  <si>
    <r>
      <rPr>
        <sz val="9.5"/>
        <rFont val="Tahoma"/>
        <family val="2"/>
      </rPr>
      <t>CLOAK ROOM</t>
    </r>
  </si>
  <si>
    <r>
      <rPr>
        <sz val="9.5"/>
        <rFont val="Tahoma"/>
        <family val="2"/>
      </rPr>
      <t>L821</t>
    </r>
  </si>
  <si>
    <r>
      <rPr>
        <sz val="9.5"/>
        <rFont val="Tahoma"/>
        <family val="2"/>
      </rPr>
      <t>PPC/Painted to match existing dark grey - RAL 7012</t>
    </r>
  </si>
  <si>
    <r>
      <rPr>
        <sz val="9.5"/>
        <rFont val="Tahoma"/>
        <family val="2"/>
      </rPr>
      <t>Painted to match existing dark grey - RAL 7030</t>
    </r>
  </si>
  <si>
    <r>
      <rPr>
        <sz val="9.5"/>
        <rFont val="Tahoma"/>
        <family val="2"/>
      </rPr>
      <t>D-SWB1-001-L811</t>
    </r>
  </si>
  <si>
    <r>
      <rPr>
        <sz val="9.5"/>
        <rFont val="Tahoma"/>
        <family val="2"/>
      </rPr>
      <t>D-SW0-001-G856</t>
    </r>
  </si>
  <si>
    <r>
      <rPr>
        <sz val="9.5"/>
        <rFont val="Tahoma"/>
        <family val="2"/>
      </rPr>
      <t>CHANGING PLACES LOBBY</t>
    </r>
  </si>
  <si>
    <r>
      <rPr>
        <sz val="9.5"/>
        <rFont val="Tahoma"/>
        <family val="2"/>
      </rPr>
      <t>G858</t>
    </r>
  </si>
  <si>
    <r>
      <rPr>
        <sz val="9.5"/>
        <rFont val="Tahoma"/>
        <family val="2"/>
      </rPr>
      <t>Motorised</t>
    </r>
  </si>
  <si>
    <r>
      <rPr>
        <sz val="9.5"/>
        <rFont val="Tahoma"/>
        <family val="2"/>
      </rPr>
      <t>Rift Sawn White Oak Veneer Oak to be stained using WoodSong II Deep Penetrating Stain Base or similar approved</t>
    </r>
  </si>
  <si>
    <r>
      <rPr>
        <sz val="9.5"/>
        <rFont val="Tahoma"/>
        <family val="2"/>
      </rPr>
      <t>Rift Sawn White Oak to be stained using WoodSong II Deep Penetrating Stain Base or similar approved</t>
    </r>
  </si>
  <si>
    <r>
      <rPr>
        <sz val="9.5"/>
        <rFont val="Tahoma"/>
        <family val="2"/>
      </rPr>
      <t>L2 - Lever</t>
    </r>
  </si>
  <si>
    <r>
      <rPr>
        <sz val="9.5"/>
        <rFont val="Tahoma"/>
        <family val="2"/>
      </rPr>
      <t>L2 - Lever &amp; Grab Rail</t>
    </r>
  </si>
  <si>
    <r>
      <rPr>
        <sz val="9.5"/>
        <rFont val="Tahoma"/>
        <family val="2"/>
      </rPr>
      <t>D-SW0-001-G857</t>
    </r>
  </si>
  <si>
    <r>
      <rPr>
        <sz val="9.5"/>
        <rFont val="Tahoma"/>
        <family val="2"/>
      </rPr>
      <t>L1 - Lever &amp; Grab Rail</t>
    </r>
  </si>
  <si>
    <r>
      <rPr>
        <sz val="9.5"/>
        <rFont val="Tahoma"/>
        <family val="2"/>
      </rPr>
      <t>D-SW0-001-G850</t>
    </r>
  </si>
  <si>
    <r>
      <rPr>
        <sz val="9.5"/>
        <rFont val="Tahoma"/>
        <family val="2"/>
      </rPr>
      <t>ESPRESSO BAR KITCHEN</t>
    </r>
  </si>
  <si>
    <r>
      <rPr>
        <sz val="9.5"/>
        <rFont val="Tahoma"/>
        <family val="2"/>
      </rPr>
      <t>G850</t>
    </r>
  </si>
  <si>
    <r>
      <rPr>
        <sz val="9.5"/>
        <rFont val="Tahoma"/>
        <family val="2"/>
      </rPr>
      <t>Yes (New)</t>
    </r>
  </si>
  <si>
    <r>
      <rPr>
        <sz val="9.5"/>
        <rFont val="Tahoma"/>
        <family val="2"/>
      </rPr>
      <t>D-SW0-001-G849</t>
    </r>
  </si>
  <si>
    <r>
      <rPr>
        <sz val="9.5"/>
        <rFont val="Tahoma"/>
        <family val="2"/>
      </rPr>
      <t>SW-ID-2</t>
    </r>
  </si>
  <si>
    <r>
      <rPr>
        <sz val="9.5"/>
        <rFont val="Tahoma"/>
        <family val="2"/>
      </rPr>
      <t>EGRESS CORRIDOR</t>
    </r>
  </si>
  <si>
    <r>
      <rPr>
        <sz val="9.5"/>
        <rFont val="Tahoma"/>
        <family val="2"/>
      </rPr>
      <t>G849</t>
    </r>
  </si>
  <si>
    <r>
      <rPr>
        <sz val="9.5"/>
        <rFont val="Tahoma"/>
        <family val="2"/>
      </rPr>
      <t>Leaf and a Half</t>
    </r>
  </si>
  <si>
    <r>
      <rPr>
        <sz val="9.5"/>
        <rFont val="Tahoma"/>
        <family val="2"/>
      </rPr>
      <t>Left Leading Leaf</t>
    </r>
  </si>
  <si>
    <r>
      <rPr>
        <sz val="9.5"/>
        <rFont val="Tahoma"/>
        <family val="2"/>
      </rPr>
      <t>PH1 - Panic Bar</t>
    </r>
  </si>
  <si>
    <r>
      <rPr>
        <sz val="9.5"/>
        <rFont val="Tahoma"/>
        <family val="2"/>
      </rPr>
      <t>Alarmed if not fully closed</t>
    </r>
  </si>
  <si>
    <r>
      <rPr>
        <sz val="9.5"/>
        <rFont val="Tahoma"/>
        <family val="2"/>
      </rPr>
      <t>D-SW0-001-G843</t>
    </r>
  </si>
  <si>
    <r>
      <rPr>
        <sz val="9.5"/>
        <rFont val="Tahoma"/>
        <family val="2"/>
      </rPr>
      <t>IT ROOM</t>
    </r>
  </si>
  <si>
    <r>
      <rPr>
        <sz val="9.5"/>
        <rFont val="Tahoma"/>
        <family val="2"/>
      </rPr>
      <t>G853</t>
    </r>
  </si>
  <si>
    <r>
      <rPr>
        <sz val="9.5"/>
        <rFont val="Tahoma"/>
        <family val="2"/>
      </rPr>
      <t>D-SW0-002-G850</t>
    </r>
  </si>
  <si>
    <r>
      <rPr>
        <sz val="9.5"/>
        <rFont val="Tahoma"/>
        <family val="2"/>
      </rPr>
      <t>30 dB</t>
    </r>
  </si>
  <si>
    <r>
      <rPr>
        <sz val="9.5"/>
        <rFont val="Tahoma"/>
        <family val="2"/>
      </rPr>
      <t>D-SW0-001-G852</t>
    </r>
  </si>
  <si>
    <r>
      <rPr>
        <sz val="9.5"/>
        <rFont val="Tahoma"/>
        <family val="2"/>
      </rPr>
      <t>SW-ID-8</t>
    </r>
  </si>
  <si>
    <r>
      <rPr>
        <sz val="9.5"/>
        <rFont val="Tahoma"/>
        <family val="2"/>
      </rPr>
      <t>Right Leading Leaf</t>
    </r>
  </si>
  <si>
    <r>
      <rPr>
        <sz val="9.5"/>
        <rFont val="Tahoma"/>
        <family val="2"/>
      </rPr>
      <t>D-SW0-002-G849</t>
    </r>
  </si>
  <si>
    <r>
      <rPr>
        <sz val="9.5"/>
        <rFont val="Tahoma"/>
        <family val="2"/>
      </rPr>
      <t>LOADING BAY</t>
    </r>
  </si>
  <si>
    <r>
      <rPr>
        <sz val="9.5"/>
        <rFont val="Tahoma"/>
        <family val="2"/>
      </rPr>
      <t>XXX</t>
    </r>
  </si>
  <si>
    <r>
      <rPr>
        <sz val="9.5"/>
        <rFont val="Tahoma"/>
        <family val="2"/>
      </rPr>
      <t>D-SW0-001-G862</t>
    </r>
  </si>
  <si>
    <r>
      <rPr>
        <sz val="9.5"/>
        <rFont val="Tahoma"/>
        <family val="2"/>
      </rPr>
      <t>SW-ID-9</t>
    </r>
  </si>
  <si>
    <r>
      <rPr>
        <sz val="9.5"/>
        <rFont val="Tahoma"/>
        <family val="2"/>
      </rPr>
      <t>Double Leaf</t>
    </r>
  </si>
  <si>
    <r>
      <rPr>
        <sz val="9.5"/>
        <rFont val="Tahoma"/>
        <family val="2"/>
      </rPr>
      <t>Left | Right</t>
    </r>
  </si>
  <si>
    <r>
      <rPr>
        <sz val="9.5"/>
        <rFont val="Tahoma"/>
        <family val="2"/>
      </rPr>
      <t>None</t>
    </r>
  </si>
  <si>
    <r>
      <rPr>
        <sz val="9.5"/>
        <rFont val="Tahoma"/>
        <family val="2"/>
      </rPr>
      <t>D-SW0-001-G833</t>
    </r>
  </si>
  <si>
    <r>
      <rPr>
        <sz val="9.5"/>
        <rFont val="Tahoma"/>
        <family val="2"/>
      </rPr>
      <t>SW-ID-10</t>
    </r>
  </si>
  <si>
    <r>
      <rPr>
        <sz val="9.5"/>
        <rFont val="Tahoma"/>
        <family val="2"/>
      </rPr>
      <t>Steel Door for Stone Cladding</t>
    </r>
  </si>
  <si>
    <r>
      <rPr>
        <sz val="9.5"/>
        <rFont val="Tahoma"/>
        <family val="2"/>
      </rPr>
      <t>VESTIBULE</t>
    </r>
  </si>
  <si>
    <r>
      <rPr>
        <sz val="9.5"/>
        <rFont val="Tahoma"/>
        <family val="2"/>
      </rPr>
      <t>G833</t>
    </r>
  </si>
  <si>
    <r>
      <rPr>
        <sz val="9.5"/>
        <rFont val="Tahoma"/>
        <family val="2"/>
      </rPr>
      <t>Portland Stone Cladding</t>
    </r>
  </si>
  <si>
    <r>
      <rPr>
        <sz val="9.5"/>
        <rFont val="Tahoma"/>
        <family val="2"/>
      </rPr>
      <t>Concealed</t>
    </r>
  </si>
  <si>
    <r>
      <rPr>
        <sz val="9.5"/>
        <rFont val="Tahoma"/>
        <family val="2"/>
      </rPr>
      <t>E1 - Edge Pull</t>
    </r>
  </si>
  <si>
    <r>
      <rPr>
        <sz val="9.5"/>
        <rFont val="Tahoma"/>
        <family val="2"/>
      </rPr>
      <t>PP1  - Push Plate</t>
    </r>
  </si>
  <si>
    <r>
      <rPr>
        <sz val="9.5"/>
        <rFont val="Tahoma"/>
        <family val="2"/>
      </rPr>
      <t>SW-ID-11</t>
    </r>
  </si>
  <si>
    <r>
      <rPr>
        <sz val="9.5"/>
        <rFont val="Tahoma"/>
        <family val="2"/>
      </rPr>
      <t>N/A</t>
    </r>
  </si>
  <si>
    <r>
      <rPr>
        <sz val="9.5"/>
        <rFont val="Tahoma"/>
        <family val="2"/>
      </rPr>
      <t>Framed Opening with Transom - No Door Panel</t>
    </r>
  </si>
  <si>
    <r>
      <rPr>
        <sz val="9.5"/>
        <rFont val="Tahoma"/>
        <family val="2"/>
      </rPr>
      <t>D-SW1-003-F843</t>
    </r>
  </si>
  <si>
    <r>
      <rPr>
        <sz val="9.5"/>
        <rFont val="Tahoma"/>
        <family val="2"/>
      </rPr>
      <t>KITCHEN</t>
    </r>
  </si>
  <si>
    <r>
      <rPr>
        <sz val="9.5"/>
        <rFont val="Tahoma"/>
        <family val="2"/>
      </rPr>
      <t>F843</t>
    </r>
  </si>
  <si>
    <r>
      <rPr>
        <sz val="9.5"/>
        <rFont val="Tahoma"/>
        <family val="2"/>
      </rPr>
      <t>D-SW1-001-F871</t>
    </r>
  </si>
  <si>
    <r>
      <rPr>
        <sz val="9.5"/>
        <rFont val="Tahoma"/>
        <family val="2"/>
      </rPr>
      <t>FEMALE WC</t>
    </r>
  </si>
  <si>
    <r>
      <rPr>
        <sz val="9.5"/>
        <rFont val="Tahoma"/>
        <family val="2"/>
      </rPr>
      <t>F871</t>
    </r>
  </si>
  <si>
    <r>
      <rPr>
        <sz val="9.5"/>
        <rFont val="Tahoma"/>
        <family val="2"/>
      </rPr>
      <t>D-SW1-001-F881</t>
    </r>
  </si>
  <si>
    <r>
      <rPr>
        <sz val="9.5"/>
        <rFont val="Tahoma"/>
        <family val="2"/>
      </rPr>
      <t>WCs VESTIBULE</t>
    </r>
  </si>
  <si>
    <r>
      <rPr>
        <sz val="9.5"/>
        <rFont val="Tahoma"/>
        <family val="2"/>
      </rPr>
      <t>F887</t>
    </r>
  </si>
  <si>
    <r>
      <rPr>
        <sz val="9.5"/>
        <rFont val="Tahoma"/>
        <family val="2"/>
      </rPr>
      <t>D-SW1-001-F856</t>
    </r>
  </si>
  <si>
    <r>
      <rPr>
        <sz val="9.5"/>
        <rFont val="Tahoma"/>
        <family val="2"/>
      </rPr>
      <t>STAFF WC</t>
    </r>
  </si>
  <si>
    <r>
      <rPr>
        <sz val="9.5"/>
        <rFont val="Tahoma"/>
        <family val="2"/>
      </rPr>
      <t>F856</t>
    </r>
  </si>
  <si>
    <r>
      <rPr>
        <sz val="9.5"/>
        <rFont val="Tahoma"/>
        <family val="2"/>
      </rPr>
      <t>D-SW1-002-F837</t>
    </r>
  </si>
  <si>
    <r>
      <rPr>
        <sz val="9.5"/>
        <rFont val="Tahoma"/>
        <family val="2"/>
      </rPr>
      <t>CORRIDOR</t>
    </r>
  </si>
  <si>
    <r>
      <rPr>
        <sz val="9.5"/>
        <rFont val="Tahoma"/>
        <family val="2"/>
      </rPr>
      <t>F860</t>
    </r>
  </si>
  <si>
    <r>
      <rPr>
        <sz val="9.5"/>
        <rFont val="Tahoma"/>
        <family val="2"/>
      </rPr>
      <t>35 dB</t>
    </r>
  </si>
  <si>
    <r>
      <rPr>
        <sz val="9.5"/>
        <rFont val="Tahoma"/>
        <family val="2"/>
      </rPr>
      <t>D-SW1-003-F837</t>
    </r>
  </si>
  <si>
    <r>
      <rPr>
        <sz val="9.5"/>
        <rFont val="Tahoma"/>
        <family val="2"/>
      </rPr>
      <t>EVENT SPACE</t>
    </r>
  </si>
  <si>
    <r>
      <rPr>
        <sz val="9.5"/>
        <rFont val="Tahoma"/>
        <family val="2"/>
      </rPr>
      <t>F837</t>
    </r>
  </si>
  <si>
    <r>
      <rPr>
        <sz val="9.5"/>
        <rFont val="Tahoma"/>
        <family val="2"/>
      </rPr>
      <t>D-SW1-001-F893</t>
    </r>
  </si>
  <si>
    <r>
      <rPr>
        <sz val="9.5"/>
        <rFont val="Tahoma"/>
        <family val="2"/>
      </rPr>
      <t>AWC</t>
    </r>
  </si>
  <si>
    <r>
      <rPr>
        <sz val="9.5"/>
        <rFont val="Tahoma"/>
        <family val="2"/>
      </rPr>
      <t>F893</t>
    </r>
  </si>
  <si>
    <r>
      <rPr>
        <sz val="9.5"/>
        <rFont val="Tahoma"/>
        <family val="2"/>
      </rPr>
      <t>D-SW1-001-F895</t>
    </r>
  </si>
  <si>
    <r>
      <rPr>
        <sz val="9.5"/>
        <rFont val="Tahoma"/>
        <family val="2"/>
      </rPr>
      <t>U WC</t>
    </r>
  </si>
  <si>
    <r>
      <rPr>
        <sz val="9.5"/>
        <rFont val="Tahoma"/>
        <family val="2"/>
      </rPr>
      <t>F895</t>
    </r>
  </si>
  <si>
    <r>
      <rPr>
        <sz val="9.5"/>
        <rFont val="Tahoma"/>
        <family val="2"/>
      </rPr>
      <t>D-SW1-001-F888</t>
    </r>
  </si>
  <si>
    <r>
      <rPr>
        <sz val="9.5"/>
        <rFont val="Tahoma"/>
        <family val="2"/>
      </rPr>
      <t>F889</t>
    </r>
  </si>
  <si>
    <r>
      <rPr>
        <sz val="9.5"/>
        <rFont val="Tahoma"/>
        <family val="2"/>
      </rPr>
      <t>D-SW1-001-F864</t>
    </r>
  </si>
  <si>
    <r>
      <rPr>
        <sz val="9.5"/>
        <rFont val="Tahoma"/>
        <family val="2"/>
      </rPr>
      <t>CATERING KITCHEN</t>
    </r>
  </si>
  <si>
    <r>
      <rPr>
        <sz val="9.5"/>
        <rFont val="Tahoma"/>
        <family val="2"/>
      </rPr>
      <t>F864</t>
    </r>
  </si>
  <si>
    <r>
      <rPr>
        <sz val="9.5"/>
        <rFont val="Tahoma"/>
        <family val="2"/>
      </rPr>
      <t>D-SW1-001-F865</t>
    </r>
  </si>
  <si>
    <r>
      <rPr>
        <sz val="9.5"/>
        <rFont val="Tahoma"/>
        <family val="2"/>
      </rPr>
      <t>IMR LOBBY</t>
    </r>
  </si>
  <si>
    <r>
      <rPr>
        <sz val="9.5"/>
        <rFont val="Tahoma"/>
        <family val="2"/>
      </rPr>
      <t>F865</t>
    </r>
  </si>
  <si>
    <r>
      <rPr>
        <sz val="9.5"/>
        <rFont val="Tahoma"/>
        <family val="2"/>
      </rPr>
      <t>Yes (Existing)</t>
    </r>
  </si>
  <si>
    <r>
      <rPr>
        <sz val="9.5"/>
        <rFont val="Tahoma"/>
        <family val="2"/>
      </rPr>
      <t>D-SW1-001-F852</t>
    </r>
  </si>
  <si>
    <r>
      <rPr>
        <sz val="9.5"/>
        <rFont val="Tahoma"/>
        <family val="2"/>
      </rPr>
      <t>F852</t>
    </r>
  </si>
  <si>
    <r>
      <rPr>
        <sz val="9.5"/>
        <rFont val="Tahoma"/>
        <family val="2"/>
      </rPr>
      <t>D-SW1-001-F854</t>
    </r>
  </si>
  <si>
    <r>
      <rPr>
        <sz val="9.5"/>
        <rFont val="Tahoma"/>
        <family val="2"/>
      </rPr>
      <t>MEDICAL ROOM</t>
    </r>
  </si>
  <si>
    <r>
      <rPr>
        <sz val="9.5"/>
        <rFont val="Tahoma"/>
        <family val="2"/>
      </rPr>
      <t>F862</t>
    </r>
  </si>
  <si>
    <r>
      <rPr>
        <sz val="9.5"/>
        <rFont val="Tahoma"/>
        <family val="2"/>
      </rPr>
      <t>D-SW1-002-F852</t>
    </r>
  </si>
  <si>
    <r>
      <rPr>
        <sz val="9.5"/>
        <rFont val="Tahoma"/>
        <family val="2"/>
      </rPr>
      <t>D-SW1-001-F843</t>
    </r>
  </si>
  <si>
    <r>
      <rPr>
        <sz val="9.5"/>
        <rFont val="Tahoma"/>
        <family val="2"/>
      </rPr>
      <t>SW-ID-3</t>
    </r>
  </si>
  <si>
    <r>
      <rPr>
        <sz val="9.5"/>
        <rFont val="Tahoma"/>
        <family val="2"/>
      </rPr>
      <t>D-SW1-001-F891</t>
    </r>
  </si>
  <si>
    <r>
      <rPr>
        <sz val="9.5"/>
        <rFont val="Tahoma"/>
        <family val="2"/>
      </rPr>
      <t>CLEANERS STORE</t>
    </r>
  </si>
  <si>
    <r>
      <rPr>
        <sz val="9.5"/>
        <rFont val="Tahoma"/>
        <family val="2"/>
      </rPr>
      <t>F891</t>
    </r>
  </si>
  <si>
    <r>
      <rPr>
        <sz val="9.5"/>
        <rFont val="Tahoma"/>
        <family val="2"/>
      </rPr>
      <t>D-SW1-003-F852</t>
    </r>
  </si>
  <si>
    <r>
      <rPr>
        <sz val="9.5"/>
        <rFont val="Tahoma"/>
        <family val="2"/>
      </rPr>
      <t>D-SW1-001-F817</t>
    </r>
  </si>
  <si>
    <r>
      <rPr>
        <sz val="9.5"/>
        <rFont val="Tahoma"/>
        <family val="2"/>
      </rPr>
      <t>SW-ID-4</t>
    </r>
  </si>
  <si>
    <r>
      <rPr>
        <sz val="9.5"/>
        <rFont val="Tahoma"/>
        <family val="2"/>
      </rPr>
      <t>STAIR</t>
    </r>
  </si>
  <si>
    <r>
      <rPr>
        <sz val="9.5"/>
        <rFont val="Tahoma"/>
        <family val="2"/>
      </rPr>
      <t>F817</t>
    </r>
  </si>
  <si>
    <r>
      <rPr>
        <sz val="9.5"/>
        <rFont val="Tahoma"/>
        <family val="2"/>
      </rPr>
      <t>Door Panelling to match existing.</t>
    </r>
  </si>
  <si>
    <r>
      <rPr>
        <sz val="9.5"/>
        <rFont val="Tahoma"/>
        <family val="2"/>
      </rPr>
      <t>D-SW1-001-F855</t>
    </r>
  </si>
  <si>
    <r>
      <rPr>
        <sz val="9.5"/>
        <rFont val="Tahoma"/>
        <family val="2"/>
      </rPr>
      <t>D-SW1-001-F821</t>
    </r>
  </si>
  <si>
    <r>
      <rPr>
        <sz val="9.5"/>
        <rFont val="Tahoma"/>
        <family val="2"/>
      </rPr>
      <t>SW-ID-5</t>
    </r>
  </si>
  <si>
    <r>
      <rPr>
        <sz val="9.5"/>
        <rFont val="Tahoma"/>
        <family val="2"/>
      </rPr>
      <t>SERVERY / PANTRY</t>
    </r>
  </si>
  <si>
    <r>
      <rPr>
        <sz val="9.5"/>
        <rFont val="Tahoma"/>
        <family val="2"/>
      </rPr>
      <t>F821</t>
    </r>
  </si>
  <si>
    <r>
      <rPr>
        <sz val="9.5"/>
        <rFont val="Tahoma"/>
        <family val="2"/>
      </rPr>
      <t>D-SW1-001-F866</t>
    </r>
  </si>
  <si>
    <r>
      <rPr>
        <sz val="9.5"/>
        <rFont val="Tahoma"/>
        <family val="2"/>
      </rPr>
      <t>IMR / SECURITY</t>
    </r>
  </si>
  <si>
    <r>
      <rPr>
        <sz val="9.5"/>
        <rFont val="Tahoma"/>
        <family val="2"/>
      </rPr>
      <t>F866</t>
    </r>
  </si>
  <si>
    <r>
      <rPr>
        <sz val="9.5"/>
        <rFont val="Tahoma"/>
        <family val="2"/>
      </rPr>
      <t>D-SW1-002-F821</t>
    </r>
  </si>
  <si>
    <r>
      <rPr>
        <sz val="9.5"/>
        <rFont val="Tahoma"/>
        <family val="2"/>
      </rPr>
      <t>ELEC CUPBOARD</t>
    </r>
  </si>
  <si>
    <r>
      <rPr>
        <sz val="9.5"/>
        <rFont val="Tahoma"/>
        <family val="2"/>
      </rPr>
      <t>F823</t>
    </r>
  </si>
  <si>
    <r>
      <rPr>
        <sz val="9.5"/>
        <rFont val="Tahoma"/>
        <family val="2"/>
      </rPr>
      <t>D-SW1-001-F850</t>
    </r>
  </si>
  <si>
    <r>
      <rPr>
        <sz val="9.5"/>
        <rFont val="Tahoma"/>
        <family val="2"/>
      </rPr>
      <t>STORE ROOM</t>
    </r>
  </si>
  <si>
    <r>
      <rPr>
        <sz val="9.5"/>
        <rFont val="Tahoma"/>
        <family val="2"/>
      </rPr>
      <t>F850</t>
    </r>
  </si>
  <si>
    <r>
      <rPr>
        <sz val="9.5"/>
        <rFont val="Tahoma"/>
        <family val="2"/>
      </rPr>
      <t>D-SW1-002-F868</t>
    </r>
  </si>
  <si>
    <r>
      <rPr>
        <sz val="9.5"/>
        <rFont val="Tahoma"/>
        <family val="2"/>
      </rPr>
      <t>F868</t>
    </r>
  </si>
  <si>
    <r>
      <rPr>
        <sz val="9.5"/>
        <rFont val="Tahoma"/>
        <family val="2"/>
      </rPr>
      <t>D-SW1-001-F868</t>
    </r>
  </si>
  <si>
    <r>
      <rPr>
        <sz val="9.5"/>
        <rFont val="Tahoma"/>
        <family val="2"/>
      </rPr>
      <t>D-SW1-002-F843</t>
    </r>
  </si>
  <si>
    <r>
      <rPr>
        <sz val="9.5"/>
        <rFont val="Tahoma"/>
        <family val="2"/>
      </rPr>
      <t>LIFT MOTOR ROOM</t>
    </r>
  </si>
  <si>
    <r>
      <rPr>
        <sz val="9.5"/>
        <rFont val="Tahoma"/>
        <family val="2"/>
      </rPr>
      <t>F845</t>
    </r>
  </si>
  <si>
    <r>
      <rPr>
        <sz val="9.5"/>
        <rFont val="Tahoma"/>
        <family val="2"/>
      </rPr>
      <t>D-SW1-002-F866</t>
    </r>
  </si>
  <si>
    <r>
      <rPr>
        <sz val="9.5"/>
        <rFont val="Tahoma"/>
        <family val="2"/>
      </rPr>
      <t>SERVER CUPBOARD</t>
    </r>
  </si>
  <si>
    <r>
      <rPr>
        <sz val="9.5"/>
        <rFont val="Tahoma"/>
        <family val="2"/>
      </rPr>
      <t>F867</t>
    </r>
  </si>
  <si>
    <r>
      <rPr>
        <sz val="9.5"/>
        <rFont val="Tahoma"/>
        <family val="2"/>
      </rPr>
      <t>D-SW1-001-F889</t>
    </r>
  </si>
  <si>
    <r>
      <rPr>
        <sz val="9.5"/>
        <rFont val="Tahoma"/>
        <family val="2"/>
      </rPr>
      <t>Rift Sawn White Oak</t>
    </r>
  </si>
  <si>
    <t>MW-01.0 Espresso front &amp; back Counter</t>
  </si>
  <si>
    <t>MW-02.0 Espresso standing counter</t>
  </si>
  <si>
    <t>MW-03.0 Espresso disposable counter</t>
  </si>
  <si>
    <t>GA</t>
  </si>
  <si>
    <t>A-500</t>
  </si>
  <si>
    <t>MW-04.1 Sitting window counter</t>
  </si>
  <si>
    <t>MW-04.2 Sitting window counter</t>
  </si>
  <si>
    <t>MW-04.3 Sitting window counter</t>
  </si>
  <si>
    <t>MW-04.4 Sitting window counter</t>
  </si>
  <si>
    <t>MW-05.0 Point of sale</t>
  </si>
  <si>
    <t>MW-06.1 wall hung unit</t>
  </si>
  <si>
    <t>MW-06.2 wall hung unit</t>
  </si>
  <si>
    <t>MW-06.3 wall hung unit</t>
  </si>
  <si>
    <t>MW-07.1 display table</t>
  </si>
  <si>
    <t>MW-07.2 display table</t>
  </si>
  <si>
    <t>MW-07.3 display table</t>
  </si>
  <si>
    <t>MW-07.4 display table</t>
  </si>
  <si>
    <t>MW-07.5 display table</t>
  </si>
  <si>
    <t>MW-08.1 bookshelves</t>
  </si>
  <si>
    <t>MW-08.2 bookshelves</t>
  </si>
  <si>
    <t>Floor</t>
  </si>
  <si>
    <t>SW Grd</t>
  </si>
  <si>
    <t>SW 1st</t>
  </si>
  <si>
    <t>MW-09.0 café bar</t>
  </si>
  <si>
    <t>MW-10.0 dining back bar</t>
  </si>
  <si>
    <t>MW-11.0 dining bar</t>
  </si>
  <si>
    <t>MW-12.0 kitchen pass through</t>
  </si>
  <si>
    <t>MW-13.1 double banquette seat</t>
  </si>
  <si>
    <t>MW-13.2 server station</t>
  </si>
  <si>
    <t>MW-14.1 banquette seat</t>
  </si>
  <si>
    <t>MW-14.2 banquette seat</t>
  </si>
  <si>
    <t>MW-14.3 banquette seat</t>
  </si>
  <si>
    <t>MW-15.0 lounge bar</t>
  </si>
  <si>
    <t>MW-16.0 lounge back bar</t>
  </si>
  <si>
    <t>MW-17.0 seating</t>
  </si>
  <si>
    <t>SW Basement</t>
  </si>
  <si>
    <t>MW-18.0 cloakroom counter</t>
  </si>
  <si>
    <t>MW-19.1 storage</t>
  </si>
  <si>
    <t>MW-19.2 storage</t>
  </si>
  <si>
    <t>MW-21.0 FCU cover</t>
  </si>
  <si>
    <t>MW-22.1 FCU cover</t>
  </si>
  <si>
    <t>MW-22.2 FCU cover</t>
  </si>
  <si>
    <t>MW-22.3 FCU cover</t>
  </si>
  <si>
    <t>MN-20.0 greeter station</t>
  </si>
  <si>
    <t>MW-23.0 waiter station</t>
  </si>
  <si>
    <t>MW-24.1 security scanner post</t>
  </si>
  <si>
    <t>MW-24.2 security scanner post</t>
  </si>
  <si>
    <t>A-501, 502</t>
  </si>
  <si>
    <t>A-540-A4, A6</t>
  </si>
  <si>
    <t>A-540-A7</t>
  </si>
  <si>
    <t>A-540-A3</t>
  </si>
  <si>
    <t>A-501, 502, 503</t>
  </si>
  <si>
    <t>A-501, 503</t>
  </si>
  <si>
    <t>A-540-A1</t>
  </si>
  <si>
    <t>A-540-C1</t>
  </si>
  <si>
    <t>A-504</t>
  </si>
  <si>
    <t>A-540-C3, C5, C7</t>
  </si>
  <si>
    <t>A-541-C5</t>
  </si>
  <si>
    <t>A-541-C4</t>
  </si>
  <si>
    <t>A-541-C2</t>
  </si>
  <si>
    <t>A-541-A6</t>
  </si>
  <si>
    <t>A-541-A4</t>
  </si>
  <si>
    <t>A-541-A2</t>
  </si>
  <si>
    <t>A-542-C6</t>
  </si>
  <si>
    <t>A-542-C5</t>
  </si>
  <si>
    <t>A-542-C3</t>
  </si>
  <si>
    <t>A-542-C2</t>
  </si>
  <si>
    <t>A-542-A7</t>
  </si>
  <si>
    <t>A-542-A6</t>
  </si>
  <si>
    <t>A-542-A3</t>
  </si>
  <si>
    <t>A-542-A2</t>
  </si>
  <si>
    <t>A-505</t>
  </si>
  <si>
    <t>MW-08.3 server station</t>
  </si>
  <si>
    <t>A-510</t>
  </si>
  <si>
    <t>A-511</t>
  </si>
  <si>
    <t>A-512, 513</t>
  </si>
  <si>
    <t>A-520</t>
  </si>
  <si>
    <t>A-521</t>
  </si>
  <si>
    <t>A-532</t>
  </si>
  <si>
    <t>A-533</t>
  </si>
  <si>
    <t>A-530, 531</t>
  </si>
  <si>
    <t>A-534, 535</t>
  </si>
  <si>
    <t>Drawing required</t>
  </si>
  <si>
    <t xml:space="preserve">Frame </t>
  </si>
  <si>
    <t>door</t>
  </si>
  <si>
    <t>Total</t>
  </si>
  <si>
    <t>Sapele primed Split 3 sided lining &amp; stop. Door, over panel &amp; ironmongery by others.</t>
  </si>
  <si>
    <t>A.W. Oak Split 3 sided lining &amp; stop. Door, over panel &amp; ironmongery by others.</t>
  </si>
  <si>
    <t>A.W.Oak Single 3 sided lining &amp; stop. Door, over panel &amp; ironmongery by others.</t>
  </si>
  <si>
    <t>Sapele primed single 3 sided lining &amp; stop. Door, over panel &amp; ironmongery by others.</t>
  </si>
  <si>
    <t>By Others</t>
  </si>
  <si>
    <t>As schedule</t>
  </si>
  <si>
    <t>A-52002-P22-S4</t>
  </si>
  <si>
    <r>
      <rPr>
        <u/>
        <sz val="13.5"/>
        <rFont val="Tahoma"/>
        <family val="2"/>
      </rPr>
      <t>New Internal Solid Doors Schedule - Wilkins Building</t>
    </r>
  </si>
  <si>
    <r>
      <rPr>
        <sz val="9.5"/>
        <rFont val="Tahoma"/>
        <family val="2"/>
      </rPr>
      <t>Kickplate</t>
    </r>
  </si>
  <si>
    <r>
      <rPr>
        <sz val="9.5"/>
        <rFont val="Tahoma"/>
        <family val="2"/>
      </rPr>
      <t>0 - GROUND FLOOR (WB)</t>
    </r>
  </si>
  <si>
    <r>
      <rPr>
        <sz val="9.5"/>
        <rFont val="Tahoma"/>
        <family val="2"/>
      </rPr>
      <t>D-W0-001-G103</t>
    </r>
  </si>
  <si>
    <r>
      <rPr>
        <sz val="9.5"/>
        <rFont val="Tahoma"/>
        <family val="2"/>
      </rPr>
      <t>WB-ID-1</t>
    </r>
  </si>
  <si>
    <r>
      <rPr>
        <sz val="9.5"/>
        <rFont val="Tahoma"/>
        <family val="2"/>
      </rPr>
      <t>WC VESTIBULE</t>
    </r>
  </si>
  <si>
    <r>
      <rPr>
        <sz val="9.5"/>
        <rFont val="Tahoma"/>
        <family val="2"/>
      </rPr>
      <t>G103</t>
    </r>
  </si>
  <si>
    <r>
      <rPr>
        <sz val="9.5"/>
        <rFont val="Tahoma"/>
        <family val="2"/>
      </rPr>
      <t>Oak to be stained using WoodSong II Deep Penetrating Stain Base or similar approved</t>
    </r>
  </si>
  <si>
    <r>
      <rPr>
        <sz val="9.5"/>
        <rFont val="Tahoma"/>
        <family val="2"/>
      </rPr>
      <t>Unlacquered Brass</t>
    </r>
  </si>
  <si>
    <r>
      <rPr>
        <sz val="9.5"/>
        <rFont val="Tahoma"/>
        <family val="2"/>
      </rPr>
      <t>PB2 - Pull Bar</t>
    </r>
  </si>
  <si>
    <r>
      <rPr>
        <sz val="9.5"/>
        <rFont val="Tahoma"/>
        <family val="2"/>
      </rPr>
      <t>PP2 - Push Plate</t>
    </r>
  </si>
  <si>
    <r>
      <rPr>
        <sz val="9.5"/>
        <rFont val="Tahoma"/>
        <family val="2"/>
      </rPr>
      <t>D-W0-001-G127</t>
    </r>
  </si>
  <si>
    <r>
      <rPr>
        <sz val="9.5"/>
        <rFont val="Tahoma"/>
        <family val="2"/>
      </rPr>
      <t>WB-ID-2</t>
    </r>
  </si>
  <si>
    <r>
      <rPr>
        <sz val="9.5"/>
        <rFont val="Tahoma"/>
        <family val="2"/>
      </rPr>
      <t>POT WASH</t>
    </r>
  </si>
  <si>
    <r>
      <rPr>
        <sz val="9.5"/>
        <rFont val="Tahoma"/>
        <family val="2"/>
      </rPr>
      <t>G119</t>
    </r>
  </si>
  <si>
    <r>
      <rPr>
        <sz val="9.5"/>
        <rFont val="Tahoma"/>
        <family val="2"/>
      </rPr>
      <t>D-W0-002-G123</t>
    </r>
  </si>
  <si>
    <r>
      <rPr>
        <sz val="9.5"/>
        <rFont val="Tahoma"/>
        <family val="2"/>
      </rPr>
      <t>WB-ID-3</t>
    </r>
  </si>
  <si>
    <r>
      <rPr>
        <sz val="9.5"/>
        <rFont val="Tahoma"/>
        <family val="2"/>
      </rPr>
      <t>Carbon Steel Doorset</t>
    </r>
  </si>
  <si>
    <r>
      <rPr>
        <sz val="9.5"/>
        <rFont val="Tahoma"/>
        <family val="2"/>
      </rPr>
      <t>G123</t>
    </r>
  </si>
  <si>
    <r>
      <rPr>
        <sz val="9.5"/>
        <rFont val="Tahoma"/>
        <family val="2"/>
      </rPr>
      <t>Double Leaf Riser</t>
    </r>
  </si>
  <si>
    <r>
      <rPr>
        <sz val="9.5"/>
        <rFont val="Tahoma"/>
        <family val="2"/>
      </rPr>
      <t>PPC</t>
    </r>
  </si>
  <si>
    <r>
      <rPr>
        <sz val="9.5"/>
        <rFont val="Tahoma"/>
        <family val="2"/>
      </rPr>
      <t>Manufacture's Standard</t>
    </r>
  </si>
  <si>
    <t>New internal Frames &amp; doors WB</t>
  </si>
  <si>
    <t xml:space="preserve">New internal Frames SW </t>
  </si>
  <si>
    <t>A-52001-P27-S4</t>
  </si>
  <si>
    <t>Whitcomb street Frame &amp; door</t>
  </si>
  <si>
    <t>A-41003-P12-S2</t>
  </si>
  <si>
    <t>By others</t>
  </si>
  <si>
    <t>All as attached schedule NG200-PUR-SS_25_30_20_25-W0-SH-A-52001-P27-S4</t>
  </si>
  <si>
    <t>All as attached schedule NG200-PUR-SS_25_30_20_25-SWZZ-SH-A-52000-P22-S4</t>
  </si>
  <si>
    <t>A.W.Oak Single 3 sided frame. 6 Panel door (1 glazed) using Mann McGowan SW panel system. All ironmongery by others.</t>
  </si>
  <si>
    <t>A.W.Oak Single 3 sided frame with architraves both sides. 6 Panel door (2 glazed) using Mann McGowan SW panel system. All ironmongery by others.</t>
  </si>
  <si>
    <t>A-52007-P27-S4</t>
  </si>
  <si>
    <t>6229mm x 2480mm x 1350mm</t>
  </si>
  <si>
    <t>2400mm x 450mm x 1100mm</t>
  </si>
  <si>
    <t>2400mm x 600mm x 850mm</t>
  </si>
  <si>
    <t>1220mm x 500mm x 900mm</t>
  </si>
  <si>
    <t>1590mm x 600mm x 770mm</t>
  </si>
  <si>
    <t>1000mm x 1000mm x 770mm</t>
  </si>
  <si>
    <t>9869mm x 375mm x 2765mm</t>
  </si>
  <si>
    <t>7167mm + 5202mm x 2765mm x 375mm</t>
  </si>
  <si>
    <t>2080mm x 600mm x 900mm</t>
  </si>
  <si>
    <t>10550mm x 600mm x 900mm + display steps</t>
  </si>
  <si>
    <t>Metal support frame &amp; stone top.</t>
  </si>
  <si>
    <t>4800mm x 600mm x 900mm ish</t>
  </si>
  <si>
    <t xml:space="preserve">Unit on casters with stone top. </t>
  </si>
  <si>
    <t>Metal clad wall panels with metal brackets to support stone top. Trench heater and grills to be by others.</t>
  </si>
  <si>
    <t>1 Nr veneered base unit &amp; 3 shelves above.</t>
  </si>
  <si>
    <t>2 Nr veneered wall unit with 1 Nr drawer &amp; 3 Nr shelves above.</t>
  </si>
  <si>
    <t>2 Nr veneered base units back to back.</t>
  </si>
  <si>
    <t>13 Nr veneered tall units with 1 Nr display shelf in each.</t>
  </si>
  <si>
    <t>15 Nr veneered tall units with 2 Nr doors in each.</t>
  </si>
  <si>
    <t>4 Nr base units with doors &amp; drawers.</t>
  </si>
  <si>
    <t>8 Nr veneered base units. 3 Nr rear display stands. All electrical &amp; plumbing goods to be by others.</t>
  </si>
  <si>
    <t>4 Nr veneered base units. Stud wall to support upper top and take cladding. All electrical and pulmbing to be by others.</t>
  </si>
  <si>
    <t>5500mm x 1400mm x 1150mm</t>
  </si>
  <si>
    <t>6 Nr sections to form 1 Nr large double sided seat.</t>
  </si>
  <si>
    <t>Veneered unit supplied with 2 Nr doors &amp; 4 Nr drawers.</t>
  </si>
  <si>
    <t>1400mm x 600mm x 1150mm</t>
  </si>
  <si>
    <t>3600mm x 750mm x 1150mm</t>
  </si>
  <si>
    <t>3 Nr sections to form 1 Nr single sided seat</t>
  </si>
  <si>
    <t>5500mm + 7000mm x 750mm x 1150mm</t>
  </si>
  <si>
    <t>5500mm + 10150mm x 750mm x 1150mm</t>
  </si>
  <si>
    <t>Only GA and section drawings. 7 Nr sections to form long L shaped seat</t>
  </si>
  <si>
    <t>Only GA and section drawings. 9 Nr sections to form long L shaped seat</t>
  </si>
  <si>
    <t>2490mm x 1050mm x 1150mm</t>
  </si>
  <si>
    <t>4335mm x 900mm x 1300mm</t>
  </si>
  <si>
    <t>None priced as do not know what is required</t>
  </si>
  <si>
    <t>Standard small samples of materials included. None standard samples not included as do not know what is required.</t>
  </si>
  <si>
    <t>1 Nr post ad drawing</t>
  </si>
  <si>
    <t>2846mm x 1000mm x 800mm</t>
  </si>
  <si>
    <t>4000mm x 700mm x 900mm</t>
  </si>
  <si>
    <t>8000mm x 500mm x 2850mm</t>
  </si>
  <si>
    <t>2050mm + 3150mm x 700mm x 850mm</t>
  </si>
  <si>
    <t>Primed FCU cover with grille by others. Primed mirror frame with supply &amp; fixed mirrors.</t>
  </si>
  <si>
    <t>2450mm x 400mm x 1000mm unit &amp; 2450mm x 32mm x 3570mm mirror</t>
  </si>
  <si>
    <t>1500mm x 400mm x 1000mm</t>
  </si>
  <si>
    <t xml:space="preserve">Only GA and section drawings. Primed FCU cover with grille by others. </t>
  </si>
  <si>
    <t>930mm x 400mm x 2400mm</t>
  </si>
  <si>
    <t>Veneered panels &amp; stone top. All plumbing goods by others.</t>
  </si>
  <si>
    <t>1 Nr veneered base unit with metal top. All electrical goods to be by others.</t>
  </si>
  <si>
    <t>2 Nr veneered base units with metal top, displat shelves &amp; mirror wall panels. All electrical &amp; plumbing goods to be by others.</t>
  </si>
  <si>
    <t>Upholstered seats with veneered back shelf and face panels between each unit.</t>
  </si>
  <si>
    <t>Painted units with stone top. PC sum for ironmongery for gate &amp; flap £250.00. Flap will have weight issues.</t>
  </si>
  <si>
    <t>16 Nr Painted units for storage.</t>
  </si>
  <si>
    <t>Solid timber legs &amp; frame with veneered panels. Will have 5 Nr drawers &amp; 1 Nr door. Will be deliverd in 2 sections for assembley by others. Electrical goods to be by others.</t>
  </si>
  <si>
    <t>Swd skirting</t>
  </si>
  <si>
    <t>400mm x 32mm</t>
  </si>
  <si>
    <t>Oak skirting</t>
  </si>
  <si>
    <t>Ex 150mm x 25mm</t>
  </si>
  <si>
    <t>Ex 150mm x 32mm</t>
  </si>
  <si>
    <t>Supplied in 3 sections in randum lengths all primed for decoration by others</t>
  </si>
  <si>
    <t>Supplied in randum lengths with full finish to detail 8 on drawing 55006</t>
  </si>
  <si>
    <t>Supplied in randum lengths with full finish to detail 9 on drawing 55006</t>
  </si>
  <si>
    <t>Door repairs</t>
  </si>
  <si>
    <t>Priced for 3 Nr hinge repairs/make good, 1 Nr closer repair/make good, 1 Nr lock case repair/make good. 1 Nr handle repair/make good &amp; re finish.</t>
  </si>
  <si>
    <t>70043-70045</t>
  </si>
  <si>
    <t xml:space="preserve">Drawing </t>
  </si>
  <si>
    <t>Days</t>
  </si>
  <si>
    <t>Elevation &amp; section only</t>
  </si>
  <si>
    <t xml:space="preserve">10.5 M2 </t>
  </si>
  <si>
    <t>39 M2</t>
  </si>
  <si>
    <t>1.3 M2</t>
  </si>
  <si>
    <t>24.75 M2</t>
  </si>
  <si>
    <t>14.3 M2</t>
  </si>
  <si>
    <t>4.59 M2</t>
  </si>
  <si>
    <t>G847 WF-11 Wall panels</t>
  </si>
  <si>
    <t>F837 WF-01 Wall panels</t>
  </si>
  <si>
    <t>F815 WF-11 Wall panels</t>
  </si>
  <si>
    <t>F809 WF-11 Wall panels</t>
  </si>
  <si>
    <t>F843 WF-11 Wall panels</t>
  </si>
  <si>
    <t>F801 WF-11 Wall panels</t>
  </si>
  <si>
    <t>Basement</t>
  </si>
  <si>
    <t>Grd</t>
  </si>
  <si>
    <t>1St</t>
  </si>
  <si>
    <t>F895 - UWC - Hinged Mirror Unit</t>
  </si>
  <si>
    <t>F895 - UWC - Vanity Unit</t>
  </si>
  <si>
    <t>74003 &amp; 74004</t>
  </si>
  <si>
    <t>1,3</t>
  </si>
  <si>
    <t>1, 2, 3</t>
  </si>
  <si>
    <t>74005 &amp; 74006</t>
  </si>
  <si>
    <t>1, 2, 3, 4</t>
  </si>
  <si>
    <t>5, 6, 7, 8</t>
  </si>
  <si>
    <t>2, 3, 4</t>
  </si>
  <si>
    <t>6, 7, 8</t>
  </si>
  <si>
    <t>74005 &amp; 74007</t>
  </si>
  <si>
    <t>5, 6, 7</t>
  </si>
  <si>
    <t>8, 9, 10, 11</t>
  </si>
  <si>
    <t>1, 5</t>
  </si>
  <si>
    <t xml:space="preserve">G091 - WCS - Vanity Unit </t>
  </si>
  <si>
    <t>74001 &amp; 74003</t>
  </si>
  <si>
    <t>1st</t>
  </si>
  <si>
    <t>Elevation 8 IPS by others &amp; no other panels</t>
  </si>
  <si>
    <t>Not found on drawings</t>
  </si>
  <si>
    <t>not found on drawings</t>
  </si>
  <si>
    <t>G091 - WCS - Mirror unit</t>
  </si>
  <si>
    <t>Supplied as 9 Nr panels plain colour Compact laminate (8.5Lm) with Aluminium split battens</t>
  </si>
  <si>
    <t>Supplied as 13 Nr panels plain colour Compact laminate (12.85Lm) with Aluminium split battens</t>
  </si>
  <si>
    <t>Supplied as 12 Nr panels in plain colour Compact laminate (10.47Lm) with Aluminium battens. Elevation 2 &amp; part 1 cubical wall by others</t>
  </si>
  <si>
    <t>Supplied as 9 Nr panels in plain colour Compact laminate (8.7Lm) with Aluminium battens. Elevation 4 IPS by others</t>
  </si>
  <si>
    <t>Supplied as 3 Nr units in laminated MR MDF with Mirrored doors. Mirrors supplied &amp; fitted on site by our glazer. Soap dispenser &amp; Hand dryer by others.</t>
  </si>
  <si>
    <t>Supplied as FR MDF veneered panels with split battens. All studwork and acoustic insulation to be by others</t>
  </si>
  <si>
    <t>Each set supplied as 3 Nr units in laminated MR MDF with Mirrored doors. Mirrors supplied &amp; fitted on site by our glazer. Soap dispenser &amp; Hand dryer by others.</t>
  </si>
  <si>
    <t>Supplied as 3 Nr units laminated MR MDF with Compact laminate doors &amp; plinth. Corian top, splash back &amp; sink all supplied &amp; fitted by our supplier. Taps &amp; sanitory waste bin by others.</t>
  </si>
  <si>
    <t>Supplied as 3 Nr units in laminated MR MDF with Mirrored doors. Mirrors supplied &amp; fitted on site by our glazer. Soap dispenser, Hand dryer &amp; paper towel dispenser by others.</t>
  </si>
  <si>
    <t>Supplied as 3 Nr units laminated MR MDF with Compact laminate doors &amp; plinth. Corian top, splash back, sink &amp; seat cladding all supplied &amp; fitted by our supplier. Taps &amp; sanitory waste bin by others.</t>
  </si>
  <si>
    <t>Supplied as 6 Nr panels in plain colour Compact laminate (6.25Lm) with Aluminium battens. Elevation 5 IPS by others</t>
  </si>
  <si>
    <t>Supplied as 9 Nr panels in plain colour Compact laminate (8.5Lm) with Aluminium battens.</t>
  </si>
  <si>
    <t>74001 &amp; 7403</t>
  </si>
  <si>
    <t>Supplied as 6 Nr panels in plain colour Compact laminate (4.95Lm) with Aluminium battens. Elevation 5 IPS by others</t>
  </si>
  <si>
    <t>Supplied as 6 Nr panels in plain colour Compact laminate (3.95Lm) with Aluminium battens. Elavation 1 IPS by others</t>
  </si>
  <si>
    <t>Supplied as 7 Nr panels in plain colour Compact laminate (4.6Lm) with Aluminium battens. Elevation 5 IPS by others</t>
  </si>
  <si>
    <t>F888 U WC/B Change wall panels</t>
  </si>
  <si>
    <t>Supplied as 7 Nr panels in plain colour Compact laminate (5.56Lm) with Aluminium battens. Elevation 5 IPS by others</t>
  </si>
  <si>
    <t>18.7M2</t>
  </si>
  <si>
    <t>28.27M2</t>
  </si>
  <si>
    <t>7.48M2</t>
  </si>
  <si>
    <t>27.22M2</t>
  </si>
  <si>
    <t>0</t>
  </si>
  <si>
    <t>21.01M2</t>
  </si>
  <si>
    <t>17.70M2</t>
  </si>
  <si>
    <t>1690mm x 1150mm x 200mm</t>
  </si>
  <si>
    <t>1690mm x 870mm x 250mm</t>
  </si>
  <si>
    <t>3300mm x 1155mm x 200mm</t>
  </si>
  <si>
    <t>1690mm x 1155mm x 200mm</t>
  </si>
  <si>
    <t>3300mm x 870mm x 590mm</t>
  </si>
  <si>
    <t>16.88M2</t>
  </si>
  <si>
    <t>18.70M2</t>
  </si>
  <si>
    <t>1650mm x 1155mm x 200mm</t>
  </si>
  <si>
    <t>1650mm x 870mm x 250mm</t>
  </si>
  <si>
    <t>2300mm x 1150mm x 200mm</t>
  </si>
  <si>
    <t>2300mm x 870mm x 250mm</t>
  </si>
  <si>
    <t>See item 7138/90 below</t>
  </si>
  <si>
    <t>1650mm x 1150mm x 200mm</t>
  </si>
  <si>
    <t>10.89M2</t>
  </si>
  <si>
    <t>10.27M2</t>
  </si>
  <si>
    <t>11.96M2</t>
  </si>
  <si>
    <t>1670mm x 1150mm x 200mm</t>
  </si>
  <si>
    <t>1670mm x 870mm x 250mm</t>
  </si>
  <si>
    <t>14.46M2</t>
  </si>
  <si>
    <t>Supplied as 4 Nr panels in plain colour Compact laminate &amp; 2 Nr panels in Venturi Textile print (total 5.5Lm) with Aluminium battens. Elevation 4 IPS by others</t>
  </si>
  <si>
    <t xml:space="preserve">Supplied as 9 Nr panels in plain colour Compact laminate &amp; 3 Nr Venturi Textile print (Total 10.15Lm) with Aluminium battens. </t>
  </si>
  <si>
    <t>G858 WF11 wall panels</t>
  </si>
  <si>
    <t>7138/91+62:93</t>
  </si>
  <si>
    <r>
      <t xml:space="preserve">G856 - Changing Places - WF03 - Solid grade high-pressure laminate </t>
    </r>
    <r>
      <rPr>
        <b/>
        <sz val="11"/>
        <rFont val="Arial"/>
        <family val="2"/>
      </rPr>
      <t>(Wall Panels)</t>
    </r>
  </si>
  <si>
    <r>
      <t xml:space="preserve">L839 - Female WC - WF03 - High pressure laminate </t>
    </r>
    <r>
      <rPr>
        <b/>
        <sz val="11"/>
        <rFont val="Arial"/>
        <family val="2"/>
      </rPr>
      <t>(Wall Panels)</t>
    </r>
  </si>
  <si>
    <r>
      <t xml:space="preserve">F895 - UWC - WF03 &amp; Venturi - High pressure laminate </t>
    </r>
    <r>
      <rPr>
        <b/>
        <sz val="11"/>
        <rFont val="Arial"/>
        <family val="2"/>
      </rPr>
      <t>(Wall Panels)</t>
    </r>
  </si>
  <si>
    <r>
      <t xml:space="preserve">F893 - AWC - WF03 - High pressure laminate </t>
    </r>
    <r>
      <rPr>
        <b/>
        <sz val="11"/>
        <rFont val="Arial"/>
        <family val="2"/>
      </rPr>
      <t>(Wall Panels)</t>
    </r>
  </si>
  <si>
    <r>
      <t xml:space="preserve">F881 - Male WC - WF03 - High pressure laminate </t>
    </r>
    <r>
      <rPr>
        <b/>
        <sz val="11"/>
        <rFont val="Arial"/>
        <family val="2"/>
      </rPr>
      <t>(Wall Panels)</t>
    </r>
  </si>
  <si>
    <r>
      <t xml:space="preserve">F871 - Female WC - WF03 - High pressure laminate </t>
    </r>
    <r>
      <rPr>
        <b/>
        <sz val="11"/>
        <rFont val="Arial"/>
        <family val="2"/>
      </rPr>
      <t>(Wall Panels)</t>
    </r>
  </si>
  <si>
    <r>
      <t xml:space="preserve">Un-named WC of F852 - WF03 - High pressure laminate </t>
    </r>
    <r>
      <rPr>
        <b/>
        <sz val="11"/>
        <rFont val="Arial"/>
        <family val="2"/>
      </rPr>
      <t>(???)</t>
    </r>
  </si>
  <si>
    <r>
      <t xml:space="preserve">L839 - Female WC - Hinged Mirror Unit </t>
    </r>
    <r>
      <rPr>
        <b/>
        <sz val="11"/>
        <rFont val="Arial"/>
        <family val="2"/>
      </rPr>
      <t>(5 nr)</t>
    </r>
  </si>
  <si>
    <r>
      <t xml:space="preserve">L839 - Female WC - Vanity Unit </t>
    </r>
    <r>
      <rPr>
        <b/>
        <sz val="11"/>
        <rFont val="Arial"/>
        <family val="2"/>
      </rPr>
      <t>(5 nr)</t>
    </r>
  </si>
  <si>
    <r>
      <t xml:space="preserve">L817 -  Family Room - WF03 - High pressure laminate </t>
    </r>
    <r>
      <rPr>
        <b/>
        <sz val="11"/>
        <rFont val="Arial"/>
        <family val="2"/>
      </rPr>
      <t>(Wall Panels)</t>
    </r>
  </si>
  <si>
    <r>
      <t xml:space="preserve">L817 -  Family Room - Hinged Mirror Unit </t>
    </r>
    <r>
      <rPr>
        <b/>
        <sz val="11"/>
        <rFont val="Arial"/>
        <family val="2"/>
      </rPr>
      <t>(1 nr)</t>
    </r>
  </si>
  <si>
    <r>
      <t xml:space="preserve">L817 -  Family Room - Vanity Unit &amp; bench </t>
    </r>
    <r>
      <rPr>
        <b/>
        <sz val="11"/>
        <rFont val="Arial"/>
        <family val="2"/>
      </rPr>
      <t>(1 nr)</t>
    </r>
  </si>
  <si>
    <r>
      <t xml:space="preserve">L835 - AWC - WF03 - Solid grade high-pressure laminate </t>
    </r>
    <r>
      <rPr>
        <b/>
        <sz val="11"/>
        <rFont val="Arial"/>
        <family val="2"/>
      </rPr>
      <t>(Wall Panels)</t>
    </r>
  </si>
  <si>
    <r>
      <t xml:space="preserve">L836 - Male WC - WF03 - Solid grade high-pressure laminate </t>
    </r>
    <r>
      <rPr>
        <b/>
        <sz val="11"/>
        <rFont val="Arial"/>
        <family val="2"/>
      </rPr>
      <t>(Wall Panels)</t>
    </r>
  </si>
  <si>
    <r>
      <t xml:space="preserve">L836 - Male WC - Hinged Mirror Unit </t>
    </r>
    <r>
      <rPr>
        <b/>
        <sz val="11"/>
        <rFont val="Arial"/>
        <family val="2"/>
      </rPr>
      <t>(5 nr)</t>
    </r>
  </si>
  <si>
    <r>
      <t xml:space="preserve">L836 - Male WC - Vanity Unit </t>
    </r>
    <r>
      <rPr>
        <b/>
        <sz val="11"/>
        <rFont val="Arial"/>
        <family val="2"/>
      </rPr>
      <t>(5 nr)</t>
    </r>
  </si>
  <si>
    <r>
      <t xml:space="preserve">L871 - Female WC - Hinged Mirror Unit </t>
    </r>
    <r>
      <rPr>
        <b/>
        <sz val="11"/>
        <rFont val="Arial"/>
        <family val="2"/>
      </rPr>
      <t>(13 nr)</t>
    </r>
  </si>
  <si>
    <r>
      <t xml:space="preserve">L871 - Female WC - Hinged Mirror Unit </t>
    </r>
    <r>
      <rPr>
        <b/>
        <sz val="11"/>
        <rFont val="Arial"/>
        <family val="2"/>
      </rPr>
      <t>(2 nr)</t>
    </r>
  </si>
  <si>
    <r>
      <t xml:space="preserve">L871 - Female WC - Vanity Unit </t>
    </r>
    <r>
      <rPr>
        <b/>
        <sz val="11"/>
        <rFont val="Arial"/>
        <family val="2"/>
      </rPr>
      <t>(13 nr)</t>
    </r>
  </si>
  <si>
    <r>
      <t xml:space="preserve">L871 - Female WC - Vanity Unit </t>
    </r>
    <r>
      <rPr>
        <b/>
        <sz val="11"/>
        <rFont val="Arial"/>
        <family val="2"/>
      </rPr>
      <t>(2 nr)</t>
    </r>
  </si>
  <si>
    <r>
      <t>G091 - WCS - Hinged Mirror Unit</t>
    </r>
    <r>
      <rPr>
        <b/>
        <sz val="11"/>
        <rFont val="Arial"/>
        <family val="2"/>
      </rPr>
      <t xml:space="preserve"> (4 nr)</t>
    </r>
  </si>
  <si>
    <r>
      <t>G857 - AWC - 1 run of 8 panels</t>
    </r>
    <r>
      <rPr>
        <b/>
        <sz val="11"/>
        <rFont val="Arial"/>
        <family val="2"/>
      </rPr>
      <t xml:space="preserve"> (Wall Panels)</t>
    </r>
  </si>
  <si>
    <r>
      <t xml:space="preserve">F854 - STAFF WC - SGL WC Wall Panels </t>
    </r>
    <r>
      <rPr>
        <b/>
        <sz val="11"/>
        <rFont val="Arial"/>
        <family val="2"/>
      </rPr>
      <t>(Wall Panels)</t>
    </r>
  </si>
  <si>
    <r>
      <t xml:space="preserve">F856 - STAFF WC - SGL WC Wall Panels </t>
    </r>
    <r>
      <rPr>
        <b/>
        <sz val="11"/>
        <rFont val="Arial"/>
        <family val="2"/>
      </rPr>
      <t>(Wall Panels)</t>
    </r>
  </si>
  <si>
    <r>
      <t xml:space="preserve">F881 - Male WC - Hinged Mirror Unit </t>
    </r>
    <r>
      <rPr>
        <b/>
        <sz val="11"/>
        <rFont val="Arial"/>
        <family val="2"/>
      </rPr>
      <t>(9 nr)</t>
    </r>
  </si>
  <si>
    <r>
      <t>F881 - Male WC- Vanity Unit</t>
    </r>
    <r>
      <rPr>
        <b/>
        <sz val="11"/>
        <rFont val="Arial"/>
        <family val="2"/>
      </rPr>
      <t xml:space="preserve"> (9 nr)</t>
    </r>
  </si>
  <si>
    <t>33.5 M2</t>
  </si>
  <si>
    <t xml:space="preserve">4 Nr base units with doors, 6 Nr base units without doors &amp; 1 Nr corner base unit without doors. Stone shelf, splashback &amp; top all supplied &amp; fitted. All electrical and plumbing equipment to be supply &amp; fit by others. </t>
  </si>
  <si>
    <t>Revised notes</t>
  </si>
  <si>
    <t xml:space="preserve">Now Purbeck Blue Marble </t>
  </si>
  <si>
    <t xml:space="preserve">Now based on Pyrolave quote </t>
  </si>
  <si>
    <t xml:space="preserve">SWD stud wall clad with ply panels and Lavastone to outside and units to inside where required with catering equipment by others. Inner island units supplied with SWD &amp; ply clad with with glass  All electrical and plumbing to be by others, </t>
  </si>
  <si>
    <t>Kick plate</t>
  </si>
  <si>
    <r>
      <rPr>
        <sz val="9.5"/>
        <rFont val="Tahoma"/>
        <family val="2"/>
      </rPr>
      <t>Painted to match existing dark grey - RAL 7012</t>
    </r>
  </si>
  <si>
    <r>
      <rPr>
        <sz val="9.5"/>
        <rFont val="Tahoma"/>
        <family val="2"/>
      </rPr>
      <t>Allow for WC Signage. Timber head closer at ceiling required.</t>
    </r>
  </si>
  <si>
    <r>
      <rPr>
        <sz val="9.5"/>
        <rFont val="Tahoma"/>
        <family val="2"/>
      </rPr>
      <t>SHOP</t>
    </r>
  </si>
  <si>
    <r>
      <rPr>
        <sz val="9.5"/>
        <rFont val="Tahoma"/>
        <family val="2"/>
      </rPr>
      <t>G863</t>
    </r>
  </si>
  <si>
    <r>
      <rPr>
        <sz val="9.5"/>
        <rFont val="Tahoma"/>
        <family val="2"/>
      </rPr>
      <t>Metal traydoor with honeycomb portland stone. Bespoke Door to be further detailed alongside specialist input</t>
    </r>
  </si>
  <si>
    <r>
      <rPr>
        <sz val="9.5"/>
        <rFont val="Tahoma"/>
        <family val="2"/>
      </rPr>
      <t>D-SW1-002-F833</t>
    </r>
  </si>
  <si>
    <r>
      <rPr>
        <sz val="9.5"/>
        <rFont val="Tahoma"/>
        <family val="2"/>
      </rPr>
      <t>Timber head closer at ceiling required - Type 2</t>
    </r>
  </si>
  <si>
    <r>
      <rPr>
        <sz val="9.5"/>
        <rFont val="Tahoma"/>
        <family val="2"/>
      </rPr>
      <t>Alarmed if not fully closed. Timber head closer at ceiling required</t>
    </r>
  </si>
  <si>
    <r>
      <rPr>
        <sz val="9.5"/>
        <rFont val="Tahoma"/>
        <family val="2"/>
      </rPr>
      <t>D-SW1-002-F841</t>
    </r>
  </si>
  <si>
    <t>Frame</t>
  </si>
  <si>
    <t>Door</t>
  </si>
  <si>
    <t>Steps</t>
  </si>
  <si>
    <t>42015 P13</t>
  </si>
  <si>
    <t>SWD stud frame with HWD treads &amp; risers</t>
  </si>
  <si>
    <t>Cill</t>
  </si>
  <si>
    <t>HWD</t>
  </si>
  <si>
    <t>1200mm x 415mm</t>
  </si>
  <si>
    <t>Lighting</t>
  </si>
  <si>
    <t>6.3Lm</t>
  </si>
  <si>
    <t>6 x 1.2Lm</t>
  </si>
  <si>
    <t>6 x 1.6Lm</t>
  </si>
  <si>
    <t>24Lm</t>
  </si>
  <si>
    <t>6 x 1.8Lm</t>
  </si>
  <si>
    <t>2 x 8.5Lm</t>
  </si>
  <si>
    <t>2 x 2.5Lm</t>
  </si>
  <si>
    <t>Medical room</t>
  </si>
  <si>
    <t>External signage</t>
  </si>
  <si>
    <t>4 Nr wall units, 3 Nr base units &amp; 1 Nr tall fridge housing all in plain colour formica. Top in corian. All eletrical and plumbing goods to be by others.</t>
  </si>
  <si>
    <t>Letters as per drawing with metal support rods. No allowance has been made for any electrical goods or the pipe through wall.</t>
  </si>
  <si>
    <t>84001 P59</t>
  </si>
  <si>
    <t>70071 P22</t>
  </si>
  <si>
    <t>Excluded from scope</t>
  </si>
  <si>
    <t>Scope to be confirmed</t>
  </si>
  <si>
    <t>LED to joinery fitments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</si>
</sst>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Arial"/>
      <family val="2"/>
    </font>
    <font>
      <sz val="13.5"/>
      <name val="Tahoma"/>
      <family val="2"/>
    </font>
    <font>
      <u/>
      <sz val="13.5"/>
      <name val="Tahoma"/>
      <family val="2"/>
    </font>
    <font>
      <sz val="9.5"/>
      <name val="Tahoma"/>
      <family val="2"/>
    </font>
    <font>
      <sz val="9.5"/>
      <color rgb="FF000000"/>
      <name val="Tahoma"/>
      <family val="2"/>
    </font>
    <font>
      <sz val="13.5"/>
      <name val="Tahoma"/>
      <family val="2"/>
    </font>
    <font>
      <sz val="9.5"/>
      <name val="Tahoma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AEAEA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E7E7E"/>
      </left>
      <right style="thin">
        <color rgb="FF7E7E7E"/>
      </right>
      <top style="thin">
        <color rgb="FF7E7E7E"/>
      </top>
      <bottom style="thin">
        <color rgb="FF7E7E7E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4" fillId="0" borderId="0"/>
  </cellStyleXfs>
  <cellXfs count="116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right" vertical="top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2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1" fontId="10" fillId="3" borderId="1" xfId="0" applyNumberFormat="1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left" vertical="center"/>
    </xf>
    <xf numFmtId="14" fontId="0" fillId="2" borderId="0" xfId="0" applyNumberFormat="1" applyFill="1" applyAlignment="1">
      <alignment vertical="center"/>
    </xf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4" fontId="4" fillId="2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13" fillId="0" borderId="1" xfId="0" applyNumberFormat="1" applyFont="1" applyBorder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14" fontId="4" fillId="0" borderId="0" xfId="0" applyNumberFormat="1" applyFont="1" applyAlignment="1">
      <alignment vertical="center"/>
    </xf>
    <xf numFmtId="2" fontId="0" fillId="4" borderId="1" xfId="0" applyNumberForma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2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2" fontId="18" fillId="0" borderId="0" xfId="0" applyNumberFormat="1" applyFont="1" applyAlignment="1">
      <alignment vertical="center"/>
    </xf>
    <xf numFmtId="49" fontId="16" fillId="4" borderId="1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vertical="center" wrapText="1"/>
    </xf>
    <xf numFmtId="2" fontId="4" fillId="0" borderId="0" xfId="0" applyNumberFormat="1" applyFont="1" applyAlignment="1">
      <alignment horizontal="center" vertical="top"/>
    </xf>
    <xf numFmtId="2" fontId="0" fillId="0" borderId="0" xfId="0" applyNumberFormat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4">
    <cellStyle name="Normal" xfId="0" builtinId="0"/>
    <cellStyle name="Normal 2" xfId="1" xr:uid="{3E2EEC42-BD42-4C13-9028-3272082C220A}"/>
    <cellStyle name="Normal 3" xfId="2" xr:uid="{6A61942D-B827-4B30-BF45-53351B51FA2A}"/>
    <cellStyle name="Normal 4" xfId="3" xr:uid="{699143D0-2549-427F-8720-6816B1779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276164" cy="3175"/>
    <xdr:grpSp>
      <xdr:nvGrpSpPr>
        <xdr:cNvPr id="2" name="Group 43">
          <a:extLst>
            <a:ext uri="{FF2B5EF4-FFF2-40B4-BE49-F238E27FC236}">
              <a16:creationId xmlns:a16="http://schemas.microsoft.com/office/drawing/2014/main" id="{3264EB75-6C76-42DD-A39D-15AFDC855FE4}"/>
            </a:ext>
          </a:extLst>
        </xdr:cNvPr>
        <xdr:cNvGrpSpPr/>
      </xdr:nvGrpSpPr>
      <xdr:grpSpPr>
        <a:xfrm>
          <a:off x="0" y="0"/>
          <a:ext cx="30276164" cy="3175"/>
          <a:chOff x="0" y="0"/>
          <a:chExt cx="30276164" cy="3175"/>
        </a:xfrm>
      </xdr:grpSpPr>
      <xdr:sp macro="" textlink="">
        <xdr:nvSpPr>
          <xdr:cNvPr id="3" name="Shape 44">
            <a:extLst>
              <a:ext uri="{FF2B5EF4-FFF2-40B4-BE49-F238E27FC236}">
                <a16:creationId xmlns:a16="http://schemas.microsoft.com/office/drawing/2014/main" id="{86D6BA4C-1C40-5265-46F1-8F55ED2D0489}"/>
              </a:ext>
            </a:extLst>
          </xdr:cNvPr>
          <xdr:cNvSpPr/>
        </xdr:nvSpPr>
        <xdr:spPr>
          <a:xfrm>
            <a:off x="25597645" y="1524"/>
            <a:ext cx="4321175" cy="0"/>
          </a:xfrm>
          <a:custGeom>
            <a:avLst/>
            <a:gdLst/>
            <a:ahLst/>
            <a:cxnLst/>
            <a:rect l="0" t="0" r="0" b="0"/>
            <a:pathLst>
              <a:path w="4321175">
                <a:moveTo>
                  <a:pt x="0" y="0"/>
                </a:moveTo>
                <a:lnTo>
                  <a:pt x="4320724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45">
            <a:extLst>
              <a:ext uri="{FF2B5EF4-FFF2-40B4-BE49-F238E27FC236}">
                <a16:creationId xmlns:a16="http://schemas.microsoft.com/office/drawing/2014/main" id="{D039C3D3-F666-E1BE-399A-E464F75ABB34}"/>
              </a:ext>
            </a:extLst>
          </xdr:cNvPr>
          <xdr:cNvSpPr/>
        </xdr:nvSpPr>
        <xdr:spPr>
          <a:xfrm>
            <a:off x="0" y="1524"/>
            <a:ext cx="30276164" cy="1905"/>
          </a:xfrm>
          <a:custGeom>
            <a:avLst/>
            <a:gdLst/>
            <a:ahLst/>
            <a:cxnLst/>
            <a:rect l="0" t="0" r="0" b="0"/>
            <a:pathLst>
              <a:path w="30276164" h="1905">
                <a:moveTo>
                  <a:pt x="0" y="1524"/>
                </a:moveTo>
                <a:lnTo>
                  <a:pt x="30275783" y="1524"/>
                </a:lnTo>
                <a:lnTo>
                  <a:pt x="30275783" y="0"/>
                </a:lnTo>
                <a:lnTo>
                  <a:pt x="0" y="0"/>
                </a:lnTo>
                <a:lnTo>
                  <a:pt x="0" y="1524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6"/>
  <sheetViews>
    <sheetView tabSelected="1" topLeftCell="E1" workbookViewId="0">
      <pane ySplit="2" topLeftCell="A60" activePane="bottomLeft" state="frozen"/>
      <selection pane="bottomLeft" activeCell="E100" sqref="E100"/>
    </sheetView>
  </sheetViews>
  <sheetFormatPr defaultColWidth="9.125" defaultRowHeight="12.9" x14ac:dyDescent="0.2"/>
  <cols>
    <col min="1" max="1" width="12.875" style="22" customWidth="1"/>
    <col min="2" max="2" width="13.25" style="22" bestFit="1" customWidth="1"/>
    <col min="3" max="3" width="37.125" style="22" customWidth="1"/>
    <col min="4" max="4" width="36" style="22" bestFit="1" customWidth="1"/>
    <col min="5" max="5" width="6.625" style="23" bestFit="1" customWidth="1"/>
    <col min="6" max="6" width="5.875" style="23" bestFit="1" customWidth="1"/>
    <col min="7" max="7" width="15.75" style="40" customWidth="1"/>
    <col min="8" max="8" width="15.75" style="40" bestFit="1" customWidth="1"/>
    <col min="9" max="9" width="11.125" style="6" customWidth="1"/>
    <col min="10" max="10" width="19.125" style="6" bestFit="1" customWidth="1"/>
    <col min="11" max="11" width="53.25" style="2" customWidth="1"/>
    <col min="12" max="14" width="7.25" style="2" hidden="1" customWidth="1"/>
    <col min="15" max="16" width="10.125" style="2" hidden="1" customWidth="1"/>
    <col min="17" max="17" width="14.625" style="2" hidden="1" customWidth="1"/>
    <col min="18" max="21" width="10.125" style="2" hidden="1" customWidth="1"/>
    <col min="22" max="22" width="9.125" style="6" hidden="1" customWidth="1"/>
    <col min="23" max="23" width="9.125" style="2" hidden="1" customWidth="1"/>
    <col min="24" max="24" width="0" style="2" hidden="1" customWidth="1"/>
    <col min="25" max="25" width="25.75" style="2" customWidth="1"/>
    <col min="26" max="26" width="7.75" style="48" bestFit="1" customWidth="1"/>
    <col min="27" max="16384" width="9.125" style="2"/>
  </cols>
  <sheetData>
    <row r="1" spans="1:27" ht="13.6" x14ac:dyDescent="0.2">
      <c r="L1" s="41" t="s">
        <v>0</v>
      </c>
      <c r="M1" s="41" t="s">
        <v>1</v>
      </c>
      <c r="N1" s="41" t="s">
        <v>2</v>
      </c>
      <c r="V1" s="48" t="s">
        <v>503</v>
      </c>
    </row>
    <row r="2" spans="1:27" s="42" customFormat="1" ht="14.3" x14ac:dyDescent="0.2">
      <c r="A2" s="50" t="s">
        <v>3</v>
      </c>
      <c r="B2" s="50" t="s">
        <v>333</v>
      </c>
      <c r="C2" s="50" t="s">
        <v>9</v>
      </c>
      <c r="D2" s="50" t="s">
        <v>11</v>
      </c>
      <c r="E2" s="51" t="s">
        <v>4</v>
      </c>
      <c r="F2" s="51" t="s">
        <v>316</v>
      </c>
      <c r="G2" s="52" t="s">
        <v>5</v>
      </c>
      <c r="H2" s="52" t="s">
        <v>10</v>
      </c>
      <c r="I2" s="53" t="s">
        <v>6</v>
      </c>
      <c r="J2" s="53" t="s">
        <v>7</v>
      </c>
      <c r="K2" s="54" t="s">
        <v>8</v>
      </c>
      <c r="L2" s="42" t="s">
        <v>18</v>
      </c>
      <c r="M2" s="42" t="s">
        <v>18</v>
      </c>
      <c r="N2" s="42" t="s">
        <v>18</v>
      </c>
      <c r="O2" s="42" t="s">
        <v>12</v>
      </c>
      <c r="P2" s="42" t="s">
        <v>13</v>
      </c>
      <c r="Q2" s="42" t="s">
        <v>14</v>
      </c>
      <c r="R2" s="42" t="s">
        <v>23</v>
      </c>
      <c r="S2" s="42" t="s">
        <v>15</v>
      </c>
      <c r="T2" s="42" t="s">
        <v>16</v>
      </c>
      <c r="U2" s="42" t="s">
        <v>17</v>
      </c>
      <c r="V2" s="49" t="s">
        <v>504</v>
      </c>
      <c r="Y2" s="42" t="s">
        <v>618</v>
      </c>
      <c r="Z2" s="100" t="s">
        <v>640</v>
      </c>
    </row>
    <row r="3" spans="1:27" ht="25.85" x14ac:dyDescent="0.2">
      <c r="A3" s="55" t="s">
        <v>24</v>
      </c>
      <c r="B3" s="56"/>
      <c r="C3" s="55" t="s">
        <v>20</v>
      </c>
      <c r="D3" s="55"/>
      <c r="E3" s="57"/>
      <c r="F3" s="57"/>
      <c r="G3" s="18"/>
      <c r="H3" s="18"/>
      <c r="I3" s="16">
        <v>0</v>
      </c>
      <c r="J3" s="16">
        <f>SUM(E3)*I3</f>
        <v>0</v>
      </c>
      <c r="K3" s="58" t="s">
        <v>474</v>
      </c>
      <c r="L3" s="6" t="e">
        <f>SUM(#REF!)</f>
        <v>#REF!</v>
      </c>
      <c r="M3" s="6" t="e">
        <f>SUM(#REF!)</f>
        <v>#REF!</v>
      </c>
      <c r="N3" s="6" t="e">
        <f>SUM(#REF!)</f>
        <v>#REF!</v>
      </c>
    </row>
    <row r="4" spans="1:27" x14ac:dyDescent="0.2">
      <c r="A4" s="55" t="s">
        <v>25</v>
      </c>
      <c r="B4" s="56"/>
      <c r="C4" s="55" t="s">
        <v>21</v>
      </c>
      <c r="D4" s="55"/>
      <c r="E4" s="57"/>
      <c r="F4" s="57"/>
      <c r="G4" s="18"/>
      <c r="H4" s="18"/>
      <c r="I4" s="16">
        <v>0</v>
      </c>
      <c r="J4" s="16">
        <f t="shared" ref="J4:J53" si="0">SUM(E4)*I4</f>
        <v>0</v>
      </c>
      <c r="K4" s="59" t="s">
        <v>473</v>
      </c>
      <c r="L4" s="6" t="e">
        <f>SUM(#REF!)</f>
        <v>#REF!</v>
      </c>
      <c r="M4" s="6" t="e">
        <f>SUM(#REF!)</f>
        <v>#REF!</v>
      </c>
      <c r="N4" s="6" t="e">
        <f>SUM(#REF!)</f>
        <v>#REF!</v>
      </c>
    </row>
    <row r="5" spans="1:27" x14ac:dyDescent="0.2">
      <c r="A5" s="55" t="s">
        <v>26</v>
      </c>
      <c r="B5" s="56"/>
      <c r="C5" s="55" t="s">
        <v>22</v>
      </c>
      <c r="D5" s="55"/>
      <c r="E5" s="57"/>
      <c r="F5" s="57"/>
      <c r="G5" s="18"/>
      <c r="H5" s="18"/>
      <c r="I5" s="16">
        <v>0</v>
      </c>
      <c r="J5" s="16">
        <f t="shared" si="0"/>
        <v>0</v>
      </c>
      <c r="K5" s="60"/>
      <c r="L5" s="6" t="e">
        <f>SUM(#REF!)</f>
        <v>#REF!</v>
      </c>
      <c r="M5" s="6" t="e">
        <f>SUM(#REF!)</f>
        <v>#REF!</v>
      </c>
      <c r="N5" s="6" t="e">
        <f>SUM(#REF!)</f>
        <v>#REF!</v>
      </c>
    </row>
    <row r="6" spans="1:27" ht="25.85" x14ac:dyDescent="0.2">
      <c r="A6" s="108" t="s">
        <v>27</v>
      </c>
      <c r="B6" s="56"/>
      <c r="C6" s="55" t="s">
        <v>429</v>
      </c>
      <c r="D6" s="55" t="s">
        <v>404</v>
      </c>
      <c r="E6" s="57">
        <v>1</v>
      </c>
      <c r="F6" s="57"/>
      <c r="G6" s="61" t="s">
        <v>405</v>
      </c>
      <c r="H6" s="62" t="s">
        <v>405</v>
      </c>
      <c r="I6" s="16">
        <f>'SW Door schedule Rev A'!AF50</f>
        <v>25594.862707152679</v>
      </c>
      <c r="J6" s="16">
        <f t="shared" si="0"/>
        <v>25594.862707152679</v>
      </c>
      <c r="K6" s="58" t="s">
        <v>435</v>
      </c>
      <c r="L6" s="6"/>
      <c r="M6" s="6"/>
      <c r="N6" s="6"/>
    </row>
    <row r="7" spans="1:27" ht="25.85" x14ac:dyDescent="0.2">
      <c r="A7" s="108" t="s">
        <v>28</v>
      </c>
      <c r="B7" s="56"/>
      <c r="C7" s="55" t="s">
        <v>428</v>
      </c>
      <c r="D7" s="55" t="s">
        <v>404</v>
      </c>
      <c r="E7" s="57">
        <v>1</v>
      </c>
      <c r="F7" s="57"/>
      <c r="G7" s="61" t="s">
        <v>430</v>
      </c>
      <c r="H7" s="61" t="s">
        <v>438</v>
      </c>
      <c r="I7" s="16">
        <v>10105.415677721499</v>
      </c>
      <c r="J7" s="16">
        <f t="shared" si="0"/>
        <v>10105.415677721499</v>
      </c>
      <c r="K7" s="58" t="s">
        <v>434</v>
      </c>
      <c r="L7" s="6"/>
      <c r="M7" s="6"/>
      <c r="N7" s="6"/>
      <c r="P7" s="38">
        <v>45072</v>
      </c>
    </row>
    <row r="8" spans="1:27" x14ac:dyDescent="0.2">
      <c r="A8" s="55" t="s">
        <v>29</v>
      </c>
      <c r="B8" s="56"/>
      <c r="C8" s="55" t="s">
        <v>431</v>
      </c>
      <c r="D8" s="55"/>
      <c r="E8" s="57">
        <v>1</v>
      </c>
      <c r="F8" s="57"/>
      <c r="G8" s="61" t="s">
        <v>432</v>
      </c>
      <c r="H8" s="18"/>
      <c r="I8" s="16">
        <v>0</v>
      </c>
      <c r="J8" s="16">
        <f t="shared" si="0"/>
        <v>0</v>
      </c>
      <c r="K8" s="58" t="s">
        <v>433</v>
      </c>
      <c r="L8" s="6" t="e">
        <f>SUM(#REF!)</f>
        <v>#REF!</v>
      </c>
      <c r="M8" s="6" t="e">
        <f>SUM(#REF!)</f>
        <v>#REF!</v>
      </c>
      <c r="N8" s="6" t="e">
        <f>SUM(#REF!)</f>
        <v>#REF!</v>
      </c>
    </row>
    <row r="9" spans="1:27" ht="51.65" x14ac:dyDescent="0.2">
      <c r="A9" s="108" t="s">
        <v>30</v>
      </c>
      <c r="B9" s="56" t="s">
        <v>334</v>
      </c>
      <c r="C9" s="55" t="s">
        <v>313</v>
      </c>
      <c r="D9" s="55" t="s">
        <v>439</v>
      </c>
      <c r="E9" s="57">
        <v>1</v>
      </c>
      <c r="F9" s="57" t="s">
        <v>317</v>
      </c>
      <c r="G9" s="61" t="s">
        <v>364</v>
      </c>
      <c r="H9" s="18" t="s">
        <v>361</v>
      </c>
      <c r="I9" s="71">
        <v>54555.548150988994</v>
      </c>
      <c r="J9" s="71">
        <f t="shared" si="0"/>
        <v>54555.548150988994</v>
      </c>
      <c r="K9" s="58" t="s">
        <v>617</v>
      </c>
      <c r="L9" s="48" t="e">
        <f>SUM(#REF!)</f>
        <v>#REF!</v>
      </c>
      <c r="M9" s="48" t="e">
        <f>SUM(#REF!)</f>
        <v>#REF!</v>
      </c>
      <c r="N9" s="48" t="e">
        <f>SUM(#REF!)</f>
        <v>#REF!</v>
      </c>
      <c r="O9" s="73">
        <v>45072</v>
      </c>
      <c r="P9" s="73">
        <v>45072</v>
      </c>
      <c r="Q9" s="73">
        <v>45072</v>
      </c>
      <c r="R9" s="1"/>
      <c r="S9" s="1"/>
      <c r="T9" s="73">
        <v>45078</v>
      </c>
      <c r="U9" s="1"/>
      <c r="V9" s="48">
        <v>10</v>
      </c>
      <c r="W9" s="1"/>
      <c r="X9" s="1"/>
      <c r="Y9" s="99" t="s">
        <v>619</v>
      </c>
      <c r="Z9" s="48">
        <v>525</v>
      </c>
      <c r="AA9" s="1" t="s">
        <v>641</v>
      </c>
    </row>
    <row r="10" spans="1:27" ht="14.3" x14ac:dyDescent="0.2">
      <c r="A10" s="108" t="s">
        <v>31</v>
      </c>
      <c r="B10" s="56" t="s">
        <v>334</v>
      </c>
      <c r="C10" s="55" t="s">
        <v>314</v>
      </c>
      <c r="D10" s="55" t="s">
        <v>440</v>
      </c>
      <c r="E10" s="57">
        <v>1</v>
      </c>
      <c r="F10" s="57" t="s">
        <v>317</v>
      </c>
      <c r="G10" s="61" t="s">
        <v>365</v>
      </c>
      <c r="H10" s="18" t="s">
        <v>363</v>
      </c>
      <c r="I10" s="71">
        <v>4357.6020689400002</v>
      </c>
      <c r="J10" s="71">
        <f t="shared" si="0"/>
        <v>4357.6020689400002</v>
      </c>
      <c r="K10" s="58" t="s">
        <v>449</v>
      </c>
      <c r="L10" s="48" t="e">
        <f>SUM(#REF!)</f>
        <v>#REF!</v>
      </c>
      <c r="M10" s="48" t="e">
        <f>SUM(#REF!)</f>
        <v>#REF!</v>
      </c>
      <c r="N10" s="48" t="e">
        <f>SUM(#REF!)</f>
        <v>#REF!</v>
      </c>
      <c r="O10" s="73">
        <v>45072</v>
      </c>
      <c r="P10" s="1"/>
      <c r="Q10" s="73">
        <v>45072</v>
      </c>
      <c r="R10" s="1"/>
      <c r="S10" s="1"/>
      <c r="T10" s="1"/>
      <c r="U10" s="1"/>
      <c r="V10" s="48">
        <v>3</v>
      </c>
      <c r="W10" s="1"/>
      <c r="X10" s="1"/>
      <c r="Y10" s="99" t="s">
        <v>619</v>
      </c>
    </row>
    <row r="11" spans="1:27" ht="14.3" x14ac:dyDescent="0.2">
      <c r="A11" s="108" t="s">
        <v>32</v>
      </c>
      <c r="B11" s="56" t="s">
        <v>334</v>
      </c>
      <c r="C11" s="55" t="s">
        <v>315</v>
      </c>
      <c r="D11" s="55" t="s">
        <v>441</v>
      </c>
      <c r="E11" s="57">
        <v>1</v>
      </c>
      <c r="F11" s="57" t="s">
        <v>317</v>
      </c>
      <c r="G11" s="61" t="s">
        <v>365</v>
      </c>
      <c r="H11" s="18" t="s">
        <v>366</v>
      </c>
      <c r="I11" s="71">
        <v>10495.047858940003</v>
      </c>
      <c r="J11" s="71">
        <f t="shared" si="0"/>
        <v>10495.047858940003</v>
      </c>
      <c r="K11" s="58" t="s">
        <v>451</v>
      </c>
      <c r="L11" s="48" t="e">
        <f>SUM(#REF!)</f>
        <v>#REF!</v>
      </c>
      <c r="M11" s="48" t="e">
        <f>SUM(#REF!)</f>
        <v>#REF!</v>
      </c>
      <c r="N11" s="48" t="e">
        <f>SUM(#REF!)</f>
        <v>#REF!</v>
      </c>
      <c r="O11" s="73">
        <v>45072</v>
      </c>
      <c r="P11" s="1"/>
      <c r="Q11" s="73">
        <v>45072</v>
      </c>
      <c r="R11" s="1"/>
      <c r="S11" s="1"/>
      <c r="T11" s="1"/>
      <c r="U11" s="73">
        <v>45079</v>
      </c>
      <c r="V11" s="48">
        <v>5</v>
      </c>
      <c r="W11" s="1"/>
      <c r="X11" s="1"/>
      <c r="Y11" s="99" t="s">
        <v>619</v>
      </c>
    </row>
    <row r="12" spans="1:27" ht="25.85" x14ac:dyDescent="0.2">
      <c r="A12" s="108" t="s">
        <v>33</v>
      </c>
      <c r="B12" s="56" t="s">
        <v>334</v>
      </c>
      <c r="C12" s="55" t="s">
        <v>318</v>
      </c>
      <c r="D12" s="55" t="s">
        <v>450</v>
      </c>
      <c r="E12" s="57">
        <v>1</v>
      </c>
      <c r="F12" s="57" t="s">
        <v>317</v>
      </c>
      <c r="G12" s="61" t="s">
        <v>365</v>
      </c>
      <c r="H12" s="18" t="s">
        <v>367</v>
      </c>
      <c r="I12" s="71">
        <v>7480.6238183600008</v>
      </c>
      <c r="J12" s="71">
        <f t="shared" si="0"/>
        <v>7480.6238183600008</v>
      </c>
      <c r="K12" s="58" t="s">
        <v>452</v>
      </c>
      <c r="L12" s="48" t="e">
        <f>SUM(#REF!)</f>
        <v>#REF!</v>
      </c>
      <c r="M12" s="48" t="e">
        <f>SUM(#REF!)</f>
        <v>#REF!</v>
      </c>
      <c r="N12" s="48" t="e">
        <f>SUM(#REF!)</f>
        <v>#REF!</v>
      </c>
      <c r="O12" s="73">
        <v>45072</v>
      </c>
      <c r="P12" s="1"/>
      <c r="Q12" s="73">
        <v>45072</v>
      </c>
      <c r="R12" s="1"/>
      <c r="S12" s="1"/>
      <c r="T12" s="1"/>
      <c r="U12" s="1"/>
      <c r="V12" s="48">
        <v>1</v>
      </c>
      <c r="W12" s="1"/>
      <c r="X12" s="1"/>
      <c r="Y12" s="99" t="s">
        <v>619</v>
      </c>
    </row>
    <row r="13" spans="1:27" ht="25.85" x14ac:dyDescent="0.2">
      <c r="A13" s="108" t="s">
        <v>34</v>
      </c>
      <c r="B13" s="56" t="s">
        <v>334</v>
      </c>
      <c r="C13" s="55" t="s">
        <v>319</v>
      </c>
      <c r="D13" s="55" t="s">
        <v>450</v>
      </c>
      <c r="E13" s="57">
        <v>1</v>
      </c>
      <c r="F13" s="57" t="s">
        <v>317</v>
      </c>
      <c r="G13" s="61" t="s">
        <v>365</v>
      </c>
      <c r="H13" s="18" t="s">
        <v>367</v>
      </c>
      <c r="I13" s="71">
        <v>7480.6238183600008</v>
      </c>
      <c r="J13" s="71">
        <f t="shared" si="0"/>
        <v>7480.6238183600008</v>
      </c>
      <c r="K13" s="58" t="s">
        <v>452</v>
      </c>
      <c r="L13" s="48" t="e">
        <f>SUM(#REF!)</f>
        <v>#REF!</v>
      </c>
      <c r="M13" s="48" t="e">
        <f>SUM(#REF!)</f>
        <v>#REF!</v>
      </c>
      <c r="N13" s="48" t="e">
        <f>SUM(#REF!)</f>
        <v>#REF!</v>
      </c>
      <c r="O13" s="73">
        <v>45072</v>
      </c>
      <c r="P13" s="1"/>
      <c r="Q13" s="73">
        <v>45072</v>
      </c>
      <c r="R13" s="1"/>
      <c r="S13" s="1"/>
      <c r="T13" s="1"/>
      <c r="U13" s="1"/>
      <c r="V13" s="48">
        <v>1</v>
      </c>
      <c r="W13" s="1"/>
      <c r="X13" s="1"/>
      <c r="Y13" s="99" t="s">
        <v>619</v>
      </c>
    </row>
    <row r="14" spans="1:27" ht="25.85" x14ac:dyDescent="0.2">
      <c r="A14" s="108" t="s">
        <v>35</v>
      </c>
      <c r="B14" s="56" t="s">
        <v>334</v>
      </c>
      <c r="C14" s="55" t="s">
        <v>320</v>
      </c>
      <c r="D14" s="55" t="s">
        <v>450</v>
      </c>
      <c r="E14" s="57">
        <v>1</v>
      </c>
      <c r="F14" s="57" t="s">
        <v>317</v>
      </c>
      <c r="G14" s="61" t="s">
        <v>365</v>
      </c>
      <c r="H14" s="18" t="s">
        <v>367</v>
      </c>
      <c r="I14" s="71">
        <v>7480.6238183600008</v>
      </c>
      <c r="J14" s="71">
        <f t="shared" si="0"/>
        <v>7480.6238183600008</v>
      </c>
      <c r="K14" s="58" t="s">
        <v>452</v>
      </c>
      <c r="L14" s="48" t="e">
        <f>SUM(#REF!)</f>
        <v>#REF!</v>
      </c>
      <c r="M14" s="48" t="e">
        <f>SUM(#REF!)</f>
        <v>#REF!</v>
      </c>
      <c r="N14" s="48" t="e">
        <f>SUM(#REF!)</f>
        <v>#REF!</v>
      </c>
      <c r="O14" s="73">
        <v>45072</v>
      </c>
      <c r="P14" s="1"/>
      <c r="Q14" s="73">
        <v>45072</v>
      </c>
      <c r="R14" s="1"/>
      <c r="S14" s="1"/>
      <c r="T14" s="1"/>
      <c r="U14" s="1"/>
      <c r="V14" s="48">
        <v>1</v>
      </c>
      <c r="W14" s="1"/>
      <c r="X14" s="1"/>
      <c r="Y14" s="99" t="s">
        <v>619</v>
      </c>
    </row>
    <row r="15" spans="1:27" ht="25.85" x14ac:dyDescent="0.2">
      <c r="A15" s="108" t="s">
        <v>36</v>
      </c>
      <c r="B15" s="56" t="s">
        <v>334</v>
      </c>
      <c r="C15" s="55" t="s">
        <v>321</v>
      </c>
      <c r="D15" s="55" t="s">
        <v>450</v>
      </c>
      <c r="E15" s="57">
        <v>1</v>
      </c>
      <c r="F15" s="57" t="s">
        <v>317</v>
      </c>
      <c r="G15" s="61" t="s">
        <v>365</v>
      </c>
      <c r="H15" s="18" t="s">
        <v>367</v>
      </c>
      <c r="I15" s="71">
        <v>7480.6238183600008</v>
      </c>
      <c r="J15" s="71">
        <f t="shared" si="0"/>
        <v>7480.6238183600008</v>
      </c>
      <c r="K15" s="58" t="s">
        <v>452</v>
      </c>
      <c r="L15" s="48" t="e">
        <f>SUM(#REF!)</f>
        <v>#REF!</v>
      </c>
      <c r="M15" s="48" t="e">
        <f>SUM(#REF!)</f>
        <v>#REF!</v>
      </c>
      <c r="N15" s="48" t="e">
        <f>SUM(#REF!)</f>
        <v>#REF!</v>
      </c>
      <c r="O15" s="73">
        <v>45072</v>
      </c>
      <c r="P15" s="1"/>
      <c r="Q15" s="73">
        <v>45072</v>
      </c>
      <c r="R15" s="1"/>
      <c r="S15" s="1"/>
      <c r="T15" s="1"/>
      <c r="U15" s="1"/>
      <c r="V15" s="48">
        <v>1</v>
      </c>
      <c r="W15" s="1"/>
      <c r="X15" s="1"/>
      <c r="Y15" s="99" t="s">
        <v>619</v>
      </c>
    </row>
    <row r="16" spans="1:27" x14ac:dyDescent="0.2">
      <c r="A16" s="108" t="s">
        <v>37</v>
      </c>
      <c r="B16" s="56" t="s">
        <v>334</v>
      </c>
      <c r="C16" s="55" t="s">
        <v>322</v>
      </c>
      <c r="D16" s="55" t="s">
        <v>442</v>
      </c>
      <c r="E16" s="57">
        <v>1</v>
      </c>
      <c r="F16" s="57" t="s">
        <v>317</v>
      </c>
      <c r="G16" s="18" t="s">
        <v>368</v>
      </c>
      <c r="H16" s="18"/>
      <c r="I16" s="16">
        <v>4159.6119214499995</v>
      </c>
      <c r="J16" s="16">
        <f t="shared" si="0"/>
        <v>4159.6119214499995</v>
      </c>
      <c r="K16" s="60" t="s">
        <v>453</v>
      </c>
      <c r="L16" s="6" t="e">
        <f>SUM(#REF!)</f>
        <v>#REF!</v>
      </c>
      <c r="M16" s="6" t="e">
        <f>SUM(#REF!)</f>
        <v>#REF!</v>
      </c>
      <c r="N16" s="6" t="e">
        <f>SUM(#REF!)</f>
        <v>#REF!</v>
      </c>
      <c r="T16" s="38">
        <v>45078</v>
      </c>
      <c r="V16" s="6">
        <v>2</v>
      </c>
      <c r="Z16" s="48">
        <v>625</v>
      </c>
      <c r="AA16" s="1" t="s">
        <v>642</v>
      </c>
    </row>
    <row r="17" spans="1:27" x14ac:dyDescent="0.2">
      <c r="A17" s="108" t="s">
        <v>38</v>
      </c>
      <c r="B17" s="56" t="s">
        <v>334</v>
      </c>
      <c r="C17" s="55" t="s">
        <v>323</v>
      </c>
      <c r="D17" s="55" t="s">
        <v>443</v>
      </c>
      <c r="E17" s="57">
        <v>1</v>
      </c>
      <c r="F17" s="57" t="s">
        <v>317</v>
      </c>
      <c r="G17" s="18" t="s">
        <v>368</v>
      </c>
      <c r="H17" s="18"/>
      <c r="I17" s="16">
        <v>5722.9616062000005</v>
      </c>
      <c r="J17" s="16">
        <f t="shared" si="0"/>
        <v>5722.9616062000005</v>
      </c>
      <c r="K17" s="60" t="s">
        <v>454</v>
      </c>
      <c r="L17" s="6" t="e">
        <f>SUM(#REF!)</f>
        <v>#REF!</v>
      </c>
      <c r="M17" s="6" t="e">
        <f>SUM(#REF!)</f>
        <v>#REF!</v>
      </c>
      <c r="N17" s="6" t="e">
        <f>SUM(#REF!)</f>
        <v>#REF!</v>
      </c>
      <c r="T17" s="38">
        <v>45078</v>
      </c>
      <c r="V17" s="6">
        <v>1</v>
      </c>
      <c r="Z17" s="48">
        <v>775</v>
      </c>
      <c r="AA17" s="1" t="s">
        <v>643</v>
      </c>
    </row>
    <row r="18" spans="1:27" x14ac:dyDescent="0.2">
      <c r="A18" s="108" t="s">
        <v>39</v>
      </c>
      <c r="B18" s="56" t="s">
        <v>334</v>
      </c>
      <c r="C18" s="55" t="s">
        <v>324</v>
      </c>
      <c r="D18" s="55" t="s">
        <v>443</v>
      </c>
      <c r="E18" s="57">
        <v>1</v>
      </c>
      <c r="F18" s="57" t="s">
        <v>317</v>
      </c>
      <c r="G18" s="18" t="s">
        <v>368</v>
      </c>
      <c r="H18" s="18"/>
      <c r="I18" s="16">
        <v>5722.9616062000005</v>
      </c>
      <c r="J18" s="16">
        <f t="shared" si="0"/>
        <v>5722.9616062000005</v>
      </c>
      <c r="K18" s="60" t="s">
        <v>454</v>
      </c>
      <c r="L18" s="6" t="e">
        <f>SUM(#REF!)</f>
        <v>#REF!</v>
      </c>
      <c r="M18" s="6" t="e">
        <f>SUM(#REF!)</f>
        <v>#REF!</v>
      </c>
      <c r="N18" s="6" t="e">
        <f>SUM(#REF!)</f>
        <v>#REF!</v>
      </c>
      <c r="T18" s="38">
        <v>45078</v>
      </c>
      <c r="V18" s="6">
        <v>1</v>
      </c>
      <c r="Z18" s="48">
        <v>775</v>
      </c>
      <c r="AA18" s="1" t="s">
        <v>643</v>
      </c>
    </row>
    <row r="19" spans="1:27" x14ac:dyDescent="0.2">
      <c r="A19" s="108" t="s">
        <v>40</v>
      </c>
      <c r="B19" s="56" t="s">
        <v>334</v>
      </c>
      <c r="C19" s="55" t="s">
        <v>325</v>
      </c>
      <c r="D19" s="55" t="s">
        <v>443</v>
      </c>
      <c r="E19" s="57">
        <v>1</v>
      </c>
      <c r="F19" s="57" t="s">
        <v>317</v>
      </c>
      <c r="G19" s="18" t="s">
        <v>368</v>
      </c>
      <c r="H19" s="18"/>
      <c r="I19" s="16">
        <v>5722.9616062000005</v>
      </c>
      <c r="J19" s="16">
        <f t="shared" si="0"/>
        <v>5722.9616062000005</v>
      </c>
      <c r="K19" s="60" t="s">
        <v>454</v>
      </c>
      <c r="L19" s="6" t="e">
        <f>SUM(#REF!)</f>
        <v>#REF!</v>
      </c>
      <c r="M19" s="6" t="e">
        <f>SUM(#REF!)</f>
        <v>#REF!</v>
      </c>
      <c r="N19" s="6" t="e">
        <f>SUM(#REF!)</f>
        <v>#REF!</v>
      </c>
      <c r="T19" s="38">
        <v>45078</v>
      </c>
      <c r="V19" s="6">
        <v>1</v>
      </c>
      <c r="Z19" s="48">
        <v>775</v>
      </c>
      <c r="AA19" s="1" t="s">
        <v>643</v>
      </c>
    </row>
    <row r="20" spans="1:27" x14ac:dyDescent="0.2">
      <c r="A20" s="108" t="s">
        <v>41</v>
      </c>
      <c r="B20" s="56" t="s">
        <v>334</v>
      </c>
      <c r="C20" s="55" t="s">
        <v>326</v>
      </c>
      <c r="D20" s="55" t="s">
        <v>444</v>
      </c>
      <c r="E20" s="57">
        <v>1</v>
      </c>
      <c r="F20" s="57" t="s">
        <v>317</v>
      </c>
      <c r="G20" s="18" t="s">
        <v>368</v>
      </c>
      <c r="H20" s="18"/>
      <c r="I20" s="16">
        <v>5193.9631729500006</v>
      </c>
      <c r="J20" s="16">
        <f t="shared" si="0"/>
        <v>5193.9631729500006</v>
      </c>
      <c r="K20" s="60" t="s">
        <v>455</v>
      </c>
      <c r="L20" s="6" t="e">
        <f>SUM(#REF!)</f>
        <v>#REF!</v>
      </c>
      <c r="M20" s="6" t="e">
        <f>SUM(#REF!)</f>
        <v>#REF!</v>
      </c>
      <c r="N20" s="6" t="e">
        <f>SUM(#REF!)</f>
        <v>#REF!</v>
      </c>
      <c r="T20" s="38">
        <v>45078</v>
      </c>
      <c r="V20" s="6">
        <v>1</v>
      </c>
    </row>
    <row r="21" spans="1:27" x14ac:dyDescent="0.2">
      <c r="A21" s="108" t="s">
        <v>42</v>
      </c>
      <c r="B21" s="56" t="s">
        <v>334</v>
      </c>
      <c r="C21" s="55" t="s">
        <v>327</v>
      </c>
      <c r="D21" s="55" t="s">
        <v>444</v>
      </c>
      <c r="E21" s="57">
        <v>1</v>
      </c>
      <c r="F21" s="57" t="s">
        <v>317</v>
      </c>
      <c r="G21" s="18" t="s">
        <v>368</v>
      </c>
      <c r="H21" s="18"/>
      <c r="I21" s="16">
        <v>5193.9631729500006</v>
      </c>
      <c r="J21" s="16">
        <f t="shared" si="0"/>
        <v>5193.9631729500006</v>
      </c>
      <c r="K21" s="60" t="s">
        <v>455</v>
      </c>
      <c r="L21" s="6" t="e">
        <f>SUM(#REF!)</f>
        <v>#REF!</v>
      </c>
      <c r="M21" s="6" t="e">
        <f>SUM(#REF!)</f>
        <v>#REF!</v>
      </c>
      <c r="N21" s="6" t="e">
        <f>SUM(#REF!)</f>
        <v>#REF!</v>
      </c>
      <c r="T21" s="38">
        <v>45078</v>
      </c>
      <c r="V21" s="6">
        <v>1</v>
      </c>
    </row>
    <row r="22" spans="1:27" x14ac:dyDescent="0.2">
      <c r="A22" s="108" t="s">
        <v>43</v>
      </c>
      <c r="B22" s="56" t="s">
        <v>334</v>
      </c>
      <c r="C22" s="55" t="s">
        <v>328</v>
      </c>
      <c r="D22" s="55" t="s">
        <v>444</v>
      </c>
      <c r="E22" s="57">
        <v>1</v>
      </c>
      <c r="F22" s="57" t="s">
        <v>317</v>
      </c>
      <c r="G22" s="18" t="s">
        <v>368</v>
      </c>
      <c r="H22" s="18"/>
      <c r="I22" s="16">
        <v>5193.9631729500006</v>
      </c>
      <c r="J22" s="16">
        <f t="shared" si="0"/>
        <v>5193.9631729500006</v>
      </c>
      <c r="K22" s="60" t="s">
        <v>455</v>
      </c>
      <c r="L22" s="6" t="e">
        <f>SUM(#REF!)</f>
        <v>#REF!</v>
      </c>
      <c r="M22" s="6" t="e">
        <f>SUM(#REF!)</f>
        <v>#REF!</v>
      </c>
      <c r="N22" s="6" t="e">
        <f>SUM(#REF!)</f>
        <v>#REF!</v>
      </c>
      <c r="T22" s="38">
        <v>45078</v>
      </c>
      <c r="V22" s="6">
        <v>1</v>
      </c>
    </row>
    <row r="23" spans="1:27" x14ac:dyDescent="0.2">
      <c r="A23" s="108" t="s">
        <v>44</v>
      </c>
      <c r="B23" s="56" t="s">
        <v>334</v>
      </c>
      <c r="C23" s="55" t="s">
        <v>329</v>
      </c>
      <c r="D23" s="55" t="s">
        <v>444</v>
      </c>
      <c r="E23" s="57">
        <v>1</v>
      </c>
      <c r="F23" s="57" t="s">
        <v>317</v>
      </c>
      <c r="G23" s="18" t="s">
        <v>368</v>
      </c>
      <c r="H23" s="18"/>
      <c r="I23" s="16">
        <v>5193.9631729500006</v>
      </c>
      <c r="J23" s="16">
        <f t="shared" si="0"/>
        <v>5193.9631729500006</v>
      </c>
      <c r="K23" s="60" t="s">
        <v>455</v>
      </c>
      <c r="L23" s="6" t="e">
        <f>SUM(#REF!)</f>
        <v>#REF!</v>
      </c>
      <c r="M23" s="6" t="e">
        <f>SUM(#REF!)</f>
        <v>#REF!</v>
      </c>
      <c r="N23" s="6" t="e">
        <f>SUM(#REF!)</f>
        <v>#REF!</v>
      </c>
      <c r="T23" s="38">
        <v>45078</v>
      </c>
      <c r="V23" s="6">
        <v>1</v>
      </c>
    </row>
    <row r="24" spans="1:27" x14ac:dyDescent="0.2">
      <c r="A24" s="108" t="s">
        <v>45</v>
      </c>
      <c r="B24" s="56" t="s">
        <v>334</v>
      </c>
      <c r="C24" s="55" t="s">
        <v>330</v>
      </c>
      <c r="D24" s="55" t="s">
        <v>444</v>
      </c>
      <c r="E24" s="57">
        <v>1</v>
      </c>
      <c r="F24" s="57" t="s">
        <v>317</v>
      </c>
      <c r="G24" s="18" t="s">
        <v>368</v>
      </c>
      <c r="H24" s="18"/>
      <c r="I24" s="16">
        <v>5193.9631729500006</v>
      </c>
      <c r="J24" s="16">
        <f t="shared" si="0"/>
        <v>5193.9631729500006</v>
      </c>
      <c r="K24" s="60" t="s">
        <v>455</v>
      </c>
      <c r="L24" s="6" t="e">
        <f>SUM(#REF!)</f>
        <v>#REF!</v>
      </c>
      <c r="M24" s="6" t="e">
        <f>SUM(#REF!)</f>
        <v>#REF!</v>
      </c>
      <c r="N24" s="6" t="e">
        <f>SUM(#REF!)</f>
        <v>#REF!</v>
      </c>
      <c r="T24" s="38">
        <v>45078</v>
      </c>
      <c r="V24" s="6">
        <v>1</v>
      </c>
    </row>
    <row r="25" spans="1:27" x14ac:dyDescent="0.2">
      <c r="A25" s="108" t="s">
        <v>46</v>
      </c>
      <c r="B25" s="56" t="s">
        <v>335</v>
      </c>
      <c r="C25" s="55" t="s">
        <v>331</v>
      </c>
      <c r="D25" s="55" t="s">
        <v>445</v>
      </c>
      <c r="E25" s="57">
        <v>1</v>
      </c>
      <c r="F25" s="57" t="s">
        <v>317</v>
      </c>
      <c r="G25" s="18" t="s">
        <v>386</v>
      </c>
      <c r="H25" s="18"/>
      <c r="I25" s="16">
        <v>32469.316849460629</v>
      </c>
      <c r="J25" s="16">
        <f t="shared" si="0"/>
        <v>32469.316849460629</v>
      </c>
      <c r="K25" s="60" t="s">
        <v>456</v>
      </c>
      <c r="L25" s="6" t="e">
        <f>SUM(#REF!)</f>
        <v>#REF!</v>
      </c>
      <c r="M25" s="6" t="e">
        <f>SUM(#REF!)</f>
        <v>#REF!</v>
      </c>
      <c r="N25" s="6" t="e">
        <f>SUM(#REF!)</f>
        <v>#REF!</v>
      </c>
      <c r="T25" s="38">
        <v>45078</v>
      </c>
      <c r="V25" s="6">
        <v>5</v>
      </c>
    </row>
    <row r="26" spans="1:27" x14ac:dyDescent="0.2">
      <c r="A26" s="108" t="s">
        <v>47</v>
      </c>
      <c r="B26" s="56" t="s">
        <v>335</v>
      </c>
      <c r="C26" s="55" t="s">
        <v>332</v>
      </c>
      <c r="D26" s="55" t="s">
        <v>446</v>
      </c>
      <c r="E26" s="57">
        <v>1</v>
      </c>
      <c r="F26" s="57" t="s">
        <v>317</v>
      </c>
      <c r="G26" s="18" t="s">
        <v>387</v>
      </c>
      <c r="H26" s="18"/>
      <c r="I26" s="16">
        <v>54172.483338485625</v>
      </c>
      <c r="J26" s="16">
        <f t="shared" si="0"/>
        <v>54172.483338485625</v>
      </c>
      <c r="K26" s="60" t="s">
        <v>457</v>
      </c>
      <c r="L26" s="6" t="e">
        <f>SUM(#REF!)</f>
        <v>#REF!</v>
      </c>
      <c r="M26" s="6" t="e">
        <f>SUM(#REF!)</f>
        <v>#REF!</v>
      </c>
      <c r="N26" s="6" t="e">
        <f>SUM(#REF!)</f>
        <v>#REF!</v>
      </c>
      <c r="T26" s="38">
        <v>45078</v>
      </c>
      <c r="V26" s="6">
        <v>10</v>
      </c>
    </row>
    <row r="27" spans="1:27" x14ac:dyDescent="0.2">
      <c r="A27" s="108" t="s">
        <v>48</v>
      </c>
      <c r="B27" s="56" t="s">
        <v>335</v>
      </c>
      <c r="C27" s="55" t="s">
        <v>385</v>
      </c>
      <c r="D27" s="55" t="s">
        <v>447</v>
      </c>
      <c r="E27" s="57">
        <v>1</v>
      </c>
      <c r="F27" s="57" t="s">
        <v>317</v>
      </c>
      <c r="G27" s="18" t="s">
        <v>386</v>
      </c>
      <c r="H27" s="18" t="s">
        <v>376</v>
      </c>
      <c r="I27" s="16">
        <v>11026.356625780001</v>
      </c>
      <c r="J27" s="16">
        <f t="shared" si="0"/>
        <v>11026.356625780001</v>
      </c>
      <c r="K27" s="59" t="s">
        <v>458</v>
      </c>
      <c r="L27" s="6" t="e">
        <f>SUM(#REF!)</f>
        <v>#REF!</v>
      </c>
      <c r="M27" s="6" t="e">
        <f>SUM(#REF!)</f>
        <v>#REF!</v>
      </c>
      <c r="N27" s="6" t="e">
        <f>SUM(#REF!)</f>
        <v>#REF!</v>
      </c>
      <c r="Q27" s="38">
        <v>45072</v>
      </c>
      <c r="T27" s="38">
        <v>45078</v>
      </c>
      <c r="V27" s="6">
        <v>3</v>
      </c>
    </row>
    <row r="28" spans="1:27" ht="51.65" x14ac:dyDescent="0.2">
      <c r="A28" s="108" t="s">
        <v>49</v>
      </c>
      <c r="B28" s="56" t="s">
        <v>335</v>
      </c>
      <c r="C28" s="55" t="s">
        <v>336</v>
      </c>
      <c r="D28" s="63"/>
      <c r="E28" s="57">
        <v>1</v>
      </c>
      <c r="F28" s="57" t="s">
        <v>317</v>
      </c>
      <c r="G28" s="18" t="s">
        <v>388</v>
      </c>
      <c r="H28" s="18" t="s">
        <v>369</v>
      </c>
      <c r="I28" s="71">
        <v>141514.64762499998</v>
      </c>
      <c r="J28" s="71">
        <f t="shared" si="0"/>
        <v>141514.64762499998</v>
      </c>
      <c r="K28" s="58" t="s">
        <v>621</v>
      </c>
      <c r="L28" s="48" t="e">
        <f>SUM(#REF!)</f>
        <v>#REF!</v>
      </c>
      <c r="M28" s="48" t="e">
        <f>SUM(#REF!)</f>
        <v>#REF!</v>
      </c>
      <c r="N28" s="48" t="e">
        <f>SUM(#REF!)</f>
        <v>#REF!</v>
      </c>
      <c r="O28" s="73">
        <v>45072</v>
      </c>
      <c r="P28" s="73">
        <v>45072</v>
      </c>
      <c r="Q28" s="73">
        <v>45072</v>
      </c>
      <c r="R28" s="1"/>
      <c r="S28" s="1"/>
      <c r="T28" s="73">
        <v>45078</v>
      </c>
      <c r="U28" s="1"/>
      <c r="V28" s="48">
        <v>20</v>
      </c>
      <c r="W28" s="1"/>
      <c r="X28" s="1"/>
      <c r="Y28" s="1" t="s">
        <v>620</v>
      </c>
      <c r="Z28" s="48">
        <v>1850</v>
      </c>
      <c r="AA28" s="1" t="s">
        <v>644</v>
      </c>
    </row>
    <row r="29" spans="1:27" ht="25.85" x14ac:dyDescent="0.2">
      <c r="A29" s="55" t="s">
        <v>50</v>
      </c>
      <c r="B29" s="56" t="s">
        <v>335</v>
      </c>
      <c r="C29" s="55" t="s">
        <v>337</v>
      </c>
      <c r="D29" s="63" t="s">
        <v>448</v>
      </c>
      <c r="E29" s="57">
        <v>1</v>
      </c>
      <c r="F29" s="57" t="s">
        <v>317</v>
      </c>
      <c r="G29" s="18" t="s">
        <v>393</v>
      </c>
      <c r="H29" s="18" t="s">
        <v>373</v>
      </c>
      <c r="I29" s="16">
        <v>39639.004585687493</v>
      </c>
      <c r="J29" s="16" t="s">
        <v>654</v>
      </c>
      <c r="K29" s="58" t="s">
        <v>459</v>
      </c>
      <c r="L29" s="6" t="e">
        <f>SUM(#REF!)</f>
        <v>#REF!</v>
      </c>
      <c r="M29" s="6" t="e">
        <f>SUM(#REF!)</f>
        <v>#REF!</v>
      </c>
      <c r="N29" s="6" t="e">
        <f>SUM(#REF!)</f>
        <v>#REF!</v>
      </c>
      <c r="Q29" s="38">
        <v>45072</v>
      </c>
      <c r="R29" s="38">
        <v>45072</v>
      </c>
      <c r="T29" s="38">
        <v>45078</v>
      </c>
      <c r="U29" s="38">
        <v>45079</v>
      </c>
      <c r="V29" s="6">
        <v>5</v>
      </c>
      <c r="Z29" s="48">
        <v>900</v>
      </c>
      <c r="AA29" s="1" t="s">
        <v>645</v>
      </c>
    </row>
    <row r="30" spans="1:27" ht="25.85" x14ac:dyDescent="0.2">
      <c r="A30" s="55" t="s">
        <v>51</v>
      </c>
      <c r="B30" s="56" t="s">
        <v>335</v>
      </c>
      <c r="C30" s="55" t="s">
        <v>338</v>
      </c>
      <c r="D30" s="55"/>
      <c r="E30" s="57">
        <v>1</v>
      </c>
      <c r="F30" s="57" t="s">
        <v>317</v>
      </c>
      <c r="G30" s="18" t="s">
        <v>393</v>
      </c>
      <c r="H30" s="18" t="s">
        <v>374</v>
      </c>
      <c r="I30" s="16">
        <v>54308.622652674996</v>
      </c>
      <c r="J30" s="16" t="s">
        <v>654</v>
      </c>
      <c r="K30" s="58" t="s">
        <v>460</v>
      </c>
      <c r="L30" s="6" t="e">
        <f>SUM(#REF!)</f>
        <v>#REF!</v>
      </c>
      <c r="M30" s="6" t="e">
        <f>SUM(#REF!)</f>
        <v>#REF!</v>
      </c>
      <c r="N30" s="6" t="e">
        <f>SUM(#REF!)</f>
        <v>#REF!</v>
      </c>
      <c r="O30" s="38">
        <v>45072</v>
      </c>
      <c r="Q30" s="38">
        <v>45072</v>
      </c>
      <c r="T30" s="38">
        <v>45078</v>
      </c>
      <c r="V30" s="6">
        <v>5</v>
      </c>
      <c r="Z30" s="48">
        <v>1350</v>
      </c>
      <c r="AA30" s="1" t="s">
        <v>646</v>
      </c>
    </row>
    <row r="31" spans="1:27" x14ac:dyDescent="0.2">
      <c r="A31" s="55" t="s">
        <v>52</v>
      </c>
      <c r="B31" s="56" t="s">
        <v>335</v>
      </c>
      <c r="C31" s="55" t="s">
        <v>339</v>
      </c>
      <c r="D31" s="55"/>
      <c r="E31" s="57">
        <v>1</v>
      </c>
      <c r="F31" s="57" t="s">
        <v>317</v>
      </c>
      <c r="G31" s="64"/>
      <c r="H31" s="64"/>
      <c r="I31" s="16">
        <v>0</v>
      </c>
      <c r="J31" s="16" t="s">
        <v>654</v>
      </c>
      <c r="K31" s="60" t="s">
        <v>395</v>
      </c>
      <c r="L31" s="6" t="e">
        <f>SUM(#REF!)</f>
        <v>#REF!</v>
      </c>
      <c r="M31" s="6" t="e">
        <f>SUM(#REF!)</f>
        <v>#REF!</v>
      </c>
      <c r="N31" s="6" t="e">
        <f>SUM(#REF!)</f>
        <v>#REF!</v>
      </c>
    </row>
    <row r="32" spans="1:27" x14ac:dyDescent="0.2">
      <c r="A32" s="55" t="s">
        <v>53</v>
      </c>
      <c r="B32" s="56" t="s">
        <v>335</v>
      </c>
      <c r="C32" s="55" t="s">
        <v>340</v>
      </c>
      <c r="D32" s="55" t="s">
        <v>461</v>
      </c>
      <c r="E32" s="57">
        <v>1</v>
      </c>
      <c r="F32" s="57" t="s">
        <v>317</v>
      </c>
      <c r="G32" s="18" t="s">
        <v>391</v>
      </c>
      <c r="H32" s="18" t="s">
        <v>375</v>
      </c>
      <c r="I32" s="16">
        <v>14448.586683700001</v>
      </c>
      <c r="J32" s="16" t="s">
        <v>654</v>
      </c>
      <c r="K32" s="59" t="s">
        <v>462</v>
      </c>
      <c r="L32" s="6" t="e">
        <f>SUM(#REF!)</f>
        <v>#REF!</v>
      </c>
      <c r="M32" s="6" t="e">
        <f>SUM(#REF!)</f>
        <v>#REF!</v>
      </c>
      <c r="N32" s="6" t="e">
        <f>SUM(#REF!)</f>
        <v>#REF!</v>
      </c>
      <c r="S32" s="38">
        <v>45072</v>
      </c>
      <c r="T32" s="38">
        <v>45078</v>
      </c>
      <c r="V32" s="6">
        <v>4</v>
      </c>
    </row>
    <row r="33" spans="1:27" x14ac:dyDescent="0.2">
      <c r="A33" s="55" t="s">
        <v>54</v>
      </c>
      <c r="B33" s="56" t="s">
        <v>335</v>
      </c>
      <c r="C33" s="55" t="s">
        <v>341</v>
      </c>
      <c r="D33" s="55" t="s">
        <v>464</v>
      </c>
      <c r="E33" s="74">
        <v>3</v>
      </c>
      <c r="F33" s="57" t="s">
        <v>317</v>
      </c>
      <c r="G33" s="18" t="s">
        <v>391</v>
      </c>
      <c r="H33" s="18" t="s">
        <v>377</v>
      </c>
      <c r="I33" s="16">
        <v>7058.3065652937503</v>
      </c>
      <c r="J33" s="16" t="s">
        <v>654</v>
      </c>
      <c r="K33" s="59" t="s">
        <v>463</v>
      </c>
      <c r="L33" s="6" t="e">
        <f>SUM(#REF!)</f>
        <v>#REF!</v>
      </c>
      <c r="M33" s="6" t="e">
        <f>SUM(#REF!)</f>
        <v>#REF!</v>
      </c>
      <c r="N33" s="6" t="e">
        <f>SUM(#REF!)</f>
        <v>#REF!</v>
      </c>
      <c r="Q33" s="38">
        <v>45072</v>
      </c>
      <c r="T33" s="38">
        <v>45078</v>
      </c>
      <c r="V33" s="6">
        <v>3</v>
      </c>
    </row>
    <row r="34" spans="1:27" x14ac:dyDescent="0.2">
      <c r="A34" s="55" t="s">
        <v>55</v>
      </c>
      <c r="B34" s="56" t="s">
        <v>335</v>
      </c>
      <c r="C34" s="55" t="s">
        <v>342</v>
      </c>
      <c r="D34" s="55" t="s">
        <v>465</v>
      </c>
      <c r="E34" s="57">
        <v>1</v>
      </c>
      <c r="F34" s="57" t="s">
        <v>317</v>
      </c>
      <c r="G34" s="18" t="s">
        <v>392</v>
      </c>
      <c r="H34" s="18" t="s">
        <v>372</v>
      </c>
      <c r="I34" s="16">
        <v>7431.4774244000009</v>
      </c>
      <c r="J34" s="16" t="s">
        <v>654</v>
      </c>
      <c r="K34" s="59" t="s">
        <v>466</v>
      </c>
      <c r="L34" s="6" t="e">
        <f>SUM(#REF!)</f>
        <v>#REF!</v>
      </c>
      <c r="M34" s="6" t="e">
        <f>SUM(#REF!)</f>
        <v>#REF!</v>
      </c>
      <c r="N34" s="6" t="e">
        <f>SUM(#REF!)</f>
        <v>#REF!</v>
      </c>
      <c r="S34" s="38">
        <v>45072</v>
      </c>
      <c r="T34" s="38">
        <v>45078</v>
      </c>
      <c r="V34" s="6">
        <v>3</v>
      </c>
    </row>
    <row r="35" spans="1:27" ht="25.85" x14ac:dyDescent="0.2">
      <c r="A35" s="55" t="s">
        <v>56</v>
      </c>
      <c r="B35" s="56" t="s">
        <v>335</v>
      </c>
      <c r="C35" s="55" t="s">
        <v>343</v>
      </c>
      <c r="D35" s="55" t="s">
        <v>467</v>
      </c>
      <c r="E35" s="57">
        <v>1</v>
      </c>
      <c r="F35" s="57" t="s">
        <v>317</v>
      </c>
      <c r="G35" s="64"/>
      <c r="H35" s="18" t="s">
        <v>372</v>
      </c>
      <c r="I35" s="16">
        <v>22139.881618700001</v>
      </c>
      <c r="J35" s="16" t="s">
        <v>654</v>
      </c>
      <c r="K35" s="58" t="s">
        <v>469</v>
      </c>
      <c r="L35" s="6" t="e">
        <f>SUM(#REF!)</f>
        <v>#REF!</v>
      </c>
      <c r="M35" s="6" t="e">
        <f>SUM(#REF!)</f>
        <v>#REF!</v>
      </c>
      <c r="N35" s="6" t="e">
        <f>SUM(#REF!)</f>
        <v>#REF!</v>
      </c>
      <c r="P35" s="38">
        <v>45072</v>
      </c>
      <c r="S35" s="38">
        <v>45072</v>
      </c>
      <c r="T35" s="43">
        <v>45078</v>
      </c>
      <c r="V35" s="6">
        <v>5</v>
      </c>
    </row>
    <row r="36" spans="1:27" ht="25.85" x14ac:dyDescent="0.2">
      <c r="A36" s="55" t="s">
        <v>57</v>
      </c>
      <c r="B36" s="56" t="s">
        <v>335</v>
      </c>
      <c r="C36" s="55" t="s">
        <v>344</v>
      </c>
      <c r="D36" s="55" t="s">
        <v>468</v>
      </c>
      <c r="E36" s="57">
        <v>1</v>
      </c>
      <c r="F36" s="57" t="s">
        <v>317</v>
      </c>
      <c r="G36" s="64"/>
      <c r="H36" s="18" t="s">
        <v>372</v>
      </c>
      <c r="I36" s="16">
        <v>28767.920364700003</v>
      </c>
      <c r="J36" s="16" t="s">
        <v>654</v>
      </c>
      <c r="K36" s="58" t="s">
        <v>470</v>
      </c>
      <c r="L36" s="6" t="e">
        <f>SUM(#REF!)</f>
        <v>#REF!</v>
      </c>
      <c r="M36" s="6" t="e">
        <f>SUM(#REF!)</f>
        <v>#REF!</v>
      </c>
      <c r="N36" s="6" t="e">
        <f>SUM(#REF!)</f>
        <v>#REF!</v>
      </c>
      <c r="S36" s="38">
        <v>45072</v>
      </c>
      <c r="T36" s="43">
        <v>45078</v>
      </c>
      <c r="V36" s="6">
        <v>5</v>
      </c>
    </row>
    <row r="37" spans="1:27" ht="25.85" x14ac:dyDescent="0.2">
      <c r="A37" s="55" t="s">
        <v>58</v>
      </c>
      <c r="B37" s="56" t="s">
        <v>335</v>
      </c>
      <c r="C37" s="55" t="s">
        <v>345</v>
      </c>
      <c r="D37" s="55" t="s">
        <v>471</v>
      </c>
      <c r="E37" s="57">
        <v>1</v>
      </c>
      <c r="F37" s="57" t="s">
        <v>317</v>
      </c>
      <c r="G37" s="18" t="s">
        <v>394</v>
      </c>
      <c r="H37" s="18" t="s">
        <v>371</v>
      </c>
      <c r="I37" s="16">
        <v>9463.3265272500012</v>
      </c>
      <c r="J37" s="16" t="s">
        <v>654</v>
      </c>
      <c r="K37" s="58" t="s">
        <v>486</v>
      </c>
      <c r="L37" s="6" t="e">
        <f>SUM(#REF!)</f>
        <v>#REF!</v>
      </c>
      <c r="M37" s="6" t="e">
        <f>SUM(#REF!)</f>
        <v>#REF!</v>
      </c>
      <c r="N37" s="6" t="e">
        <f>SUM(#REF!)</f>
        <v>#REF!</v>
      </c>
      <c r="Q37" s="38">
        <v>45072</v>
      </c>
      <c r="T37" s="38">
        <v>45078</v>
      </c>
      <c r="V37" s="6">
        <v>3</v>
      </c>
      <c r="Z37" s="48">
        <v>450</v>
      </c>
      <c r="AA37" s="1" t="s">
        <v>647</v>
      </c>
    </row>
    <row r="38" spans="1:27" ht="38.75" x14ac:dyDescent="0.2">
      <c r="A38" s="55" t="s">
        <v>59</v>
      </c>
      <c r="B38" s="56" t="s">
        <v>335</v>
      </c>
      <c r="C38" s="55" t="s">
        <v>346</v>
      </c>
      <c r="D38" s="55" t="s">
        <v>472</v>
      </c>
      <c r="E38" s="57">
        <v>1</v>
      </c>
      <c r="F38" s="57" t="s">
        <v>317</v>
      </c>
      <c r="G38" s="18" t="s">
        <v>394</v>
      </c>
      <c r="H38" s="18" t="s">
        <v>370</v>
      </c>
      <c r="I38" s="16">
        <v>14140.696344500002</v>
      </c>
      <c r="J38" s="16" t="s">
        <v>654</v>
      </c>
      <c r="K38" s="58" t="s">
        <v>487</v>
      </c>
      <c r="L38" s="6" t="e">
        <f>SUM(#REF!)</f>
        <v>#REF!</v>
      </c>
      <c r="M38" s="6" t="e">
        <f>SUM(#REF!)</f>
        <v>#REF!</v>
      </c>
      <c r="N38" s="6" t="e">
        <f>SUM(#REF!)</f>
        <v>#REF!</v>
      </c>
      <c r="P38" s="38">
        <v>45072</v>
      </c>
      <c r="Q38" s="38">
        <v>45072</v>
      </c>
      <c r="R38" s="38">
        <v>45072</v>
      </c>
      <c r="T38" s="38">
        <v>45078</v>
      </c>
      <c r="U38" s="38">
        <v>45079</v>
      </c>
      <c r="V38" s="6">
        <v>5</v>
      </c>
      <c r="Z38" s="48">
        <v>450</v>
      </c>
      <c r="AA38" s="1" t="s">
        <v>647</v>
      </c>
    </row>
    <row r="39" spans="1:27" ht="25.85" x14ac:dyDescent="0.2">
      <c r="A39" s="108" t="s">
        <v>60</v>
      </c>
      <c r="B39" s="56" t="s">
        <v>348</v>
      </c>
      <c r="C39" s="55" t="s">
        <v>347</v>
      </c>
      <c r="D39" s="55" t="s">
        <v>476</v>
      </c>
      <c r="E39" s="74">
        <v>5</v>
      </c>
      <c r="F39" s="57" t="s">
        <v>317</v>
      </c>
      <c r="G39" s="18" t="s">
        <v>389</v>
      </c>
      <c r="H39" s="18" t="s">
        <v>378</v>
      </c>
      <c r="I39" s="16">
        <v>8780.9804535300009</v>
      </c>
      <c r="J39" s="16">
        <f t="shared" si="0"/>
        <v>43904.902267650003</v>
      </c>
      <c r="K39" s="58" t="s">
        <v>488</v>
      </c>
      <c r="L39" s="6" t="e">
        <f>SUM(#REF!)</f>
        <v>#REF!</v>
      </c>
      <c r="M39" s="6" t="e">
        <f>SUM(#REF!)</f>
        <v>#REF!</v>
      </c>
      <c r="N39" s="6" t="e">
        <f>SUM(#REF!)</f>
        <v>#REF!</v>
      </c>
      <c r="S39" s="38">
        <v>45072</v>
      </c>
      <c r="T39" s="38">
        <v>45078</v>
      </c>
      <c r="V39" s="6">
        <v>3</v>
      </c>
    </row>
    <row r="40" spans="1:27" ht="27.7" customHeight="1" x14ac:dyDescent="0.2">
      <c r="A40" s="108" t="s">
        <v>61</v>
      </c>
      <c r="B40" s="56" t="s">
        <v>348</v>
      </c>
      <c r="C40" s="55" t="s">
        <v>349</v>
      </c>
      <c r="D40" s="55" t="s">
        <v>477</v>
      </c>
      <c r="E40" s="57">
        <v>1</v>
      </c>
      <c r="F40" s="57" t="s">
        <v>317</v>
      </c>
      <c r="G40" s="18" t="s">
        <v>390</v>
      </c>
      <c r="H40" s="18" t="s">
        <v>379</v>
      </c>
      <c r="I40" s="71">
        <v>9826.0773142000016</v>
      </c>
      <c r="J40" s="71">
        <f t="shared" si="0"/>
        <v>9826.0773142000016</v>
      </c>
      <c r="K40" s="58" t="s">
        <v>489</v>
      </c>
      <c r="L40" s="48" t="e">
        <f>SUM(#REF!)</f>
        <v>#REF!</v>
      </c>
      <c r="M40" s="48" t="e">
        <f>SUM(#REF!)</f>
        <v>#REF!</v>
      </c>
      <c r="N40" s="48" t="e">
        <f>SUM(#REF!)</f>
        <v>#REF!</v>
      </c>
      <c r="O40" s="73">
        <v>45072</v>
      </c>
      <c r="P40" s="1"/>
      <c r="Q40" s="1"/>
      <c r="R40" s="1"/>
      <c r="S40" s="1"/>
      <c r="T40" s="73">
        <v>45078</v>
      </c>
      <c r="U40" s="1"/>
      <c r="V40" s="48">
        <v>4</v>
      </c>
      <c r="W40" s="1"/>
      <c r="X40" s="1"/>
      <c r="Y40" s="99" t="s">
        <v>619</v>
      </c>
    </row>
    <row r="41" spans="1:27" x14ac:dyDescent="0.2">
      <c r="A41" s="108" t="s">
        <v>62</v>
      </c>
      <c r="B41" s="56" t="s">
        <v>348</v>
      </c>
      <c r="C41" s="55" t="s">
        <v>350</v>
      </c>
      <c r="D41" s="55" t="s">
        <v>478</v>
      </c>
      <c r="E41" s="57">
        <v>1</v>
      </c>
      <c r="F41" s="57" t="s">
        <v>317</v>
      </c>
      <c r="G41" s="18" t="s">
        <v>390</v>
      </c>
      <c r="H41" s="18"/>
      <c r="I41" s="16">
        <v>31685.061783000005</v>
      </c>
      <c r="J41" s="16">
        <f t="shared" si="0"/>
        <v>31685.061783000005</v>
      </c>
      <c r="K41" s="59" t="s">
        <v>490</v>
      </c>
      <c r="L41" s="6" t="e">
        <f>SUM(#REF!)</f>
        <v>#REF!</v>
      </c>
      <c r="M41" s="6" t="e">
        <f>SUM(#REF!)</f>
        <v>#REF!</v>
      </c>
      <c r="N41" s="6" t="e">
        <f>SUM(#REF!)</f>
        <v>#REF!</v>
      </c>
      <c r="T41" s="38">
        <v>44958</v>
      </c>
      <c r="V41" s="6">
        <v>3</v>
      </c>
    </row>
    <row r="42" spans="1:27" x14ac:dyDescent="0.2">
      <c r="A42" s="108" t="s">
        <v>63</v>
      </c>
      <c r="B42" s="56" t="s">
        <v>348</v>
      </c>
      <c r="C42" s="55" t="s">
        <v>351</v>
      </c>
      <c r="D42" s="55" t="s">
        <v>478</v>
      </c>
      <c r="E42" s="57">
        <v>1</v>
      </c>
      <c r="F42" s="57" t="s">
        <v>317</v>
      </c>
      <c r="G42" s="18" t="s">
        <v>390</v>
      </c>
      <c r="H42" s="18"/>
      <c r="I42" s="16">
        <v>31685.061783000005</v>
      </c>
      <c r="J42" s="16">
        <f t="shared" si="0"/>
        <v>31685.061783000005</v>
      </c>
      <c r="K42" s="59" t="s">
        <v>490</v>
      </c>
      <c r="L42" s="6" t="e">
        <f>SUM(#REF!)</f>
        <v>#REF!</v>
      </c>
      <c r="M42" s="6" t="e">
        <f>SUM(#REF!)</f>
        <v>#REF!</v>
      </c>
      <c r="N42" s="6" t="e">
        <f>SUM(#REF!)</f>
        <v>#REF!</v>
      </c>
      <c r="T42" s="38">
        <v>45078</v>
      </c>
      <c r="V42" s="6">
        <v>3</v>
      </c>
    </row>
    <row r="43" spans="1:27" ht="38.75" x14ac:dyDescent="0.2">
      <c r="A43" s="108" t="s">
        <v>64</v>
      </c>
      <c r="B43" s="56" t="s">
        <v>334</v>
      </c>
      <c r="C43" s="55" t="s">
        <v>356</v>
      </c>
      <c r="D43" s="55" t="s">
        <v>479</v>
      </c>
      <c r="E43" s="57">
        <v>1</v>
      </c>
      <c r="F43" s="57" t="s">
        <v>317</v>
      </c>
      <c r="G43" s="18" t="s">
        <v>384</v>
      </c>
      <c r="H43" s="18" t="s">
        <v>381</v>
      </c>
      <c r="I43" s="16">
        <v>9333.7564146479999</v>
      </c>
      <c r="J43" s="16">
        <f t="shared" si="0"/>
        <v>9333.7564146479999</v>
      </c>
      <c r="K43" s="58" t="s">
        <v>491</v>
      </c>
      <c r="L43" s="6" t="e">
        <f>SUM(#REF!)</f>
        <v>#REF!</v>
      </c>
      <c r="M43" s="6" t="e">
        <f>SUM(#REF!)</f>
        <v>#REF!</v>
      </c>
      <c r="N43" s="6" t="e">
        <f>SUM(#REF!)</f>
        <v>#REF!</v>
      </c>
      <c r="Q43" s="38">
        <v>45072</v>
      </c>
      <c r="T43" s="38">
        <v>45079</v>
      </c>
      <c r="V43" s="6">
        <v>6</v>
      </c>
    </row>
    <row r="44" spans="1:27" ht="25.85" x14ac:dyDescent="0.2">
      <c r="A44" s="55" t="s">
        <v>65</v>
      </c>
      <c r="B44" s="56" t="s">
        <v>335</v>
      </c>
      <c r="C44" s="55" t="s">
        <v>352</v>
      </c>
      <c r="D44" s="63" t="s">
        <v>481</v>
      </c>
      <c r="E44" s="57">
        <v>1</v>
      </c>
      <c r="F44" s="57" t="s">
        <v>317</v>
      </c>
      <c r="G44" s="18" t="s">
        <v>392</v>
      </c>
      <c r="H44" s="18" t="s">
        <v>383</v>
      </c>
      <c r="I44" s="16">
        <v>2804.7847086300003</v>
      </c>
      <c r="J44" s="16" t="s">
        <v>654</v>
      </c>
      <c r="K44" s="65" t="s">
        <v>480</v>
      </c>
      <c r="L44" s="6" t="e">
        <f>SUM(#REF!)</f>
        <v>#REF!</v>
      </c>
      <c r="M44" s="6" t="e">
        <f>SUM(#REF!)</f>
        <v>#REF!</v>
      </c>
      <c r="N44" s="6" t="e">
        <f>SUM(#REF!)</f>
        <v>#REF!</v>
      </c>
      <c r="P44" s="38">
        <v>45072</v>
      </c>
      <c r="Q44" s="38">
        <v>45072</v>
      </c>
      <c r="V44" s="6">
        <v>2</v>
      </c>
    </row>
    <row r="45" spans="1:27" ht="25.85" x14ac:dyDescent="0.2">
      <c r="A45" s="55" t="s">
        <v>66</v>
      </c>
      <c r="B45" s="56" t="s">
        <v>335</v>
      </c>
      <c r="C45" s="55" t="s">
        <v>353</v>
      </c>
      <c r="D45" s="55" t="s">
        <v>482</v>
      </c>
      <c r="E45" s="57">
        <v>1</v>
      </c>
      <c r="F45" s="57" t="s">
        <v>317</v>
      </c>
      <c r="G45" s="64"/>
      <c r="H45" s="18" t="s">
        <v>382</v>
      </c>
      <c r="I45" s="16">
        <v>665.44468625000002</v>
      </c>
      <c r="J45" s="16" t="s">
        <v>654</v>
      </c>
      <c r="K45" s="58" t="s">
        <v>483</v>
      </c>
      <c r="L45" s="6" t="e">
        <f>SUM(#REF!)</f>
        <v>#REF!</v>
      </c>
      <c r="M45" s="6" t="e">
        <f>SUM(#REF!)</f>
        <v>#REF!</v>
      </c>
      <c r="N45" s="6" t="e">
        <f>SUM(#REF!)</f>
        <v>#REF!</v>
      </c>
      <c r="Q45" s="38">
        <v>45072</v>
      </c>
      <c r="V45" s="6">
        <v>1</v>
      </c>
    </row>
    <row r="46" spans="1:27" ht="25.85" x14ac:dyDescent="0.2">
      <c r="A46" s="55" t="s">
        <v>67</v>
      </c>
      <c r="B46" s="56" t="s">
        <v>335</v>
      </c>
      <c r="C46" s="55" t="s">
        <v>354</v>
      </c>
      <c r="D46" s="55" t="s">
        <v>482</v>
      </c>
      <c r="E46" s="57">
        <v>1</v>
      </c>
      <c r="F46" s="57" t="s">
        <v>317</v>
      </c>
      <c r="G46" s="64"/>
      <c r="H46" s="18" t="s">
        <v>382</v>
      </c>
      <c r="I46" s="16">
        <v>665.44468625000002</v>
      </c>
      <c r="J46" s="16" t="s">
        <v>654</v>
      </c>
      <c r="K46" s="58" t="s">
        <v>483</v>
      </c>
      <c r="L46" s="6" t="e">
        <f>SUM(#REF!)</f>
        <v>#REF!</v>
      </c>
      <c r="M46" s="6" t="e">
        <f>SUM(#REF!)</f>
        <v>#REF!</v>
      </c>
      <c r="N46" s="6" t="e">
        <f>SUM(#REF!)</f>
        <v>#REF!</v>
      </c>
      <c r="Q46" s="38">
        <v>45072</v>
      </c>
      <c r="V46" s="6">
        <v>1</v>
      </c>
    </row>
    <row r="47" spans="1:27" ht="25.85" x14ac:dyDescent="0.2">
      <c r="A47" s="55" t="s">
        <v>68</v>
      </c>
      <c r="B47" s="56" t="s">
        <v>335</v>
      </c>
      <c r="C47" s="55" t="s">
        <v>355</v>
      </c>
      <c r="D47" s="55" t="s">
        <v>482</v>
      </c>
      <c r="E47" s="57">
        <v>1</v>
      </c>
      <c r="F47" s="57" t="s">
        <v>317</v>
      </c>
      <c r="G47" s="64"/>
      <c r="H47" s="18" t="s">
        <v>382</v>
      </c>
      <c r="I47" s="16">
        <v>665.44468625000002</v>
      </c>
      <c r="J47" s="16" t="s">
        <v>654</v>
      </c>
      <c r="K47" s="58" t="s">
        <v>483</v>
      </c>
      <c r="L47" s="6" t="e">
        <f>SUM(#REF!)</f>
        <v>#REF!</v>
      </c>
      <c r="M47" s="6" t="e">
        <f>SUM(#REF!)</f>
        <v>#REF!</v>
      </c>
      <c r="N47" s="6" t="e">
        <f>SUM(#REF!)</f>
        <v>#REF!</v>
      </c>
      <c r="Q47" s="38">
        <v>45072</v>
      </c>
      <c r="V47" s="6">
        <v>1</v>
      </c>
    </row>
    <row r="48" spans="1:27" ht="14.3" x14ac:dyDescent="0.2">
      <c r="A48" s="55" t="s">
        <v>69</v>
      </c>
      <c r="B48" s="56" t="s">
        <v>334</v>
      </c>
      <c r="C48" s="55" t="s">
        <v>357</v>
      </c>
      <c r="D48" s="55" t="s">
        <v>484</v>
      </c>
      <c r="E48" s="57">
        <v>1</v>
      </c>
      <c r="F48" s="57" t="s">
        <v>317</v>
      </c>
      <c r="G48" s="61" t="s">
        <v>360</v>
      </c>
      <c r="H48" s="18" t="s">
        <v>362</v>
      </c>
      <c r="I48" s="71">
        <v>3358.0143690200002</v>
      </c>
      <c r="J48" s="71">
        <f t="shared" si="0"/>
        <v>3358.0143690200002</v>
      </c>
      <c r="K48" s="58" t="s">
        <v>485</v>
      </c>
      <c r="L48" s="48" t="e">
        <f>SUM(#REF!)</f>
        <v>#REF!</v>
      </c>
      <c r="M48" s="48" t="e">
        <f>SUM(#REF!)</f>
        <v>#REF!</v>
      </c>
      <c r="N48" s="48" t="e">
        <f>SUM(#REF!)</f>
        <v>#REF!</v>
      </c>
      <c r="O48" s="73">
        <v>45072</v>
      </c>
      <c r="P48" s="1"/>
      <c r="Q48" s="73">
        <v>45072</v>
      </c>
      <c r="R48" s="1"/>
      <c r="S48" s="1"/>
      <c r="T48" s="73">
        <v>44928</v>
      </c>
      <c r="U48" s="1"/>
      <c r="V48" s="48">
        <v>3</v>
      </c>
      <c r="W48" s="1"/>
      <c r="X48" s="1"/>
      <c r="Y48" s="99" t="s">
        <v>619</v>
      </c>
    </row>
    <row r="49" spans="1:26" x14ac:dyDescent="0.2">
      <c r="A49" s="108" t="s">
        <v>70</v>
      </c>
      <c r="B49" s="56" t="s">
        <v>334</v>
      </c>
      <c r="C49" s="55" t="s">
        <v>358</v>
      </c>
      <c r="D49" s="55"/>
      <c r="E49" s="57">
        <v>1</v>
      </c>
      <c r="F49" s="57" t="s">
        <v>317</v>
      </c>
      <c r="G49" s="18"/>
      <c r="H49" s="18" t="s">
        <v>380</v>
      </c>
      <c r="I49" s="71">
        <v>315.03919999999999</v>
      </c>
      <c r="J49" s="71">
        <f t="shared" si="0"/>
        <v>315.03919999999999</v>
      </c>
      <c r="K49" s="59" t="s">
        <v>475</v>
      </c>
      <c r="L49" s="48" t="e">
        <f>SUM(#REF!)</f>
        <v>#REF!</v>
      </c>
      <c r="M49" s="48" t="e">
        <f>SUM(#REF!)</f>
        <v>#REF!</v>
      </c>
      <c r="N49" s="48" t="e">
        <f>SUM(#REF!)</f>
        <v>#REF!</v>
      </c>
      <c r="O49" s="1"/>
      <c r="P49" s="1"/>
      <c r="Q49" s="73">
        <v>45072</v>
      </c>
      <c r="R49" s="1"/>
      <c r="S49" s="1"/>
      <c r="T49" s="1"/>
      <c r="U49" s="1"/>
      <c r="V49" s="48">
        <v>0.5</v>
      </c>
      <c r="W49" s="1"/>
      <c r="X49" s="1"/>
      <c r="Y49" s="1"/>
    </row>
    <row r="50" spans="1:26" x14ac:dyDescent="0.2">
      <c r="A50" s="108" t="s">
        <v>71</v>
      </c>
      <c r="B50" s="56" t="s">
        <v>334</v>
      </c>
      <c r="C50" s="55" t="s">
        <v>359</v>
      </c>
      <c r="D50" s="55"/>
      <c r="E50" s="57">
        <v>1</v>
      </c>
      <c r="F50" s="57" t="s">
        <v>317</v>
      </c>
      <c r="G50" s="18"/>
      <c r="H50" s="18" t="s">
        <v>380</v>
      </c>
      <c r="I50" s="16">
        <v>315.03919999999999</v>
      </c>
      <c r="J50" s="16">
        <f t="shared" si="0"/>
        <v>315.03919999999999</v>
      </c>
      <c r="K50" s="59" t="s">
        <v>475</v>
      </c>
      <c r="L50" s="6" t="e">
        <f>SUM(#REF!)</f>
        <v>#REF!</v>
      </c>
      <c r="M50" s="6" t="e">
        <f>SUM(#REF!)</f>
        <v>#REF!</v>
      </c>
      <c r="N50" s="6" t="e">
        <f>SUM(#REF!)</f>
        <v>#REF!</v>
      </c>
      <c r="Q50" s="38">
        <v>45072</v>
      </c>
      <c r="V50" s="6">
        <v>0.5</v>
      </c>
    </row>
    <row r="51" spans="1:26" x14ac:dyDescent="0.2">
      <c r="A51" s="108" t="s">
        <v>72</v>
      </c>
      <c r="B51" s="56" t="s">
        <v>334</v>
      </c>
      <c r="C51" s="55" t="s">
        <v>359</v>
      </c>
      <c r="D51" s="55"/>
      <c r="E51" s="57">
        <v>1</v>
      </c>
      <c r="F51" s="57" t="s">
        <v>317</v>
      </c>
      <c r="G51" s="18"/>
      <c r="H51" s="18" t="s">
        <v>380</v>
      </c>
      <c r="I51" s="16">
        <v>315.03919999999999</v>
      </c>
      <c r="J51" s="16">
        <f t="shared" si="0"/>
        <v>315.03919999999999</v>
      </c>
      <c r="K51" s="59" t="s">
        <v>475</v>
      </c>
      <c r="L51" s="6" t="e">
        <f>SUM(#REF!)</f>
        <v>#REF!</v>
      </c>
      <c r="M51" s="6" t="e">
        <f>SUM(#REF!)</f>
        <v>#REF!</v>
      </c>
      <c r="N51" s="6" t="e">
        <f>SUM(#REF!)</f>
        <v>#REF!</v>
      </c>
      <c r="Q51" s="38">
        <v>45072</v>
      </c>
      <c r="V51" s="6">
        <v>0.5</v>
      </c>
    </row>
    <row r="52" spans="1:26" ht="25.85" x14ac:dyDescent="0.2">
      <c r="A52" s="108" t="s">
        <v>73</v>
      </c>
      <c r="B52" s="56"/>
      <c r="C52" s="55" t="s">
        <v>492</v>
      </c>
      <c r="D52" s="55" t="s">
        <v>493</v>
      </c>
      <c r="E52" s="74">
        <v>100</v>
      </c>
      <c r="F52" s="57"/>
      <c r="G52" s="18"/>
      <c r="H52" s="18"/>
      <c r="I52" s="16">
        <v>38.278419249999999</v>
      </c>
      <c r="J52" s="16" t="s">
        <v>654</v>
      </c>
      <c r="K52" s="65" t="s">
        <v>497</v>
      </c>
      <c r="L52" s="6" t="e">
        <f>SUM(#REF!)</f>
        <v>#REF!</v>
      </c>
      <c r="M52" s="6" t="e">
        <f>SUM(#REF!)</f>
        <v>#REF!</v>
      </c>
      <c r="N52" s="6" t="e">
        <f>SUM(#REF!)</f>
        <v>#REF!</v>
      </c>
    </row>
    <row r="53" spans="1:26" ht="25.85" x14ac:dyDescent="0.2">
      <c r="A53" s="108" t="s">
        <v>74</v>
      </c>
      <c r="B53" s="56"/>
      <c r="C53" s="55" t="s">
        <v>494</v>
      </c>
      <c r="D53" s="55" t="s">
        <v>496</v>
      </c>
      <c r="E53" s="74">
        <v>100</v>
      </c>
      <c r="F53" s="57"/>
      <c r="G53" s="18"/>
      <c r="H53" s="18"/>
      <c r="I53" s="16">
        <v>39.978173500000004</v>
      </c>
      <c r="J53" s="16">
        <f t="shared" si="0"/>
        <v>3997.8173500000003</v>
      </c>
      <c r="K53" s="58" t="s">
        <v>498</v>
      </c>
      <c r="L53" s="6" t="e">
        <f>SUM(#REF!)</f>
        <v>#REF!</v>
      </c>
      <c r="M53" s="6" t="e">
        <f>SUM(#REF!)</f>
        <v>#REF!</v>
      </c>
      <c r="N53" s="6" t="e">
        <f>SUM(#REF!)</f>
        <v>#REF!</v>
      </c>
    </row>
    <row r="54" spans="1:26" ht="25.85" x14ac:dyDescent="0.2">
      <c r="A54" s="108" t="s">
        <v>75</v>
      </c>
      <c r="B54" s="56"/>
      <c r="C54" s="55" t="s">
        <v>494</v>
      </c>
      <c r="D54" s="55" t="s">
        <v>495</v>
      </c>
      <c r="E54" s="74">
        <v>100</v>
      </c>
      <c r="F54" s="57"/>
      <c r="G54" s="18"/>
      <c r="H54" s="18"/>
      <c r="I54" s="16">
        <v>34.100680499999996</v>
      </c>
      <c r="J54" s="16" t="s">
        <v>654</v>
      </c>
      <c r="K54" s="58" t="s">
        <v>499</v>
      </c>
      <c r="L54" s="6" t="e">
        <f>SUM(#REF!)</f>
        <v>#REF!</v>
      </c>
      <c r="M54" s="6" t="e">
        <f>SUM(#REF!)</f>
        <v>#REF!</v>
      </c>
      <c r="N54" s="6" t="e">
        <f>SUM(#REF!)</f>
        <v>#REF!</v>
      </c>
    </row>
    <row r="55" spans="1:26" ht="38.75" x14ac:dyDescent="0.2">
      <c r="A55" s="108" t="s">
        <v>76</v>
      </c>
      <c r="B55" s="56"/>
      <c r="C55" s="55" t="s">
        <v>500</v>
      </c>
      <c r="D55" s="55"/>
      <c r="E55" s="109">
        <v>9</v>
      </c>
      <c r="F55" s="57"/>
      <c r="G55" s="18"/>
      <c r="H55" s="18"/>
      <c r="I55" s="16">
        <v>827.56370000000004</v>
      </c>
      <c r="J55" s="16">
        <f t="shared" ref="J55:J60" si="1">SUM(E55)*I55</f>
        <v>7448.0733</v>
      </c>
      <c r="K55" s="58" t="s">
        <v>501</v>
      </c>
      <c r="L55" s="6" t="e">
        <f>SUM(#REF!)</f>
        <v>#REF!</v>
      </c>
      <c r="M55" s="6" t="e">
        <f>SUM(#REF!)</f>
        <v>#REF!</v>
      </c>
      <c r="N55" s="6" t="e">
        <f>SUM(#REF!)</f>
        <v>#REF!</v>
      </c>
    </row>
    <row r="56" spans="1:26" ht="25.85" x14ac:dyDescent="0.2">
      <c r="A56" s="108" t="s">
        <v>77</v>
      </c>
      <c r="B56" s="56"/>
      <c r="C56" s="55" t="s">
        <v>512</v>
      </c>
      <c r="D56" s="55" t="s">
        <v>506</v>
      </c>
      <c r="E56" s="57">
        <v>1</v>
      </c>
      <c r="F56" s="57"/>
      <c r="G56" s="61" t="s">
        <v>502</v>
      </c>
      <c r="H56" s="18"/>
      <c r="I56" s="71">
        <v>2562.4505475000001</v>
      </c>
      <c r="J56" s="16">
        <f t="shared" si="1"/>
        <v>2562.4505475000001</v>
      </c>
      <c r="K56" s="58" t="s">
        <v>547</v>
      </c>
      <c r="L56" s="6" t="e">
        <f>SUM(#REF!)</f>
        <v>#REF!</v>
      </c>
      <c r="M56" s="6" t="e">
        <f>SUM(#REF!)</f>
        <v>#REF!</v>
      </c>
      <c r="N56" s="6" t="e">
        <f>SUM(#REF!)</f>
        <v>#REF!</v>
      </c>
      <c r="V56" s="6">
        <v>3</v>
      </c>
      <c r="W56" s="1" t="s">
        <v>505</v>
      </c>
    </row>
    <row r="57" spans="1:26" ht="25.85" x14ac:dyDescent="0.2">
      <c r="A57" s="108" t="s">
        <v>78</v>
      </c>
      <c r="B57" s="56"/>
      <c r="C57" s="55" t="s">
        <v>513</v>
      </c>
      <c r="D57" s="55" t="s">
        <v>507</v>
      </c>
      <c r="E57" s="57">
        <v>1</v>
      </c>
      <c r="F57" s="57"/>
      <c r="G57" s="18">
        <v>70060</v>
      </c>
      <c r="H57" s="18"/>
      <c r="I57" s="71">
        <v>21041.850756000003</v>
      </c>
      <c r="J57" s="16">
        <f t="shared" si="1"/>
        <v>21041.850756000003</v>
      </c>
      <c r="K57" s="58" t="s">
        <v>547</v>
      </c>
      <c r="L57" s="6" t="e">
        <f>SUM(#REF!)</f>
        <v>#REF!</v>
      </c>
      <c r="M57" s="6" t="e">
        <f>SUM(#REF!)</f>
        <v>#REF!</v>
      </c>
      <c r="N57" s="6" t="e">
        <f>SUM(#REF!)</f>
        <v>#REF!</v>
      </c>
      <c r="V57" s="6">
        <v>3</v>
      </c>
      <c r="W57" s="1" t="s">
        <v>505</v>
      </c>
    </row>
    <row r="58" spans="1:26" ht="25.85" x14ac:dyDescent="0.2">
      <c r="A58" s="108" t="s">
        <v>79</v>
      </c>
      <c r="B58" s="56"/>
      <c r="C58" s="55" t="s">
        <v>514</v>
      </c>
      <c r="D58" s="55" t="s">
        <v>508</v>
      </c>
      <c r="E58" s="57">
        <v>1</v>
      </c>
      <c r="F58" s="57"/>
      <c r="G58" s="18">
        <v>70062</v>
      </c>
      <c r="H58" s="18"/>
      <c r="I58" s="71">
        <v>345.03938150000005</v>
      </c>
      <c r="J58" s="16">
        <f t="shared" si="1"/>
        <v>345.03938150000005</v>
      </c>
      <c r="K58" s="58" t="s">
        <v>547</v>
      </c>
      <c r="L58" s="6" t="e">
        <f>SUM(#REF!)</f>
        <v>#REF!</v>
      </c>
      <c r="M58" s="6" t="e">
        <f>SUM(#REF!)</f>
        <v>#REF!</v>
      </c>
      <c r="N58" s="6" t="e">
        <f>SUM(#REF!)</f>
        <v>#REF!</v>
      </c>
      <c r="V58" s="6">
        <v>1</v>
      </c>
      <c r="W58" s="1" t="s">
        <v>505</v>
      </c>
    </row>
    <row r="59" spans="1:26" ht="25.85" x14ac:dyDescent="0.2">
      <c r="A59" s="108" t="s">
        <v>80</v>
      </c>
      <c r="B59" s="56"/>
      <c r="C59" s="55" t="s">
        <v>515</v>
      </c>
      <c r="D59" s="55" t="s">
        <v>509</v>
      </c>
      <c r="E59" s="57">
        <v>1</v>
      </c>
      <c r="F59" s="57"/>
      <c r="G59" s="18">
        <v>70063</v>
      </c>
      <c r="H59" s="18"/>
      <c r="I59" s="71">
        <v>6224.3456850000011</v>
      </c>
      <c r="J59" s="16">
        <f t="shared" si="1"/>
        <v>6224.3456850000011</v>
      </c>
      <c r="K59" s="58" t="s">
        <v>547</v>
      </c>
      <c r="L59" s="6" t="e">
        <f>SUM(#REF!)</f>
        <v>#REF!</v>
      </c>
      <c r="M59" s="6" t="e">
        <f>SUM(#REF!)</f>
        <v>#REF!</v>
      </c>
      <c r="N59" s="6" t="e">
        <f>SUM(#REF!)</f>
        <v>#REF!</v>
      </c>
      <c r="V59" s="6">
        <v>3</v>
      </c>
      <c r="W59" s="1" t="s">
        <v>505</v>
      </c>
    </row>
    <row r="60" spans="1:26" ht="25.85" x14ac:dyDescent="0.2">
      <c r="A60" s="108" t="s">
        <v>81</v>
      </c>
      <c r="B60" s="56"/>
      <c r="C60" s="55" t="s">
        <v>516</v>
      </c>
      <c r="D60" s="55" t="s">
        <v>510</v>
      </c>
      <c r="E60" s="57">
        <v>1</v>
      </c>
      <c r="F60" s="57"/>
      <c r="G60" s="18">
        <v>70068</v>
      </c>
      <c r="H60" s="18"/>
      <c r="I60" s="71">
        <v>3583.7014425000002</v>
      </c>
      <c r="J60" s="16">
        <f t="shared" si="1"/>
        <v>3583.7014425000002</v>
      </c>
      <c r="K60" s="58" t="s">
        <v>547</v>
      </c>
      <c r="L60" s="6" t="e">
        <f>SUM(#REF!)</f>
        <v>#REF!</v>
      </c>
      <c r="M60" s="6" t="e">
        <f>SUM(#REF!)</f>
        <v>#REF!</v>
      </c>
      <c r="N60" s="6" t="e">
        <f>SUM(#REF!)</f>
        <v>#REF!</v>
      </c>
      <c r="V60" s="6">
        <v>3</v>
      </c>
      <c r="W60" s="1" t="s">
        <v>505</v>
      </c>
    </row>
    <row r="61" spans="1:26" ht="25.85" x14ac:dyDescent="0.2">
      <c r="A61" s="108" t="s">
        <v>82</v>
      </c>
      <c r="B61" s="56"/>
      <c r="C61" s="55" t="s">
        <v>517</v>
      </c>
      <c r="D61" s="55" t="s">
        <v>511</v>
      </c>
      <c r="E61" s="57">
        <v>1</v>
      </c>
      <c r="F61" s="57"/>
      <c r="G61" s="18">
        <v>70064</v>
      </c>
      <c r="H61" s="18"/>
      <c r="I61" s="71">
        <v>1143.9818530000002</v>
      </c>
      <c r="J61" s="16">
        <f t="shared" ref="J61:J101" si="2">SUM(E61)*I61</f>
        <v>1143.9818530000002</v>
      </c>
      <c r="K61" s="58" t="s">
        <v>547</v>
      </c>
      <c r="L61" s="6" t="e">
        <f>SUM(#REF!)</f>
        <v>#REF!</v>
      </c>
      <c r="M61" s="6" t="e">
        <f>SUM(#REF!)</f>
        <v>#REF!</v>
      </c>
      <c r="N61" s="6" t="e">
        <f>SUM(#REF!)</f>
        <v>#REF!</v>
      </c>
      <c r="V61" s="6">
        <v>2</v>
      </c>
      <c r="W61" s="1" t="s">
        <v>505</v>
      </c>
    </row>
    <row r="62" spans="1:26" s="1" customFormat="1" ht="27.85" hidden="1" x14ac:dyDescent="0.2">
      <c r="A62" s="108" t="s">
        <v>83</v>
      </c>
      <c r="B62" s="55" t="s">
        <v>518</v>
      </c>
      <c r="C62" s="70" t="s">
        <v>591</v>
      </c>
      <c r="D62" s="55" t="s">
        <v>560</v>
      </c>
      <c r="E62" s="68">
        <v>0</v>
      </c>
      <c r="F62" s="68"/>
      <c r="G62" s="61">
        <v>74001</v>
      </c>
      <c r="H62" s="61">
        <v>1</v>
      </c>
      <c r="I62" s="71">
        <v>3639.5208600000001</v>
      </c>
      <c r="J62" s="71">
        <f t="shared" si="2"/>
        <v>0</v>
      </c>
      <c r="K62" s="72" t="s">
        <v>542</v>
      </c>
      <c r="L62" s="48" t="e">
        <f>SUM(#REF!)</f>
        <v>#REF!</v>
      </c>
      <c r="M62" s="48" t="e">
        <f>SUM(#REF!)</f>
        <v>#REF!</v>
      </c>
      <c r="N62" s="48" t="e">
        <f>SUM(#REF!)</f>
        <v>#REF!</v>
      </c>
      <c r="U62" s="73">
        <v>45106</v>
      </c>
      <c r="V62" s="48"/>
      <c r="Z62" s="48"/>
    </row>
    <row r="63" spans="1:26" s="1" customFormat="1" ht="42.15" hidden="1" x14ac:dyDescent="0.2">
      <c r="A63" s="108" t="s">
        <v>84</v>
      </c>
      <c r="B63" s="55" t="s">
        <v>519</v>
      </c>
      <c r="C63" s="70" t="s">
        <v>590</v>
      </c>
      <c r="D63" s="55" t="s">
        <v>561</v>
      </c>
      <c r="E63" s="68">
        <v>0</v>
      </c>
      <c r="F63" s="68"/>
      <c r="G63" s="61" t="s">
        <v>523</v>
      </c>
      <c r="H63" s="61" t="s">
        <v>527</v>
      </c>
      <c r="I63" s="71">
        <v>5489.0661899999996</v>
      </c>
      <c r="J63" s="71">
        <f t="shared" si="2"/>
        <v>0</v>
      </c>
      <c r="K63" s="72" t="s">
        <v>543</v>
      </c>
      <c r="L63" s="48" t="e">
        <f>SUM(#REF!)</f>
        <v>#REF!</v>
      </c>
      <c r="M63" s="48" t="e">
        <f>SUM(#REF!)</f>
        <v>#REF!</v>
      </c>
      <c r="N63" s="48" t="e">
        <f>SUM(#REF!)</f>
        <v>#REF!</v>
      </c>
      <c r="U63" s="73">
        <v>45106</v>
      </c>
      <c r="V63" s="48"/>
      <c r="Z63" s="48"/>
    </row>
    <row r="64" spans="1:26" s="1" customFormat="1" ht="38.75" hidden="1" x14ac:dyDescent="0.2">
      <c r="A64" s="108" t="s">
        <v>85</v>
      </c>
      <c r="B64" s="55" t="s">
        <v>520</v>
      </c>
      <c r="C64" s="70" t="s">
        <v>592</v>
      </c>
      <c r="D64" s="55" t="s">
        <v>562</v>
      </c>
      <c r="E64" s="68">
        <v>0</v>
      </c>
      <c r="F64" s="68"/>
      <c r="G64" s="61">
        <v>74008</v>
      </c>
      <c r="H64" s="61" t="s">
        <v>532</v>
      </c>
      <c r="I64" s="71">
        <v>16719.77331</v>
      </c>
      <c r="J64" s="71">
        <f t="shared" si="2"/>
        <v>0</v>
      </c>
      <c r="K64" s="58" t="s">
        <v>586</v>
      </c>
      <c r="L64" s="48" t="e">
        <f>SUM(#REF!)</f>
        <v>#REF!</v>
      </c>
      <c r="M64" s="48" t="e">
        <f>SUM(#REF!)</f>
        <v>#REF!</v>
      </c>
      <c r="N64" s="48" t="e">
        <f>SUM(#REF!)</f>
        <v>#REF!</v>
      </c>
      <c r="U64" s="73">
        <v>45106</v>
      </c>
      <c r="V64" s="48"/>
      <c r="Z64" s="48"/>
    </row>
    <row r="65" spans="1:26" s="1" customFormat="1" ht="27.85" hidden="1" x14ac:dyDescent="0.2">
      <c r="A65" s="108" t="s">
        <v>86</v>
      </c>
      <c r="B65" s="55" t="s">
        <v>520</v>
      </c>
      <c r="C65" s="70" t="s">
        <v>593</v>
      </c>
      <c r="D65" s="55" t="s">
        <v>564</v>
      </c>
      <c r="E65" s="68">
        <v>0</v>
      </c>
      <c r="F65" s="68"/>
      <c r="G65" s="61">
        <v>74008</v>
      </c>
      <c r="H65" s="61" t="s">
        <v>533</v>
      </c>
      <c r="I65" s="71">
        <v>0</v>
      </c>
      <c r="J65" s="71">
        <f t="shared" si="2"/>
        <v>0</v>
      </c>
      <c r="K65" s="59" t="s">
        <v>538</v>
      </c>
      <c r="L65" s="48" t="e">
        <f>SUM(#REF!)</f>
        <v>#REF!</v>
      </c>
      <c r="M65" s="48" t="e">
        <f>SUM(#REF!)</f>
        <v>#REF!</v>
      </c>
      <c r="N65" s="48" t="e">
        <f>SUM(#REF!)</f>
        <v>#REF!</v>
      </c>
      <c r="V65" s="48"/>
      <c r="Z65" s="48"/>
    </row>
    <row r="66" spans="1:26" s="1" customFormat="1" ht="38.75" hidden="1" x14ac:dyDescent="0.2">
      <c r="A66" s="108" t="s">
        <v>87</v>
      </c>
      <c r="B66" s="55" t="s">
        <v>520</v>
      </c>
      <c r="C66" s="70" t="s">
        <v>594</v>
      </c>
      <c r="D66" s="55" t="s">
        <v>563</v>
      </c>
      <c r="E66" s="68">
        <v>0</v>
      </c>
      <c r="F66" s="68"/>
      <c r="G66" s="61">
        <v>74005</v>
      </c>
      <c r="H66" s="61" t="s">
        <v>524</v>
      </c>
      <c r="I66" s="71">
        <v>5189.9718600000006</v>
      </c>
      <c r="J66" s="71">
        <f t="shared" si="2"/>
        <v>0</v>
      </c>
      <c r="K66" s="58" t="s">
        <v>544</v>
      </c>
      <c r="L66" s="48" t="e">
        <f>SUM(#REF!)</f>
        <v>#REF!</v>
      </c>
      <c r="M66" s="48" t="e">
        <f>SUM(#REF!)</f>
        <v>#REF!</v>
      </c>
      <c r="N66" s="48" t="e">
        <f>SUM(#REF!)</f>
        <v>#REF!</v>
      </c>
      <c r="U66" s="73">
        <v>45106</v>
      </c>
      <c r="V66" s="48"/>
      <c r="Z66" s="48"/>
    </row>
    <row r="67" spans="1:26" s="1" customFormat="1" ht="27.85" hidden="1" x14ac:dyDescent="0.2">
      <c r="A67" s="108" t="s">
        <v>88</v>
      </c>
      <c r="B67" s="55" t="s">
        <v>520</v>
      </c>
      <c r="C67" s="70" t="s">
        <v>595</v>
      </c>
      <c r="D67" s="55" t="s">
        <v>565</v>
      </c>
      <c r="E67" s="68">
        <v>0</v>
      </c>
      <c r="F67" s="68"/>
      <c r="G67" s="61">
        <v>74006</v>
      </c>
      <c r="H67" s="61" t="s">
        <v>525</v>
      </c>
      <c r="I67" s="71">
        <v>3999.6292899999994</v>
      </c>
      <c r="J67" s="71">
        <f t="shared" si="2"/>
        <v>0</v>
      </c>
      <c r="K67" s="58" t="s">
        <v>545</v>
      </c>
      <c r="L67" s="48" t="e">
        <f>SUM(#REF!)</f>
        <v>#REF!</v>
      </c>
      <c r="M67" s="48" t="e">
        <f>SUM(#REF!)</f>
        <v>#REF!</v>
      </c>
      <c r="N67" s="48" t="e">
        <f>SUM(#REF!)</f>
        <v>#REF!</v>
      </c>
      <c r="U67" s="73">
        <v>45106</v>
      </c>
      <c r="V67" s="48"/>
      <c r="Z67" s="48"/>
    </row>
    <row r="68" spans="1:26" s="1" customFormat="1" ht="27.85" hidden="1" x14ac:dyDescent="0.2">
      <c r="A68" s="108" t="s">
        <v>89</v>
      </c>
      <c r="B68" s="55"/>
      <c r="C68" s="70" t="s">
        <v>596</v>
      </c>
      <c r="D68" s="55"/>
      <c r="E68" s="68">
        <v>0</v>
      </c>
      <c r="F68" s="68"/>
      <c r="G68" s="61"/>
      <c r="H68" s="61"/>
      <c r="I68" s="71">
        <v>0</v>
      </c>
      <c r="J68" s="71">
        <f t="shared" si="2"/>
        <v>0</v>
      </c>
      <c r="K68" s="59" t="s">
        <v>539</v>
      </c>
      <c r="L68" s="48" t="e">
        <f>SUM(#REF!)</f>
        <v>#REF!</v>
      </c>
      <c r="M68" s="48" t="e">
        <f>SUM(#REF!)</f>
        <v>#REF!</v>
      </c>
      <c r="N68" s="48" t="e">
        <f>SUM(#REF!)</f>
        <v>#REF!</v>
      </c>
      <c r="V68" s="48"/>
      <c r="Z68" s="48"/>
    </row>
    <row r="69" spans="1:26" s="1" customFormat="1" ht="27.85" hidden="1" x14ac:dyDescent="0.2">
      <c r="A69" s="108" t="s">
        <v>90</v>
      </c>
      <c r="B69" s="55"/>
      <c r="C69" s="70" t="s">
        <v>596</v>
      </c>
      <c r="D69" s="55"/>
      <c r="E69" s="68">
        <v>0</v>
      </c>
      <c r="F69" s="68"/>
      <c r="G69" s="61"/>
      <c r="H69" s="61"/>
      <c r="I69" s="71">
        <v>0</v>
      </c>
      <c r="J69" s="71">
        <f t="shared" si="2"/>
        <v>0</v>
      </c>
      <c r="K69" s="59" t="s">
        <v>540</v>
      </c>
      <c r="L69" s="48" t="e">
        <f>SUM(#REF!)</f>
        <v>#REF!</v>
      </c>
      <c r="M69" s="48" t="e">
        <f>SUM(#REF!)</f>
        <v>#REF!</v>
      </c>
      <c r="N69" s="48" t="e">
        <f>SUM(#REF!)</f>
        <v>#REF!</v>
      </c>
      <c r="V69" s="48"/>
      <c r="Z69" s="48"/>
    </row>
    <row r="70" spans="1:26" s="1" customFormat="1" ht="38.75" hidden="1" x14ac:dyDescent="0.2">
      <c r="A70" s="108" t="s">
        <v>91</v>
      </c>
      <c r="B70" s="55" t="s">
        <v>518</v>
      </c>
      <c r="C70" s="70" t="s">
        <v>597</v>
      </c>
      <c r="D70" s="55" t="s">
        <v>570</v>
      </c>
      <c r="E70" s="75">
        <v>0</v>
      </c>
      <c r="F70" s="68"/>
      <c r="G70" s="61" t="s">
        <v>536</v>
      </c>
      <c r="H70" s="61">
        <v>3</v>
      </c>
      <c r="I70" s="71">
        <v>2328.4085500000001</v>
      </c>
      <c r="J70" s="71">
        <f t="shared" si="2"/>
        <v>0</v>
      </c>
      <c r="K70" s="58" t="s">
        <v>548</v>
      </c>
      <c r="L70" s="48" t="e">
        <f>SUM(#REF!)</f>
        <v>#REF!</v>
      </c>
      <c r="M70" s="48" t="e">
        <f>SUM(#REF!)</f>
        <v>#REF!</v>
      </c>
      <c r="N70" s="48" t="e">
        <f>SUM(#REF!)</f>
        <v>#REF!</v>
      </c>
      <c r="P70" s="73">
        <v>45106</v>
      </c>
      <c r="U70" s="73">
        <v>45106</v>
      </c>
      <c r="V70" s="48"/>
      <c r="Z70" s="48"/>
    </row>
    <row r="71" spans="1:26" s="1" customFormat="1" ht="51.65" hidden="1" x14ac:dyDescent="0.2">
      <c r="A71" s="108" t="s">
        <v>92</v>
      </c>
      <c r="B71" s="55" t="s">
        <v>518</v>
      </c>
      <c r="C71" s="70" t="s">
        <v>598</v>
      </c>
      <c r="D71" s="55" t="s">
        <v>568</v>
      </c>
      <c r="E71" s="75">
        <v>0</v>
      </c>
      <c r="F71" s="68"/>
      <c r="G71" s="61" t="s">
        <v>536</v>
      </c>
      <c r="H71" s="61">
        <v>3</v>
      </c>
      <c r="I71" s="71">
        <v>2960.5237160000001</v>
      </c>
      <c r="J71" s="71">
        <f t="shared" si="2"/>
        <v>0</v>
      </c>
      <c r="K71" s="58" t="s">
        <v>549</v>
      </c>
      <c r="L71" s="48" t="e">
        <f>SUM(#REF!)</f>
        <v>#REF!</v>
      </c>
      <c r="M71" s="48" t="e">
        <f>SUM(#REF!)</f>
        <v>#REF!</v>
      </c>
      <c r="N71" s="48" t="e">
        <f>SUM(#REF!)</f>
        <v>#REF!</v>
      </c>
      <c r="R71" s="73">
        <v>45106</v>
      </c>
      <c r="U71" s="73">
        <v>45106</v>
      </c>
      <c r="V71" s="48"/>
      <c r="Z71" s="48"/>
    </row>
    <row r="72" spans="1:26" s="1" customFormat="1" ht="27.85" hidden="1" x14ac:dyDescent="0.2">
      <c r="A72" s="108" t="s">
        <v>93</v>
      </c>
      <c r="B72" s="55" t="s">
        <v>518</v>
      </c>
      <c r="C72" s="70" t="s">
        <v>599</v>
      </c>
      <c r="D72" s="55" t="s">
        <v>566</v>
      </c>
      <c r="E72" s="68">
        <v>0</v>
      </c>
      <c r="F72" s="68"/>
      <c r="G72" s="61">
        <v>74002</v>
      </c>
      <c r="H72" s="61" t="s">
        <v>534</v>
      </c>
      <c r="I72" s="71">
        <v>24709.874119</v>
      </c>
      <c r="J72" s="71">
        <f t="shared" si="2"/>
        <v>0</v>
      </c>
      <c r="K72" s="58" t="s">
        <v>587</v>
      </c>
      <c r="L72" s="48" t="e">
        <f>SUM(#REF!)</f>
        <v>#REF!</v>
      </c>
      <c r="M72" s="48" t="e">
        <f>SUM(#REF!)</f>
        <v>#REF!</v>
      </c>
      <c r="N72" s="48" t="e">
        <f>SUM(#REF!)</f>
        <v>#REF!</v>
      </c>
      <c r="U72" s="73">
        <v>45106</v>
      </c>
      <c r="V72" s="48"/>
      <c r="Z72" s="48"/>
    </row>
    <row r="73" spans="1:26" s="1" customFormat="1" ht="38.75" hidden="1" x14ac:dyDescent="0.2">
      <c r="A73" s="108" t="s">
        <v>94</v>
      </c>
      <c r="B73" s="55" t="s">
        <v>518</v>
      </c>
      <c r="C73" s="70" t="s">
        <v>600</v>
      </c>
      <c r="D73" s="55" t="s">
        <v>569</v>
      </c>
      <c r="E73" s="68">
        <v>0</v>
      </c>
      <c r="F73" s="68"/>
      <c r="G73" s="61">
        <v>74002</v>
      </c>
      <c r="H73" s="61">
        <v>4</v>
      </c>
      <c r="I73" s="71">
        <v>3694.3706067999997</v>
      </c>
      <c r="J73" s="71">
        <f t="shared" si="2"/>
        <v>0</v>
      </c>
      <c r="K73" s="58" t="s">
        <v>550</v>
      </c>
      <c r="L73" s="48" t="e">
        <f>SUM(#REF!)</f>
        <v>#REF!</v>
      </c>
      <c r="M73" s="48" t="e">
        <f>SUM(#REF!)</f>
        <v>#REF!</v>
      </c>
      <c r="N73" s="48" t="e">
        <f>SUM(#REF!)</f>
        <v>#REF!</v>
      </c>
      <c r="P73" s="73">
        <v>45106</v>
      </c>
      <c r="U73" s="73">
        <v>45106</v>
      </c>
      <c r="V73" s="48"/>
      <c r="Z73" s="48"/>
    </row>
    <row r="74" spans="1:26" s="1" customFormat="1" ht="51.65" hidden="1" x14ac:dyDescent="0.2">
      <c r="A74" s="108" t="s">
        <v>95</v>
      </c>
      <c r="B74" s="55" t="s">
        <v>518</v>
      </c>
      <c r="C74" s="70" t="s">
        <v>601</v>
      </c>
      <c r="D74" s="55" t="s">
        <v>571</v>
      </c>
      <c r="E74" s="68">
        <v>0</v>
      </c>
      <c r="F74" s="68"/>
      <c r="G74" s="61">
        <v>74002</v>
      </c>
      <c r="H74" s="61">
        <v>4</v>
      </c>
      <c r="I74" s="71">
        <v>5782.3110009700004</v>
      </c>
      <c r="J74" s="71">
        <f t="shared" si="2"/>
        <v>0</v>
      </c>
      <c r="K74" s="58" t="s">
        <v>551</v>
      </c>
      <c r="L74" s="48" t="e">
        <f>SUM(#REF!)</f>
        <v>#REF!</v>
      </c>
      <c r="M74" s="48" t="e">
        <f>SUM(#REF!)</f>
        <v>#REF!</v>
      </c>
      <c r="N74" s="48" t="e">
        <f>SUM(#REF!)</f>
        <v>#REF!</v>
      </c>
      <c r="R74" s="73">
        <v>45106</v>
      </c>
      <c r="U74" s="73">
        <v>45106</v>
      </c>
      <c r="V74" s="48"/>
      <c r="Z74" s="48"/>
    </row>
    <row r="75" spans="1:26" s="1" customFormat="1" ht="27.85" hidden="1" x14ac:dyDescent="0.2">
      <c r="A75" s="108" t="s">
        <v>96</v>
      </c>
      <c r="B75" s="55" t="s">
        <v>518</v>
      </c>
      <c r="C75" s="70" t="s">
        <v>602</v>
      </c>
      <c r="D75" s="55" t="s">
        <v>572</v>
      </c>
      <c r="E75" s="68">
        <v>0</v>
      </c>
      <c r="F75" s="68"/>
      <c r="G75" s="61">
        <v>74001</v>
      </c>
      <c r="H75" s="61" t="s">
        <v>528</v>
      </c>
      <c r="I75" s="71">
        <v>3197.177725</v>
      </c>
      <c r="J75" s="71">
        <f t="shared" si="2"/>
        <v>0</v>
      </c>
      <c r="K75" s="58" t="s">
        <v>552</v>
      </c>
      <c r="L75" s="48" t="e">
        <f>SUM(#REF!)</f>
        <v>#REF!</v>
      </c>
      <c r="M75" s="48" t="e">
        <f>SUM(#REF!)</f>
        <v>#REF!</v>
      </c>
      <c r="N75" s="48" t="e">
        <f>SUM(#REF!)</f>
        <v>#REF!</v>
      </c>
      <c r="U75" s="73">
        <v>45106</v>
      </c>
      <c r="V75" s="48"/>
      <c r="Z75" s="48"/>
    </row>
    <row r="76" spans="1:26" s="1" customFormat="1" ht="27.85" hidden="1" x14ac:dyDescent="0.2">
      <c r="A76" s="108" t="s">
        <v>97</v>
      </c>
      <c r="B76" s="55" t="s">
        <v>518</v>
      </c>
      <c r="C76" s="70" t="s">
        <v>603</v>
      </c>
      <c r="D76" s="55" t="s">
        <v>573</v>
      </c>
      <c r="E76" s="68">
        <v>0</v>
      </c>
      <c r="F76" s="68"/>
      <c r="G76" s="61">
        <v>74001</v>
      </c>
      <c r="H76" s="61">
        <v>3</v>
      </c>
      <c r="I76" s="71">
        <v>3639.5253040000002</v>
      </c>
      <c r="J76" s="71">
        <f t="shared" si="2"/>
        <v>0</v>
      </c>
      <c r="K76" s="58" t="s">
        <v>553</v>
      </c>
      <c r="L76" s="48" t="e">
        <f>SUM(#REF!)</f>
        <v>#REF!</v>
      </c>
      <c r="M76" s="48" t="e">
        <f>SUM(#REF!)</f>
        <v>#REF!</v>
      </c>
      <c r="N76" s="48" t="e">
        <f>SUM(#REF!)</f>
        <v>#REF!</v>
      </c>
      <c r="U76" s="73">
        <v>45106</v>
      </c>
      <c r="V76" s="48"/>
      <c r="Z76" s="48"/>
    </row>
    <row r="77" spans="1:26" s="1" customFormat="1" ht="38.75" hidden="1" x14ac:dyDescent="0.2">
      <c r="A77" s="108" t="s">
        <v>98</v>
      </c>
      <c r="B77" s="55" t="s">
        <v>518</v>
      </c>
      <c r="C77" s="70" t="s">
        <v>604</v>
      </c>
      <c r="D77" s="55" t="s">
        <v>574</v>
      </c>
      <c r="E77" s="75">
        <v>0</v>
      </c>
      <c r="F77" s="68"/>
      <c r="G77" s="61" t="s">
        <v>554</v>
      </c>
      <c r="H77" s="61">
        <v>3</v>
      </c>
      <c r="I77" s="71">
        <v>2330.6346662550004</v>
      </c>
      <c r="J77" s="71">
        <f t="shared" si="2"/>
        <v>0</v>
      </c>
      <c r="K77" s="58" t="s">
        <v>548</v>
      </c>
      <c r="L77" s="48" t="e">
        <f>SUM(#REF!)</f>
        <v>#REF!</v>
      </c>
      <c r="M77" s="48" t="e">
        <f>SUM(#REF!)</f>
        <v>#REF!</v>
      </c>
      <c r="N77" s="48" t="e">
        <f>SUM(#REF!)</f>
        <v>#REF!</v>
      </c>
      <c r="P77" s="73">
        <v>45106</v>
      </c>
      <c r="U77" s="73">
        <v>45106</v>
      </c>
      <c r="V77" s="48"/>
      <c r="Z77" s="48"/>
    </row>
    <row r="78" spans="1:26" s="1" customFormat="1" ht="51.65" hidden="1" x14ac:dyDescent="0.2">
      <c r="A78" s="108" t="s">
        <v>99</v>
      </c>
      <c r="B78" s="55" t="s">
        <v>518</v>
      </c>
      <c r="C78" s="70" t="s">
        <v>605</v>
      </c>
      <c r="D78" s="55" t="s">
        <v>575</v>
      </c>
      <c r="E78" s="75">
        <v>0</v>
      </c>
      <c r="F78" s="68"/>
      <c r="G78" s="61" t="s">
        <v>554</v>
      </c>
      <c r="H78" s="61"/>
      <c r="I78" s="71">
        <v>2960.5268701290001</v>
      </c>
      <c r="J78" s="71">
        <f t="shared" si="2"/>
        <v>0</v>
      </c>
      <c r="K78" s="58" t="s">
        <v>549</v>
      </c>
      <c r="L78" s="48" t="e">
        <f>SUM(#REF!)</f>
        <v>#REF!</v>
      </c>
      <c r="M78" s="48" t="e">
        <f>SUM(#REF!)</f>
        <v>#REF!</v>
      </c>
      <c r="N78" s="48" t="e">
        <f>SUM(#REF!)</f>
        <v>#REF!</v>
      </c>
      <c r="R78" s="73">
        <v>45106</v>
      </c>
      <c r="U78" s="73">
        <v>45106</v>
      </c>
      <c r="V78" s="48"/>
      <c r="Z78" s="48"/>
    </row>
    <row r="79" spans="1:26" s="1" customFormat="1" ht="38.75" hidden="1" x14ac:dyDescent="0.2">
      <c r="A79" s="108" t="s">
        <v>100</v>
      </c>
      <c r="B79" s="55" t="s">
        <v>520</v>
      </c>
      <c r="C79" s="70" t="s">
        <v>606</v>
      </c>
      <c r="D79" s="55" t="s">
        <v>567</v>
      </c>
      <c r="E79" s="75">
        <v>0</v>
      </c>
      <c r="F79" s="68"/>
      <c r="G79" s="61" t="s">
        <v>526</v>
      </c>
      <c r="H79" s="61">
        <v>1</v>
      </c>
      <c r="I79" s="71">
        <v>2315.3413235200001</v>
      </c>
      <c r="J79" s="71">
        <f t="shared" si="2"/>
        <v>0</v>
      </c>
      <c r="K79" s="58" t="s">
        <v>548</v>
      </c>
      <c r="L79" s="48" t="e">
        <f>SUM(#REF!)</f>
        <v>#REF!</v>
      </c>
      <c r="M79" s="48" t="e">
        <f>SUM(#REF!)</f>
        <v>#REF!</v>
      </c>
      <c r="N79" s="48" t="e">
        <f>SUM(#REF!)</f>
        <v>#REF!</v>
      </c>
      <c r="P79" s="73">
        <v>45106</v>
      </c>
      <c r="U79" s="73">
        <v>45106</v>
      </c>
      <c r="V79" s="48"/>
      <c r="Z79" s="48"/>
    </row>
    <row r="80" spans="1:26" s="1" customFormat="1" ht="38.75" hidden="1" x14ac:dyDescent="0.2">
      <c r="A80" s="108" t="s">
        <v>101</v>
      </c>
      <c r="B80" s="55" t="s">
        <v>520</v>
      </c>
      <c r="C80" s="70" t="s">
        <v>607</v>
      </c>
      <c r="D80" s="55" t="s">
        <v>576</v>
      </c>
      <c r="E80" s="75">
        <v>0</v>
      </c>
      <c r="F80" s="68"/>
      <c r="G80" s="61">
        <v>74005</v>
      </c>
      <c r="H80" s="61"/>
      <c r="I80" s="71">
        <v>2602.7438359500002</v>
      </c>
      <c r="J80" s="71">
        <f t="shared" si="2"/>
        <v>0</v>
      </c>
      <c r="K80" s="58" t="s">
        <v>548</v>
      </c>
      <c r="L80" s="48" t="e">
        <f>SUM(#REF!)</f>
        <v>#REF!</v>
      </c>
      <c r="M80" s="48" t="e">
        <f>SUM(#REF!)</f>
        <v>#REF!</v>
      </c>
      <c r="N80" s="48" t="e">
        <f>SUM(#REF!)</f>
        <v>#REF!</v>
      </c>
      <c r="P80" s="73">
        <v>45106</v>
      </c>
      <c r="U80" s="73">
        <v>45106</v>
      </c>
      <c r="V80" s="48"/>
      <c r="Z80" s="48"/>
    </row>
    <row r="81" spans="1:26" s="1" customFormat="1" ht="51.65" hidden="1" x14ac:dyDescent="0.2">
      <c r="A81" s="108" t="s">
        <v>102</v>
      </c>
      <c r="B81" s="55" t="s">
        <v>520</v>
      </c>
      <c r="C81" s="70" t="s">
        <v>608</v>
      </c>
      <c r="D81" s="55" t="s">
        <v>568</v>
      </c>
      <c r="E81" s="75">
        <v>0</v>
      </c>
      <c r="F81" s="68"/>
      <c r="G81" s="61" t="s">
        <v>526</v>
      </c>
      <c r="H81" s="61"/>
      <c r="I81" s="71">
        <v>2943.9790492257694</v>
      </c>
      <c r="J81" s="71">
        <f t="shared" ref="J81:J82" si="3">SUM(E81)*I81</f>
        <v>0</v>
      </c>
      <c r="K81" s="58" t="s">
        <v>549</v>
      </c>
      <c r="L81" s="48" t="e">
        <f>SUM(#REF!)</f>
        <v>#REF!</v>
      </c>
      <c r="M81" s="48" t="e">
        <f>SUM(#REF!)</f>
        <v>#REF!</v>
      </c>
      <c r="N81" s="48" t="e">
        <f>SUM(#REF!)</f>
        <v>#REF!</v>
      </c>
      <c r="R81" s="73">
        <v>45106</v>
      </c>
      <c r="U81" s="73">
        <v>45106</v>
      </c>
      <c r="V81" s="48"/>
      <c r="Z81" s="48"/>
    </row>
    <row r="82" spans="1:26" s="1" customFormat="1" ht="51.65" hidden="1" x14ac:dyDescent="0.2">
      <c r="A82" s="108" t="s">
        <v>103</v>
      </c>
      <c r="B82" s="55" t="s">
        <v>520</v>
      </c>
      <c r="C82" s="70" t="s">
        <v>609</v>
      </c>
      <c r="D82" s="55" t="s">
        <v>577</v>
      </c>
      <c r="E82" s="75">
        <v>0</v>
      </c>
      <c r="F82" s="68"/>
      <c r="G82" s="61">
        <v>74005</v>
      </c>
      <c r="H82" s="61"/>
      <c r="I82" s="71">
        <v>3512.1377782689997</v>
      </c>
      <c r="J82" s="71">
        <f t="shared" si="3"/>
        <v>0</v>
      </c>
      <c r="K82" s="58" t="s">
        <v>549</v>
      </c>
      <c r="L82" s="48" t="e">
        <f>SUM(#REF!)</f>
        <v>#REF!</v>
      </c>
      <c r="M82" s="48" t="e">
        <f>SUM(#REF!)</f>
        <v>#REF!</v>
      </c>
      <c r="N82" s="48" t="e">
        <f>SUM(#REF!)</f>
        <v>#REF!</v>
      </c>
      <c r="R82" s="73">
        <v>45106</v>
      </c>
      <c r="U82" s="73">
        <v>45106</v>
      </c>
      <c r="V82" s="48"/>
      <c r="Z82" s="48"/>
    </row>
    <row r="83" spans="1:26" s="1" customFormat="1" ht="14.3" hidden="1" x14ac:dyDescent="0.2">
      <c r="A83" s="108" t="s">
        <v>104</v>
      </c>
      <c r="B83" s="55" t="s">
        <v>519</v>
      </c>
      <c r="C83" s="70" t="s">
        <v>610</v>
      </c>
      <c r="D83" s="55"/>
      <c r="E83" s="75">
        <v>0</v>
      </c>
      <c r="F83" s="68"/>
      <c r="G83" s="61">
        <v>74000</v>
      </c>
      <c r="H83" s="61">
        <v>5</v>
      </c>
      <c r="I83" s="71">
        <v>0</v>
      </c>
      <c r="J83" s="71">
        <f t="shared" si="2"/>
        <v>0</v>
      </c>
      <c r="K83" s="58" t="s">
        <v>578</v>
      </c>
      <c r="L83" s="48" t="e">
        <f>SUM(#REF!)</f>
        <v>#REF!</v>
      </c>
      <c r="M83" s="48" t="e">
        <f>SUM(#REF!)</f>
        <v>#REF!</v>
      </c>
      <c r="N83" s="48" t="e">
        <f>SUM(#REF!)</f>
        <v>#REF!</v>
      </c>
      <c r="P83" s="73">
        <v>45106</v>
      </c>
      <c r="U83" s="73">
        <v>45106</v>
      </c>
      <c r="V83" s="48"/>
      <c r="Z83" s="48"/>
    </row>
    <row r="84" spans="1:26" s="1" customFormat="1" ht="28.55" hidden="1" x14ac:dyDescent="0.2">
      <c r="A84" s="108" t="s">
        <v>105</v>
      </c>
      <c r="B84" s="55" t="s">
        <v>519</v>
      </c>
      <c r="C84" s="70" t="s">
        <v>611</v>
      </c>
      <c r="D84" s="55" t="s">
        <v>580</v>
      </c>
      <c r="E84" s="68">
        <v>0</v>
      </c>
      <c r="F84" s="68"/>
      <c r="G84" s="61" t="s">
        <v>523</v>
      </c>
      <c r="H84" s="61" t="s">
        <v>530</v>
      </c>
      <c r="I84" s="71">
        <v>2135.7438588000009</v>
      </c>
      <c r="J84" s="71">
        <f t="shared" si="2"/>
        <v>0</v>
      </c>
      <c r="K84" s="58" t="s">
        <v>555</v>
      </c>
      <c r="L84" s="48" t="e">
        <f>SUM(#REF!)</f>
        <v>#REF!</v>
      </c>
      <c r="M84" s="48" t="e">
        <f>SUM(#REF!)</f>
        <v>#REF!</v>
      </c>
      <c r="N84" s="48" t="e">
        <f>SUM(#REF!)</f>
        <v>#REF!</v>
      </c>
      <c r="U84" s="73">
        <v>45106</v>
      </c>
      <c r="V84" s="48"/>
      <c r="Z84" s="48"/>
    </row>
    <row r="85" spans="1:26" s="1" customFormat="1" ht="27.85" hidden="1" x14ac:dyDescent="0.2">
      <c r="A85" s="108" t="s">
        <v>106</v>
      </c>
      <c r="B85" s="55" t="s">
        <v>520</v>
      </c>
      <c r="C85" s="70" t="s">
        <v>612</v>
      </c>
      <c r="D85" s="55" t="s">
        <v>581</v>
      </c>
      <c r="E85" s="68">
        <v>0</v>
      </c>
      <c r="F85" s="68"/>
      <c r="G85" s="61" t="s">
        <v>531</v>
      </c>
      <c r="H85" s="61" t="s">
        <v>529</v>
      </c>
      <c r="I85" s="71">
        <v>1989.5513683999998</v>
      </c>
      <c r="J85" s="71">
        <f t="shared" si="2"/>
        <v>0</v>
      </c>
      <c r="K85" s="58" t="s">
        <v>556</v>
      </c>
      <c r="L85" s="48" t="e">
        <f>SUM(#REF!)</f>
        <v>#REF!</v>
      </c>
      <c r="M85" s="48" t="e">
        <f>SUM(#REF!)</f>
        <v>#REF!</v>
      </c>
      <c r="N85" s="48" t="e">
        <f>SUM(#REF!)</f>
        <v>#REF!</v>
      </c>
      <c r="U85" s="73">
        <v>45106</v>
      </c>
      <c r="V85" s="48"/>
      <c r="Z85" s="48"/>
    </row>
    <row r="86" spans="1:26" s="1" customFormat="1" ht="27.85" hidden="1" x14ac:dyDescent="0.2">
      <c r="A86" s="108" t="s">
        <v>107</v>
      </c>
      <c r="B86" s="55" t="s">
        <v>520</v>
      </c>
      <c r="C86" s="70" t="s">
        <v>613</v>
      </c>
      <c r="D86" s="55" t="s">
        <v>582</v>
      </c>
      <c r="E86" s="68">
        <v>0</v>
      </c>
      <c r="F86" s="68"/>
      <c r="G86" s="61" t="s">
        <v>531</v>
      </c>
      <c r="H86" s="61" t="s">
        <v>530</v>
      </c>
      <c r="I86" s="71">
        <v>2317.2170631999998</v>
      </c>
      <c r="J86" s="71">
        <f t="shared" si="2"/>
        <v>0</v>
      </c>
      <c r="K86" s="58" t="s">
        <v>557</v>
      </c>
      <c r="L86" s="48" t="e">
        <f>SUM(#REF!)</f>
        <v>#REF!</v>
      </c>
      <c r="M86" s="48" t="e">
        <f>SUM(#REF!)</f>
        <v>#REF!</v>
      </c>
      <c r="N86" s="48" t="e">
        <f>SUM(#REF!)</f>
        <v>#REF!</v>
      </c>
      <c r="U86" s="73">
        <v>45106</v>
      </c>
      <c r="V86" s="48"/>
      <c r="Z86" s="48"/>
    </row>
    <row r="87" spans="1:26" s="1" customFormat="1" ht="38.75" hidden="1" x14ac:dyDescent="0.2">
      <c r="A87" s="108" t="s">
        <v>108</v>
      </c>
      <c r="B87" s="55" t="s">
        <v>520</v>
      </c>
      <c r="C87" s="70" t="s">
        <v>521</v>
      </c>
      <c r="D87" s="55" t="s">
        <v>583</v>
      </c>
      <c r="E87" s="68">
        <v>0</v>
      </c>
      <c r="F87" s="68"/>
      <c r="G87" s="61">
        <v>74008</v>
      </c>
      <c r="H87" s="61"/>
      <c r="I87" s="71">
        <v>2424.0281234500007</v>
      </c>
      <c r="J87" s="71">
        <f t="shared" ref="J87:J92" si="4">SUM(E87)*I87</f>
        <v>0</v>
      </c>
      <c r="K87" s="58" t="s">
        <v>546</v>
      </c>
      <c r="L87" s="48" t="e">
        <f>SUM(#REF!)</f>
        <v>#REF!</v>
      </c>
      <c r="M87" s="48" t="e">
        <f>SUM(#REF!)</f>
        <v>#REF!</v>
      </c>
      <c r="N87" s="48" t="e">
        <f>SUM(#REF!)</f>
        <v>#REF!</v>
      </c>
      <c r="P87" s="73">
        <v>45106</v>
      </c>
      <c r="U87" s="73">
        <v>45106</v>
      </c>
      <c r="V87" s="48"/>
      <c r="Z87" s="48"/>
    </row>
    <row r="88" spans="1:26" s="1" customFormat="1" ht="51.65" hidden="1" x14ac:dyDescent="0.2">
      <c r="A88" s="108" t="s">
        <v>109</v>
      </c>
      <c r="B88" s="55" t="s">
        <v>520</v>
      </c>
      <c r="C88" s="70" t="s">
        <v>522</v>
      </c>
      <c r="D88" s="55" t="s">
        <v>584</v>
      </c>
      <c r="E88" s="68">
        <v>0</v>
      </c>
      <c r="F88" s="68"/>
      <c r="G88" s="61">
        <v>74008</v>
      </c>
      <c r="H88" s="61"/>
      <c r="I88" s="71">
        <v>2953.0781942630001</v>
      </c>
      <c r="J88" s="71">
        <f t="shared" si="4"/>
        <v>0</v>
      </c>
      <c r="K88" s="58" t="s">
        <v>549</v>
      </c>
      <c r="L88" s="48" t="e">
        <f>SUM(#REF!)</f>
        <v>#REF!</v>
      </c>
      <c r="M88" s="48" t="e">
        <f>SUM(#REF!)</f>
        <v>#REF!</v>
      </c>
      <c r="N88" s="48" t="e">
        <f>SUM(#REF!)</f>
        <v>#REF!</v>
      </c>
      <c r="R88" s="73">
        <v>45106</v>
      </c>
      <c r="U88" s="73">
        <v>45106</v>
      </c>
      <c r="V88" s="48"/>
      <c r="Z88" s="48"/>
    </row>
    <row r="89" spans="1:26" s="1" customFormat="1" ht="38.75" hidden="1" x14ac:dyDescent="0.2">
      <c r="A89" s="108" t="s">
        <v>110</v>
      </c>
      <c r="B89" s="55" t="s">
        <v>520</v>
      </c>
      <c r="C89" s="70" t="s">
        <v>614</v>
      </c>
      <c r="D89" s="55" t="s">
        <v>567</v>
      </c>
      <c r="E89" s="75">
        <v>0</v>
      </c>
      <c r="F89" s="68"/>
      <c r="G89" s="61">
        <v>74005</v>
      </c>
      <c r="H89" s="61">
        <v>3</v>
      </c>
      <c r="I89" s="71">
        <v>2399.3986422000003</v>
      </c>
      <c r="J89" s="71">
        <f t="shared" si="4"/>
        <v>0</v>
      </c>
      <c r="K89" s="58" t="s">
        <v>548</v>
      </c>
      <c r="L89" s="48" t="e">
        <f>SUM(#REF!)</f>
        <v>#REF!</v>
      </c>
      <c r="M89" s="48" t="e">
        <f>SUM(#REF!)</f>
        <v>#REF!</v>
      </c>
      <c r="N89" s="48" t="e">
        <f>SUM(#REF!)</f>
        <v>#REF!</v>
      </c>
      <c r="P89" s="73">
        <v>45106</v>
      </c>
      <c r="U89" s="73">
        <v>45106</v>
      </c>
      <c r="V89" s="48"/>
      <c r="Z89" s="48"/>
    </row>
    <row r="90" spans="1:26" s="1" customFormat="1" ht="51.65" hidden="1" x14ac:dyDescent="0.2">
      <c r="A90" s="108" t="s">
        <v>111</v>
      </c>
      <c r="B90" s="55" t="s">
        <v>520</v>
      </c>
      <c r="C90" s="70" t="s">
        <v>615</v>
      </c>
      <c r="D90" s="55" t="s">
        <v>568</v>
      </c>
      <c r="E90" s="75">
        <v>0</v>
      </c>
      <c r="F90" s="68"/>
      <c r="G90" s="61">
        <v>74005</v>
      </c>
      <c r="H90" s="61">
        <v>3</v>
      </c>
      <c r="I90" s="71">
        <v>2925.6688321400002</v>
      </c>
      <c r="J90" s="71">
        <f t="shared" si="4"/>
        <v>0</v>
      </c>
      <c r="K90" s="58" t="s">
        <v>549</v>
      </c>
      <c r="L90" s="48" t="e">
        <f>SUM(#REF!)</f>
        <v>#REF!</v>
      </c>
      <c r="M90" s="48" t="e">
        <f>SUM(#REF!)</f>
        <v>#REF!</v>
      </c>
      <c r="N90" s="48" t="e">
        <f>SUM(#REF!)</f>
        <v>#REF!</v>
      </c>
      <c r="R90" s="73">
        <v>45106</v>
      </c>
      <c r="U90" s="73">
        <v>45106</v>
      </c>
      <c r="V90" s="48"/>
      <c r="Z90" s="48"/>
    </row>
    <row r="91" spans="1:26" s="1" customFormat="1" ht="25.85" hidden="1" x14ac:dyDescent="0.2">
      <c r="A91" s="108" t="s">
        <v>112</v>
      </c>
      <c r="B91" s="55" t="s">
        <v>520</v>
      </c>
      <c r="C91" s="66" t="s">
        <v>558</v>
      </c>
      <c r="D91" s="55" t="s">
        <v>585</v>
      </c>
      <c r="E91" s="68">
        <v>0</v>
      </c>
      <c r="F91" s="68"/>
      <c r="G91" s="61">
        <v>74008</v>
      </c>
      <c r="H91" s="61" t="s">
        <v>525</v>
      </c>
      <c r="I91" s="71">
        <v>2769.5152955199997</v>
      </c>
      <c r="J91" s="71">
        <f t="shared" si="4"/>
        <v>0</v>
      </c>
      <c r="K91" s="58" t="s">
        <v>559</v>
      </c>
      <c r="L91" s="48" t="e">
        <f>SUM(#REF!)</f>
        <v>#REF!</v>
      </c>
      <c r="M91" s="48" t="e">
        <f>SUM(#REF!)</f>
        <v>#REF!</v>
      </c>
      <c r="N91" s="48" t="e">
        <f>SUM(#REF!)</f>
        <v>#REF!</v>
      </c>
      <c r="U91" s="73">
        <v>45106</v>
      </c>
      <c r="V91" s="48"/>
      <c r="Z91" s="48"/>
    </row>
    <row r="92" spans="1:26" s="1" customFormat="1" ht="51.65" hidden="1" x14ac:dyDescent="0.2">
      <c r="A92" s="108" t="s">
        <v>113</v>
      </c>
      <c r="B92" s="55" t="s">
        <v>519</v>
      </c>
      <c r="C92" s="66" t="s">
        <v>535</v>
      </c>
      <c r="D92" s="55" t="s">
        <v>575</v>
      </c>
      <c r="E92" s="75">
        <v>0</v>
      </c>
      <c r="F92" s="68"/>
      <c r="G92" s="61">
        <v>74009</v>
      </c>
      <c r="H92" s="61">
        <v>9</v>
      </c>
      <c r="I92" s="71">
        <v>2939.509551263</v>
      </c>
      <c r="J92" s="71">
        <f t="shared" si="4"/>
        <v>0</v>
      </c>
      <c r="K92" s="58" t="s">
        <v>549</v>
      </c>
      <c r="L92" s="48" t="e">
        <f>SUM(#REF!)</f>
        <v>#REF!</v>
      </c>
      <c r="M92" s="48" t="e">
        <f>SUM(#REF!)</f>
        <v>#REF!</v>
      </c>
      <c r="N92" s="48" t="e">
        <f>SUM(#REF!)</f>
        <v>#REF!</v>
      </c>
      <c r="R92" s="73">
        <v>45106</v>
      </c>
      <c r="U92" s="73">
        <v>45106</v>
      </c>
      <c r="V92" s="48"/>
      <c r="Z92" s="48"/>
    </row>
    <row r="93" spans="1:26" s="1" customFormat="1" ht="38.75" hidden="1" x14ac:dyDescent="0.2">
      <c r="A93" s="108" t="s">
        <v>589</v>
      </c>
      <c r="B93" s="55" t="s">
        <v>519</v>
      </c>
      <c r="C93" s="66" t="s">
        <v>541</v>
      </c>
      <c r="D93" s="55" t="s">
        <v>579</v>
      </c>
      <c r="E93" s="75">
        <v>0</v>
      </c>
      <c r="F93" s="68"/>
      <c r="G93" s="61">
        <v>74009</v>
      </c>
      <c r="H93" s="61">
        <v>9</v>
      </c>
      <c r="I93" s="71">
        <v>2424.0281234500007</v>
      </c>
      <c r="J93" s="71">
        <f t="shared" si="2"/>
        <v>0</v>
      </c>
      <c r="K93" s="58" t="s">
        <v>548</v>
      </c>
      <c r="L93" s="48" t="e">
        <f>SUM(#REF!)</f>
        <v>#REF!</v>
      </c>
      <c r="M93" s="48" t="e">
        <f>SUM(#REF!)</f>
        <v>#REF!</v>
      </c>
      <c r="N93" s="48" t="e">
        <f>SUM(#REF!)</f>
        <v>#REF!</v>
      </c>
      <c r="P93" s="73">
        <v>45106</v>
      </c>
      <c r="U93" s="73">
        <v>45106</v>
      </c>
      <c r="V93" s="48"/>
      <c r="Z93" s="48"/>
    </row>
    <row r="94" spans="1:26" s="1" customFormat="1" ht="25.85" x14ac:dyDescent="0.2">
      <c r="A94" s="108" t="s">
        <v>114</v>
      </c>
      <c r="B94" s="55"/>
      <c r="C94" s="69" t="s">
        <v>588</v>
      </c>
      <c r="D94" s="55" t="s">
        <v>616</v>
      </c>
      <c r="E94" s="68">
        <v>1</v>
      </c>
      <c r="F94" s="68"/>
      <c r="G94" s="61"/>
      <c r="H94" s="61"/>
      <c r="I94" s="71">
        <v>7433.3290675000007</v>
      </c>
      <c r="J94" s="71">
        <f t="shared" si="2"/>
        <v>7433.3290675000007</v>
      </c>
      <c r="K94" s="58" t="s">
        <v>547</v>
      </c>
      <c r="L94" s="48" t="e">
        <f>SUM(#REF!)</f>
        <v>#REF!</v>
      </c>
      <c r="M94" s="48" t="e">
        <f>SUM(#REF!)</f>
        <v>#REF!</v>
      </c>
      <c r="N94" s="48" t="e">
        <f>SUM(#REF!)</f>
        <v>#REF!</v>
      </c>
      <c r="V94" s="48"/>
      <c r="Z94" s="48"/>
    </row>
    <row r="95" spans="1:26" x14ac:dyDescent="0.2">
      <c r="A95" s="108" t="s">
        <v>115</v>
      </c>
      <c r="B95" s="56"/>
      <c r="C95" s="55" t="s">
        <v>634</v>
      </c>
      <c r="D95" s="55"/>
      <c r="E95" s="57">
        <v>1</v>
      </c>
      <c r="F95" s="57"/>
      <c r="G95" s="18" t="s">
        <v>635</v>
      </c>
      <c r="H95" s="18"/>
      <c r="I95" s="16">
        <v>761.90198399999997</v>
      </c>
      <c r="J95" s="16">
        <f t="shared" si="2"/>
        <v>761.90198399999997</v>
      </c>
      <c r="K95" s="60" t="s">
        <v>636</v>
      </c>
      <c r="L95" s="6" t="e">
        <f>SUM(#REF!)</f>
        <v>#REF!</v>
      </c>
      <c r="M95" s="6" t="e">
        <f>SUM(#REF!)</f>
        <v>#REF!</v>
      </c>
      <c r="N95" s="6" t="e">
        <f>SUM(#REF!)</f>
        <v>#REF!</v>
      </c>
    </row>
    <row r="96" spans="1:26" x14ac:dyDescent="0.2">
      <c r="A96" s="108" t="s">
        <v>116</v>
      </c>
      <c r="B96" s="56"/>
      <c r="C96" s="55" t="s">
        <v>637</v>
      </c>
      <c r="D96" s="55" t="s">
        <v>639</v>
      </c>
      <c r="E96" s="57">
        <v>1</v>
      </c>
      <c r="F96" s="57"/>
      <c r="G96" s="18" t="s">
        <v>635</v>
      </c>
      <c r="H96" s="18"/>
      <c r="I96" s="16">
        <v>126.13970800000001</v>
      </c>
      <c r="J96" s="16">
        <f t="shared" si="2"/>
        <v>126.13970800000001</v>
      </c>
      <c r="K96" s="60" t="s">
        <v>638</v>
      </c>
      <c r="L96" s="6" t="e">
        <f>SUM(#REF!)</f>
        <v>#REF!</v>
      </c>
      <c r="M96" s="6" t="e">
        <f>SUM(#REF!)</f>
        <v>#REF!</v>
      </c>
      <c r="N96" s="6" t="e">
        <f>SUM(#REF!)</f>
        <v>#REF!</v>
      </c>
    </row>
    <row r="97" spans="1:26" ht="38.75" x14ac:dyDescent="0.2">
      <c r="A97" s="101" t="s">
        <v>117</v>
      </c>
      <c r="B97" s="101" t="s">
        <v>537</v>
      </c>
      <c r="C97" s="101" t="s">
        <v>648</v>
      </c>
      <c r="D97" s="101"/>
      <c r="E97" s="102">
        <v>1</v>
      </c>
      <c r="F97" s="102"/>
      <c r="G97" s="103" t="s">
        <v>653</v>
      </c>
      <c r="H97" s="103"/>
      <c r="I97" s="104">
        <v>6944.6489000000001</v>
      </c>
      <c r="J97" s="104" t="s">
        <v>655</v>
      </c>
      <c r="K97" s="105" t="s">
        <v>650</v>
      </c>
      <c r="L97" s="6" t="e">
        <f>SUM(#REF!)</f>
        <v>#REF!</v>
      </c>
      <c r="M97" s="6" t="e">
        <f>SUM(#REF!)</f>
        <v>#REF!</v>
      </c>
      <c r="N97" s="6" t="e">
        <f>SUM(#REF!)</f>
        <v>#REF!</v>
      </c>
    </row>
    <row r="98" spans="1:26" ht="38.75" x14ac:dyDescent="0.2">
      <c r="A98" s="101" t="s">
        <v>118</v>
      </c>
      <c r="B98" s="101"/>
      <c r="C98" s="101" t="s">
        <v>649</v>
      </c>
      <c r="D98" s="101"/>
      <c r="E98" s="102">
        <v>1</v>
      </c>
      <c r="F98" s="102"/>
      <c r="G98" s="103" t="s">
        <v>652</v>
      </c>
      <c r="H98" s="103"/>
      <c r="I98" s="104">
        <v>10584.6384</v>
      </c>
      <c r="J98" s="104" t="s">
        <v>655</v>
      </c>
      <c r="K98" s="105" t="s">
        <v>651</v>
      </c>
      <c r="L98" s="6" t="e">
        <f>SUM(#REF!)</f>
        <v>#REF!</v>
      </c>
      <c r="M98" s="6" t="e">
        <f>SUM(#REF!)</f>
        <v>#REF!</v>
      </c>
      <c r="N98" s="6" t="e">
        <f>SUM(#REF!)</f>
        <v>#REF!</v>
      </c>
    </row>
    <row r="99" spans="1:26" ht="13.6" thickBot="1" x14ac:dyDescent="0.25">
      <c r="A99" s="55" t="s">
        <v>119</v>
      </c>
      <c r="B99" s="56"/>
      <c r="C99" s="55" t="s">
        <v>656</v>
      </c>
      <c r="D99" s="55"/>
      <c r="E99" s="57">
        <v>1</v>
      </c>
      <c r="F99" s="57"/>
      <c r="G99" s="18"/>
      <c r="H99" s="18"/>
      <c r="I99" s="16">
        <f>Z99</f>
        <v>8475</v>
      </c>
      <c r="J99" s="16">
        <f t="shared" si="2"/>
        <v>8475</v>
      </c>
      <c r="K99" s="60"/>
      <c r="L99" s="6" t="e">
        <f>SUM(#REF!)</f>
        <v>#REF!</v>
      </c>
      <c r="M99" s="6" t="e">
        <f>SUM(#REF!)</f>
        <v>#REF!</v>
      </c>
      <c r="N99" s="6" t="e">
        <f>SUM(#REF!)</f>
        <v>#REF!</v>
      </c>
      <c r="Z99" s="110">
        <f>SUM(Z9:Z98)</f>
        <v>8475</v>
      </c>
    </row>
    <row r="100" spans="1:26" ht="13.6" thickTop="1" x14ac:dyDescent="0.2">
      <c r="A100" s="55" t="s">
        <v>120</v>
      </c>
      <c r="B100" s="56"/>
      <c r="C100" s="55"/>
      <c r="D100" s="55"/>
      <c r="E100" s="57"/>
      <c r="F100" s="57"/>
      <c r="G100" s="18"/>
      <c r="H100" s="18"/>
      <c r="I100" s="16">
        <v>0</v>
      </c>
      <c r="J100" s="16">
        <f t="shared" si="2"/>
        <v>0</v>
      </c>
      <c r="K100" s="60"/>
      <c r="L100" s="6" t="e">
        <f>SUM(#REF!)</f>
        <v>#REF!</v>
      </c>
      <c r="M100" s="6" t="e">
        <f>SUM(#REF!)</f>
        <v>#REF!</v>
      </c>
      <c r="N100" s="6" t="e">
        <f>SUM(#REF!)</f>
        <v>#REF!</v>
      </c>
    </row>
    <row r="101" spans="1:26" x14ac:dyDescent="0.2">
      <c r="A101" s="55" t="s">
        <v>121</v>
      </c>
      <c r="B101" s="56"/>
      <c r="C101" s="55"/>
      <c r="D101" s="55"/>
      <c r="E101" s="57"/>
      <c r="F101" s="57"/>
      <c r="G101" s="18"/>
      <c r="H101" s="18"/>
      <c r="I101" s="16">
        <v>0</v>
      </c>
      <c r="J101" s="16">
        <f t="shared" si="2"/>
        <v>0</v>
      </c>
      <c r="K101" s="60"/>
      <c r="L101" s="6" t="e">
        <f>SUM(#REF!)</f>
        <v>#REF!</v>
      </c>
      <c r="M101" s="6" t="e">
        <f>SUM(#REF!)</f>
        <v>#REF!</v>
      </c>
      <c r="N101" s="6" t="e">
        <f>SUM(#REF!)</f>
        <v>#REF!</v>
      </c>
    </row>
    <row r="104" spans="1:26" s="47" customFormat="1" ht="13.6" x14ac:dyDescent="0.2">
      <c r="A104" s="44" t="s">
        <v>19</v>
      </c>
      <c r="B104" s="44"/>
      <c r="C104" s="44"/>
      <c r="D104" s="44"/>
      <c r="E104" s="45"/>
      <c r="F104" s="45"/>
      <c r="G104" s="41"/>
      <c r="H104" s="41"/>
      <c r="I104" s="46"/>
      <c r="J104" s="46">
        <f>SUM(J3:J103)</f>
        <v>615393.71138722752</v>
      </c>
      <c r="K104" s="2"/>
      <c r="L104" s="46" t="e">
        <f t="shared" ref="L104:N104" si="5">SUM(L3:L103)</f>
        <v>#REF!</v>
      </c>
      <c r="M104" s="46" t="e">
        <f t="shared" si="5"/>
        <v>#REF!</v>
      </c>
      <c r="N104" s="46" t="e">
        <f t="shared" si="5"/>
        <v>#REF!</v>
      </c>
      <c r="O104" s="2"/>
      <c r="P104" s="2"/>
      <c r="Q104" s="2"/>
      <c r="R104" s="2"/>
      <c r="S104" s="2"/>
      <c r="T104" s="2"/>
      <c r="U104" s="2"/>
      <c r="V104" s="46"/>
      <c r="Z104" s="46"/>
    </row>
    <row r="106" spans="1:26" ht="13.6" x14ac:dyDescent="0.2">
      <c r="K106" s="47"/>
      <c r="O106" s="47"/>
      <c r="P106" s="47"/>
      <c r="Q106" s="47"/>
      <c r="R106" s="47"/>
      <c r="S106" s="47"/>
      <c r="T106" s="47"/>
      <c r="U106" s="47"/>
    </row>
  </sheetData>
  <autoFilter ref="A2:W101" xr:uid="{00000000-0001-0000-0000-000000000000}"/>
  <phoneticPr fontId="6" type="noConversion"/>
  <pageMargins left="0.7" right="0.7" top="0.75" bottom="0.75" header="0.3" footer="0.3"/>
  <pageSetup paperSize="8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DB01A-BA2D-4C28-98CF-81533CF876D8}">
  <sheetPr>
    <pageSetUpPr fitToPage="1"/>
  </sheetPr>
  <dimension ref="A1:AJ50"/>
  <sheetViews>
    <sheetView topLeftCell="X1" workbookViewId="0">
      <pane ySplit="4" topLeftCell="A5" activePane="bottomLeft" state="frozen"/>
      <selection pane="bottomLeft" activeCell="AD49" sqref="AD5:AE49"/>
    </sheetView>
  </sheetViews>
  <sheetFormatPr defaultColWidth="9.125" defaultRowHeight="12.9" x14ac:dyDescent="0.2"/>
  <cols>
    <col min="1" max="1" width="17.875" style="3" customWidth="1"/>
    <col min="2" max="2" width="9" style="4" customWidth="1"/>
    <col min="3" max="3" width="21" style="4" customWidth="1"/>
    <col min="4" max="4" width="22.75" style="3" bestFit="1" customWidth="1"/>
    <col min="5" max="5" width="9.125" style="4" customWidth="1"/>
    <col min="6" max="6" width="14.375" style="4" customWidth="1"/>
    <col min="7" max="7" width="10" style="4" customWidth="1"/>
    <col min="8" max="8" width="9.25" style="4" customWidth="1"/>
    <col min="9" max="9" width="8.375" style="4" customWidth="1"/>
    <col min="10" max="10" width="8.625" style="4" customWidth="1"/>
    <col min="11" max="11" width="12.625" style="4" customWidth="1"/>
    <col min="12" max="12" width="10.375" style="4" customWidth="1"/>
    <col min="13" max="13" width="9" style="4" customWidth="1"/>
    <col min="14" max="16" width="9.875" style="4" customWidth="1"/>
    <col min="17" max="17" width="9" style="4" customWidth="1"/>
    <col min="18" max="18" width="6" style="4" customWidth="1"/>
    <col min="19" max="19" width="12.125" style="4" customWidth="1"/>
    <col min="20" max="20" width="16.25" style="4" customWidth="1"/>
    <col min="21" max="21" width="32.75" style="76" customWidth="1"/>
    <col min="22" max="22" width="28.875" style="76" customWidth="1"/>
    <col min="23" max="23" width="20.625" style="3" customWidth="1"/>
    <col min="24" max="24" width="6.75" style="4" customWidth="1"/>
    <col min="25" max="25" width="13" style="3" customWidth="1"/>
    <col min="26" max="26" width="18.875" style="3" customWidth="1"/>
    <col min="27" max="27" width="8.875" style="3" customWidth="1"/>
    <col min="28" max="28" width="9" style="3" customWidth="1"/>
    <col min="29" max="29" width="53.625" style="76" customWidth="1"/>
    <col min="30" max="30" width="12" style="3" customWidth="1"/>
    <col min="31" max="32" width="9.125" style="3"/>
    <col min="33" max="33" width="36.375" style="3" customWidth="1"/>
    <col min="34" max="36" width="9.125" style="106"/>
    <col min="37" max="16384" width="9.125" style="3"/>
  </cols>
  <sheetData>
    <row r="1" spans="1:36" ht="1.05" customHeight="1" x14ac:dyDescent="0.2"/>
    <row r="2" spans="1:36" ht="17" x14ac:dyDescent="0.2">
      <c r="A2" s="8" t="s">
        <v>122</v>
      </c>
      <c r="B2" s="10"/>
      <c r="C2" s="10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84"/>
      <c r="V2" s="84"/>
      <c r="W2" s="9"/>
      <c r="X2" s="10"/>
      <c r="Y2" s="9"/>
      <c r="Z2" s="9"/>
      <c r="AA2" s="9"/>
      <c r="AB2" s="9"/>
      <c r="AC2" s="84"/>
    </row>
    <row r="3" spans="1:36" s="7" customFormat="1" ht="48.9" x14ac:dyDescent="0.2">
      <c r="A3" s="85" t="s">
        <v>123</v>
      </c>
      <c r="B3" s="85" t="s">
        <v>124</v>
      </c>
      <c r="C3" s="85" t="s">
        <v>125</v>
      </c>
      <c r="D3" s="85" t="s">
        <v>126</v>
      </c>
      <c r="E3" s="85"/>
      <c r="F3" s="85" t="s">
        <v>127</v>
      </c>
      <c r="G3" s="113" t="s">
        <v>128</v>
      </c>
      <c r="H3" s="112"/>
      <c r="I3" s="85"/>
      <c r="J3" s="85"/>
      <c r="K3" s="85"/>
      <c r="L3" s="77" t="s">
        <v>129</v>
      </c>
      <c r="M3" s="77" t="s">
        <v>130</v>
      </c>
      <c r="N3" s="85" t="s">
        <v>131</v>
      </c>
      <c r="O3" s="77" t="s">
        <v>132</v>
      </c>
      <c r="P3" s="77" t="s">
        <v>133</v>
      </c>
      <c r="Q3" s="77" t="s">
        <v>134</v>
      </c>
      <c r="R3" s="77" t="s">
        <v>135</v>
      </c>
      <c r="S3" s="77" t="s">
        <v>136</v>
      </c>
      <c r="T3" s="85" t="s">
        <v>137</v>
      </c>
      <c r="U3" s="77" t="s">
        <v>138</v>
      </c>
      <c r="V3" s="77"/>
      <c r="W3" s="85" t="s">
        <v>139</v>
      </c>
      <c r="X3" s="85"/>
      <c r="Y3" s="85"/>
      <c r="Z3" s="85"/>
      <c r="AA3" s="111" t="s">
        <v>140</v>
      </c>
      <c r="AB3" s="112"/>
      <c r="AC3" s="77" t="s">
        <v>141</v>
      </c>
      <c r="AD3" s="81"/>
      <c r="AE3" s="81"/>
      <c r="AF3" s="81"/>
      <c r="AG3" s="81"/>
      <c r="AH3" s="67"/>
      <c r="AI3" s="67"/>
      <c r="AJ3" s="67"/>
    </row>
    <row r="4" spans="1:36" s="7" customFormat="1" ht="36.700000000000003" x14ac:dyDescent="0.2">
      <c r="A4" s="85"/>
      <c r="B4" s="85"/>
      <c r="C4" s="85"/>
      <c r="D4" s="78" t="s">
        <v>142</v>
      </c>
      <c r="E4" s="77" t="s">
        <v>143</v>
      </c>
      <c r="F4" s="85"/>
      <c r="G4" s="77" t="s">
        <v>144</v>
      </c>
      <c r="H4" s="77" t="s">
        <v>145</v>
      </c>
      <c r="I4" s="77" t="s">
        <v>146</v>
      </c>
      <c r="J4" s="77" t="s">
        <v>147</v>
      </c>
      <c r="K4" s="77" t="s">
        <v>148</v>
      </c>
      <c r="L4" s="85"/>
      <c r="M4" s="85"/>
      <c r="N4" s="85"/>
      <c r="O4" s="85"/>
      <c r="P4" s="85"/>
      <c r="Q4" s="85"/>
      <c r="R4" s="85"/>
      <c r="S4" s="85"/>
      <c r="T4" s="85"/>
      <c r="U4" s="77" t="s">
        <v>149</v>
      </c>
      <c r="V4" s="77" t="s">
        <v>150</v>
      </c>
      <c r="W4" s="78" t="s">
        <v>151</v>
      </c>
      <c r="X4" s="77" t="s">
        <v>622</v>
      </c>
      <c r="Y4" s="78" t="s">
        <v>152</v>
      </c>
      <c r="Z4" s="78" t="s">
        <v>153</v>
      </c>
      <c r="AA4" s="79" t="s">
        <v>154</v>
      </c>
      <c r="AB4" s="79" t="s">
        <v>155</v>
      </c>
      <c r="AC4" s="77"/>
      <c r="AD4" s="86" t="s">
        <v>632</v>
      </c>
      <c r="AE4" s="86" t="s">
        <v>633</v>
      </c>
      <c r="AF4" s="86" t="s">
        <v>398</v>
      </c>
      <c r="AG4" s="86" t="s">
        <v>8</v>
      </c>
      <c r="AH4" s="67" t="s">
        <v>0</v>
      </c>
      <c r="AI4" s="67" t="s">
        <v>1</v>
      </c>
      <c r="AJ4" s="67" t="s">
        <v>2</v>
      </c>
    </row>
    <row r="5" spans="1:36" s="7" customFormat="1" ht="25.85" x14ac:dyDescent="0.2">
      <c r="A5" s="93" t="s">
        <v>156</v>
      </c>
      <c r="B5" s="94" t="s">
        <v>157</v>
      </c>
      <c r="C5" s="94" t="s">
        <v>158</v>
      </c>
      <c r="D5" s="93" t="s">
        <v>159</v>
      </c>
      <c r="E5" s="94" t="s">
        <v>160</v>
      </c>
      <c r="F5" s="94" t="s">
        <v>161</v>
      </c>
      <c r="G5" s="95">
        <v>2850</v>
      </c>
      <c r="H5" s="95">
        <v>1030</v>
      </c>
      <c r="I5" s="95">
        <v>2400</v>
      </c>
      <c r="J5" s="95">
        <v>815</v>
      </c>
      <c r="K5" s="82"/>
      <c r="L5" s="95">
        <v>410</v>
      </c>
      <c r="M5" s="95">
        <v>270</v>
      </c>
      <c r="N5" s="94" t="s">
        <v>162</v>
      </c>
      <c r="O5" s="82"/>
      <c r="P5" s="94" t="s">
        <v>163</v>
      </c>
      <c r="Q5" s="94" t="s">
        <v>164</v>
      </c>
      <c r="R5" s="94" t="s">
        <v>165</v>
      </c>
      <c r="S5" s="82"/>
      <c r="T5" s="94" t="s">
        <v>166</v>
      </c>
      <c r="U5" s="96" t="s">
        <v>167</v>
      </c>
      <c r="V5" s="96" t="s">
        <v>168</v>
      </c>
      <c r="W5" s="93" t="s">
        <v>169</v>
      </c>
      <c r="X5" s="94" t="s">
        <v>164</v>
      </c>
      <c r="Y5" s="93" t="s">
        <v>170</v>
      </c>
      <c r="Z5" s="93" t="s">
        <v>170</v>
      </c>
      <c r="AA5" s="93" t="s">
        <v>171</v>
      </c>
      <c r="AB5" s="93" t="s">
        <v>171</v>
      </c>
      <c r="AC5" s="96" t="s">
        <v>172</v>
      </c>
      <c r="AD5" s="87">
        <v>1014.6665871203752</v>
      </c>
      <c r="AE5" s="88">
        <v>0</v>
      </c>
      <c r="AF5" s="87">
        <v>1014.6665871203752</v>
      </c>
      <c r="AG5" s="89" t="s">
        <v>400</v>
      </c>
      <c r="AH5" s="39" t="e">
        <f>SUBTOTAL(9,#REF!)/2</f>
        <v>#REF!</v>
      </c>
      <c r="AI5" s="39" t="e">
        <f>SUBTOTAL(9,#REF!)/2</f>
        <v>#REF!</v>
      </c>
      <c r="AJ5" s="39" t="e">
        <f>SUBTOTAL(9,#REF!)/2</f>
        <v>#REF!</v>
      </c>
    </row>
    <row r="6" spans="1:36" s="7" customFormat="1" ht="25.85" x14ac:dyDescent="0.2">
      <c r="A6" s="78" t="s">
        <v>173</v>
      </c>
      <c r="B6" s="85" t="s">
        <v>157</v>
      </c>
      <c r="C6" s="85" t="s">
        <v>158</v>
      </c>
      <c r="D6" s="78" t="s">
        <v>174</v>
      </c>
      <c r="E6" s="85" t="s">
        <v>175</v>
      </c>
      <c r="F6" s="85" t="s">
        <v>161</v>
      </c>
      <c r="G6" s="97">
        <v>2850</v>
      </c>
      <c r="H6" s="97">
        <v>960</v>
      </c>
      <c r="I6" s="97">
        <v>2400</v>
      </c>
      <c r="J6" s="97">
        <v>805</v>
      </c>
      <c r="K6" s="80"/>
      <c r="L6" s="97">
        <v>410</v>
      </c>
      <c r="M6" s="97">
        <v>258</v>
      </c>
      <c r="N6" s="85" t="s">
        <v>162</v>
      </c>
      <c r="O6" s="80"/>
      <c r="P6" s="85" t="s">
        <v>163</v>
      </c>
      <c r="Q6" s="85" t="s">
        <v>164</v>
      </c>
      <c r="R6" s="85" t="s">
        <v>165</v>
      </c>
      <c r="S6" s="80"/>
      <c r="T6" s="85" t="s">
        <v>166</v>
      </c>
      <c r="U6" s="79" t="s">
        <v>167</v>
      </c>
      <c r="V6" s="79" t="s">
        <v>168</v>
      </c>
      <c r="W6" s="78" t="s">
        <v>169</v>
      </c>
      <c r="X6" s="85" t="s">
        <v>164</v>
      </c>
      <c r="Y6" s="78" t="s">
        <v>177</v>
      </c>
      <c r="Z6" s="78" t="s">
        <v>178</v>
      </c>
      <c r="AA6" s="78" t="s">
        <v>171</v>
      </c>
      <c r="AB6" s="78" t="s">
        <v>171</v>
      </c>
      <c r="AC6" s="79" t="s">
        <v>172</v>
      </c>
      <c r="AD6" s="87">
        <v>973.71311887424997</v>
      </c>
      <c r="AE6" s="88">
        <v>0</v>
      </c>
      <c r="AF6" s="87">
        <v>973.71311887424997</v>
      </c>
      <c r="AG6" s="89" t="s">
        <v>400</v>
      </c>
      <c r="AH6" s="67" t="e">
        <f>SUBTOTAL(9,#REF!)/2</f>
        <v>#REF!</v>
      </c>
      <c r="AI6" s="67" t="e">
        <f>SUBTOTAL(9,#REF!)/2</f>
        <v>#REF!</v>
      </c>
      <c r="AJ6" s="67" t="e">
        <f>SUBTOTAL(9,#REF!)/2</f>
        <v>#REF!</v>
      </c>
    </row>
    <row r="7" spans="1:36" s="7" customFormat="1" ht="25.85" x14ac:dyDescent="0.2">
      <c r="A7" s="93" t="s">
        <v>179</v>
      </c>
      <c r="B7" s="94" t="s">
        <v>157</v>
      </c>
      <c r="C7" s="94" t="s">
        <v>158</v>
      </c>
      <c r="D7" s="93" t="s">
        <v>174</v>
      </c>
      <c r="E7" s="94" t="s">
        <v>175</v>
      </c>
      <c r="F7" s="94" t="s">
        <v>161</v>
      </c>
      <c r="G7" s="95">
        <v>2850</v>
      </c>
      <c r="H7" s="95">
        <v>960</v>
      </c>
      <c r="I7" s="95">
        <v>2400</v>
      </c>
      <c r="J7" s="95">
        <v>805</v>
      </c>
      <c r="K7" s="82"/>
      <c r="L7" s="95">
        <v>410</v>
      </c>
      <c r="M7" s="95">
        <v>258</v>
      </c>
      <c r="N7" s="94" t="s">
        <v>162</v>
      </c>
      <c r="O7" s="82"/>
      <c r="P7" s="94" t="s">
        <v>163</v>
      </c>
      <c r="Q7" s="94" t="s">
        <v>164</v>
      </c>
      <c r="R7" s="94" t="s">
        <v>165</v>
      </c>
      <c r="S7" s="82"/>
      <c r="T7" s="94" t="s">
        <v>176</v>
      </c>
      <c r="U7" s="96" t="s">
        <v>167</v>
      </c>
      <c r="V7" s="96" t="s">
        <v>168</v>
      </c>
      <c r="W7" s="93" t="s">
        <v>169</v>
      </c>
      <c r="X7" s="94" t="s">
        <v>164</v>
      </c>
      <c r="Y7" s="93" t="s">
        <v>177</v>
      </c>
      <c r="Z7" s="93" t="s">
        <v>178</v>
      </c>
      <c r="AA7" s="93" t="s">
        <v>171</v>
      </c>
      <c r="AB7" s="93" t="s">
        <v>171</v>
      </c>
      <c r="AC7" s="96" t="s">
        <v>172</v>
      </c>
      <c r="AD7" s="87">
        <v>973.71311887424997</v>
      </c>
      <c r="AE7" s="88">
        <v>0</v>
      </c>
      <c r="AF7" s="87">
        <v>973.71311887424997</v>
      </c>
      <c r="AG7" s="89" t="s">
        <v>400</v>
      </c>
      <c r="AH7" s="67">
        <v>3.3679999999999999</v>
      </c>
      <c r="AI7" s="67">
        <v>3</v>
      </c>
      <c r="AJ7" s="67">
        <v>5.125</v>
      </c>
    </row>
    <row r="8" spans="1:36" s="7" customFormat="1" ht="25.85" x14ac:dyDescent="0.2">
      <c r="A8" s="78" t="s">
        <v>180</v>
      </c>
      <c r="B8" s="85" t="s">
        <v>181</v>
      </c>
      <c r="C8" s="85" t="s">
        <v>158</v>
      </c>
      <c r="D8" s="78" t="s">
        <v>182</v>
      </c>
      <c r="E8" s="85" t="s">
        <v>183</v>
      </c>
      <c r="F8" s="85" t="s">
        <v>161</v>
      </c>
      <c r="G8" s="97">
        <v>2455</v>
      </c>
      <c r="H8" s="97">
        <v>850</v>
      </c>
      <c r="I8" s="97">
        <v>2400</v>
      </c>
      <c r="J8" s="97">
        <v>700</v>
      </c>
      <c r="K8" s="80"/>
      <c r="L8" s="80"/>
      <c r="M8" s="97">
        <v>122</v>
      </c>
      <c r="N8" s="85" t="s">
        <v>162</v>
      </c>
      <c r="O8" s="80"/>
      <c r="P8" s="85" t="s">
        <v>163</v>
      </c>
      <c r="Q8" s="85" t="s">
        <v>164</v>
      </c>
      <c r="R8" s="85" t="s">
        <v>165</v>
      </c>
      <c r="S8" s="80"/>
      <c r="T8" s="85" t="s">
        <v>176</v>
      </c>
      <c r="U8" s="79" t="s">
        <v>623</v>
      </c>
      <c r="V8" s="79" t="s">
        <v>185</v>
      </c>
      <c r="W8" s="78" t="s">
        <v>169</v>
      </c>
      <c r="X8" s="85" t="s">
        <v>164</v>
      </c>
      <c r="Y8" s="78" t="s">
        <v>170</v>
      </c>
      <c r="Z8" s="78" t="s">
        <v>170</v>
      </c>
      <c r="AA8" s="78" t="s">
        <v>171</v>
      </c>
      <c r="AB8" s="78" t="s">
        <v>171</v>
      </c>
      <c r="AC8" s="91"/>
      <c r="AD8" s="87">
        <v>330.12078259999993</v>
      </c>
      <c r="AE8" s="88">
        <v>0</v>
      </c>
      <c r="AF8" s="87">
        <v>330.12078259999993</v>
      </c>
      <c r="AG8" s="89" t="s">
        <v>402</v>
      </c>
      <c r="AH8" s="67" t="e">
        <f>SUBTOTAL(9,#REF!)</f>
        <v>#REF!</v>
      </c>
      <c r="AI8" s="67" t="e">
        <f>SUBTOTAL(9,#REF!)</f>
        <v>#REF!</v>
      </c>
      <c r="AJ8" s="67" t="e">
        <f>SUBTOTAL(9,#REF!)</f>
        <v>#REF!</v>
      </c>
    </row>
    <row r="9" spans="1:36" s="7" customFormat="1" ht="25.85" x14ac:dyDescent="0.2">
      <c r="A9" s="93" t="s">
        <v>186</v>
      </c>
      <c r="B9" s="94" t="s">
        <v>181</v>
      </c>
      <c r="C9" s="94" t="s">
        <v>158</v>
      </c>
      <c r="D9" s="83"/>
      <c r="E9" s="82"/>
      <c r="F9" s="94" t="s">
        <v>161</v>
      </c>
      <c r="G9" s="95">
        <v>2215</v>
      </c>
      <c r="H9" s="95">
        <v>1080</v>
      </c>
      <c r="I9" s="95">
        <v>2160</v>
      </c>
      <c r="J9" s="95">
        <v>865</v>
      </c>
      <c r="K9" s="82"/>
      <c r="L9" s="82"/>
      <c r="M9" s="95">
        <v>150</v>
      </c>
      <c r="N9" s="94" t="s">
        <v>162</v>
      </c>
      <c r="O9" s="82"/>
      <c r="P9" s="94" t="s">
        <v>163</v>
      </c>
      <c r="Q9" s="94" t="s">
        <v>164</v>
      </c>
      <c r="R9" s="94" t="s">
        <v>165</v>
      </c>
      <c r="S9" s="82"/>
      <c r="T9" s="94" t="s">
        <v>166</v>
      </c>
      <c r="U9" s="96" t="s">
        <v>623</v>
      </c>
      <c r="V9" s="96" t="s">
        <v>185</v>
      </c>
      <c r="W9" s="93" t="s">
        <v>169</v>
      </c>
      <c r="X9" s="94" t="s">
        <v>164</v>
      </c>
      <c r="Y9" s="93" t="s">
        <v>170</v>
      </c>
      <c r="Z9" s="93" t="s">
        <v>170</v>
      </c>
      <c r="AA9" s="93" t="s">
        <v>171</v>
      </c>
      <c r="AB9" s="93" t="s">
        <v>171</v>
      </c>
      <c r="AC9" s="90"/>
      <c r="AD9" s="87">
        <v>338.09927760000005</v>
      </c>
      <c r="AE9" s="88">
        <v>0</v>
      </c>
      <c r="AF9" s="87">
        <v>338.09927760000005</v>
      </c>
      <c r="AG9" s="89" t="s">
        <v>402</v>
      </c>
      <c r="AH9" s="67" t="e">
        <f>SUBTOTAL(9,#REF!)</f>
        <v>#REF!</v>
      </c>
      <c r="AI9" s="67" t="e">
        <f>SUBTOTAL(9,#REF!)</f>
        <v>#REF!</v>
      </c>
      <c r="AJ9" s="67" t="e">
        <f>SUBTOTAL(9,#REF!)</f>
        <v>#REF!</v>
      </c>
    </row>
    <row r="10" spans="1:36" s="7" customFormat="1" ht="48.9" x14ac:dyDescent="0.2">
      <c r="A10" s="78" t="s">
        <v>187</v>
      </c>
      <c r="B10" s="85" t="s">
        <v>157</v>
      </c>
      <c r="C10" s="85" t="s">
        <v>158</v>
      </c>
      <c r="D10" s="78" t="s">
        <v>188</v>
      </c>
      <c r="E10" s="85" t="s">
        <v>189</v>
      </c>
      <c r="F10" s="85" t="s">
        <v>161</v>
      </c>
      <c r="G10" s="97">
        <v>3350</v>
      </c>
      <c r="H10" s="97">
        <v>1220</v>
      </c>
      <c r="I10" s="97">
        <v>2400</v>
      </c>
      <c r="J10" s="97">
        <v>1005</v>
      </c>
      <c r="K10" s="80"/>
      <c r="L10" s="97">
        <v>910</v>
      </c>
      <c r="M10" s="97">
        <v>137</v>
      </c>
      <c r="N10" s="85" t="s">
        <v>190</v>
      </c>
      <c r="O10" s="80"/>
      <c r="P10" s="80"/>
      <c r="Q10" s="85" t="s">
        <v>165</v>
      </c>
      <c r="R10" s="85" t="s">
        <v>165</v>
      </c>
      <c r="S10" s="80"/>
      <c r="T10" s="85" t="s">
        <v>176</v>
      </c>
      <c r="U10" s="79" t="s">
        <v>191</v>
      </c>
      <c r="V10" s="79" t="s">
        <v>192</v>
      </c>
      <c r="W10" s="78" t="s">
        <v>169</v>
      </c>
      <c r="X10" s="85" t="s">
        <v>164</v>
      </c>
      <c r="Y10" s="78" t="s">
        <v>193</v>
      </c>
      <c r="Z10" s="78" t="s">
        <v>194</v>
      </c>
      <c r="AA10" s="81"/>
      <c r="AB10" s="81"/>
      <c r="AC10" s="79" t="s">
        <v>624</v>
      </c>
      <c r="AD10" s="87">
        <v>620.779001548</v>
      </c>
      <c r="AE10" s="88">
        <v>0</v>
      </c>
      <c r="AF10" s="87">
        <v>620.779001548</v>
      </c>
      <c r="AG10" s="89" t="s">
        <v>401</v>
      </c>
      <c r="AH10" s="67" t="e">
        <f>SUBTOTAL(9,#REF!)</f>
        <v>#REF!</v>
      </c>
      <c r="AI10" s="67" t="e">
        <f>SUBTOTAL(9,#REF!)</f>
        <v>#REF!</v>
      </c>
      <c r="AJ10" s="67" t="e">
        <f>SUBTOTAL(9,#REF!)</f>
        <v>#REF!</v>
      </c>
    </row>
    <row r="11" spans="1:36" s="7" customFormat="1" ht="48.9" x14ac:dyDescent="0.2">
      <c r="A11" s="93" t="s">
        <v>195</v>
      </c>
      <c r="B11" s="94" t="s">
        <v>157</v>
      </c>
      <c r="C11" s="94" t="s">
        <v>158</v>
      </c>
      <c r="D11" s="93" t="s">
        <v>188</v>
      </c>
      <c r="E11" s="94" t="s">
        <v>189</v>
      </c>
      <c r="F11" s="94" t="s">
        <v>161</v>
      </c>
      <c r="G11" s="95">
        <v>3350</v>
      </c>
      <c r="H11" s="95">
        <v>1020</v>
      </c>
      <c r="I11" s="95">
        <v>2400</v>
      </c>
      <c r="J11" s="95">
        <v>805</v>
      </c>
      <c r="K11" s="82"/>
      <c r="L11" s="95">
        <v>910</v>
      </c>
      <c r="M11" s="95">
        <v>176</v>
      </c>
      <c r="N11" s="94" t="s">
        <v>162</v>
      </c>
      <c r="O11" s="82"/>
      <c r="P11" s="82"/>
      <c r="Q11" s="94" t="s">
        <v>165</v>
      </c>
      <c r="R11" s="94" t="s">
        <v>165</v>
      </c>
      <c r="S11" s="82"/>
      <c r="T11" s="94" t="s">
        <v>166</v>
      </c>
      <c r="U11" s="96" t="s">
        <v>191</v>
      </c>
      <c r="V11" s="96" t="s">
        <v>192</v>
      </c>
      <c r="W11" s="93" t="s">
        <v>169</v>
      </c>
      <c r="X11" s="94" t="s">
        <v>164</v>
      </c>
      <c r="Y11" s="93" t="s">
        <v>170</v>
      </c>
      <c r="Z11" s="93" t="s">
        <v>196</v>
      </c>
      <c r="AA11" s="83"/>
      <c r="AB11" s="83"/>
      <c r="AC11" s="90"/>
      <c r="AD11" s="87">
        <v>909.93287786450014</v>
      </c>
      <c r="AE11" s="88">
        <v>0</v>
      </c>
      <c r="AF11" s="87">
        <v>909.93287786450014</v>
      </c>
      <c r="AG11" s="89" t="s">
        <v>400</v>
      </c>
      <c r="AH11" s="67" t="e">
        <f>SUBTOTAL(9,#REF!)</f>
        <v>#REF!</v>
      </c>
      <c r="AI11" s="67" t="e">
        <f>SUBTOTAL(9,#REF!)</f>
        <v>#REF!</v>
      </c>
      <c r="AJ11" s="67" t="e">
        <f>SUBTOTAL(9,#REF!)</f>
        <v>#REF!</v>
      </c>
    </row>
    <row r="12" spans="1:36" s="7" customFormat="1" ht="48.9" x14ac:dyDescent="0.2">
      <c r="A12" s="78" t="s">
        <v>197</v>
      </c>
      <c r="B12" s="85" t="s">
        <v>157</v>
      </c>
      <c r="C12" s="85" t="s">
        <v>158</v>
      </c>
      <c r="D12" s="78" t="s">
        <v>198</v>
      </c>
      <c r="E12" s="85" t="s">
        <v>199</v>
      </c>
      <c r="F12" s="85" t="s">
        <v>161</v>
      </c>
      <c r="G12" s="97">
        <v>3350</v>
      </c>
      <c r="H12" s="97">
        <v>1020</v>
      </c>
      <c r="I12" s="97">
        <v>2400</v>
      </c>
      <c r="J12" s="97">
        <v>865</v>
      </c>
      <c r="K12" s="80"/>
      <c r="L12" s="97">
        <v>910</v>
      </c>
      <c r="M12" s="97">
        <v>155</v>
      </c>
      <c r="N12" s="85" t="s">
        <v>162</v>
      </c>
      <c r="O12" s="80"/>
      <c r="P12" s="85" t="s">
        <v>163</v>
      </c>
      <c r="Q12" s="85" t="s">
        <v>164</v>
      </c>
      <c r="R12" s="85" t="s">
        <v>165</v>
      </c>
      <c r="S12" s="85" t="s">
        <v>200</v>
      </c>
      <c r="T12" s="85" t="s">
        <v>176</v>
      </c>
      <c r="U12" s="79" t="s">
        <v>191</v>
      </c>
      <c r="V12" s="79" t="s">
        <v>192</v>
      </c>
      <c r="W12" s="78" t="s">
        <v>169</v>
      </c>
      <c r="X12" s="85" t="s">
        <v>164</v>
      </c>
      <c r="Y12" s="78" t="s">
        <v>177</v>
      </c>
      <c r="Z12" s="78" t="s">
        <v>178</v>
      </c>
      <c r="AA12" s="78" t="s">
        <v>171</v>
      </c>
      <c r="AB12" s="78" t="s">
        <v>171</v>
      </c>
      <c r="AC12" s="91"/>
      <c r="AD12" s="87">
        <v>636.07942695849999</v>
      </c>
      <c r="AE12" s="88">
        <v>1</v>
      </c>
      <c r="AF12" s="87">
        <v>637.07942695849999</v>
      </c>
      <c r="AG12" s="89" t="s">
        <v>401</v>
      </c>
      <c r="AH12" s="67" t="e">
        <f>SUBTOTAL(9,#REF!)</f>
        <v>#REF!</v>
      </c>
      <c r="AI12" s="67" t="e">
        <f>SUBTOTAL(9,#REF!)</f>
        <v>#REF!</v>
      </c>
      <c r="AJ12" s="67" t="e">
        <f>SUBTOTAL(9,#REF!)</f>
        <v>#REF!</v>
      </c>
    </row>
    <row r="13" spans="1:36" s="7" customFormat="1" ht="48.9" x14ac:dyDescent="0.2">
      <c r="A13" s="93" t="s">
        <v>201</v>
      </c>
      <c r="B13" s="94" t="s">
        <v>202</v>
      </c>
      <c r="C13" s="94" t="s">
        <v>158</v>
      </c>
      <c r="D13" s="93" t="s">
        <v>625</v>
      </c>
      <c r="E13" s="94" t="s">
        <v>626</v>
      </c>
      <c r="F13" s="94" t="s">
        <v>205</v>
      </c>
      <c r="G13" s="95">
        <v>3350</v>
      </c>
      <c r="H13" s="95">
        <v>1420</v>
      </c>
      <c r="I13" s="95">
        <v>2400</v>
      </c>
      <c r="J13" s="95">
        <v>1175</v>
      </c>
      <c r="K13" s="95">
        <v>800</v>
      </c>
      <c r="L13" s="95">
        <v>910</v>
      </c>
      <c r="M13" s="95">
        <v>147</v>
      </c>
      <c r="N13" s="94" t="s">
        <v>162</v>
      </c>
      <c r="O13" s="82"/>
      <c r="P13" s="94" t="s">
        <v>163</v>
      </c>
      <c r="Q13" s="94" t="s">
        <v>164</v>
      </c>
      <c r="R13" s="94" t="s">
        <v>165</v>
      </c>
      <c r="S13" s="94" t="s">
        <v>200</v>
      </c>
      <c r="T13" s="94" t="s">
        <v>206</v>
      </c>
      <c r="U13" s="96" t="s">
        <v>191</v>
      </c>
      <c r="V13" s="96" t="s">
        <v>192</v>
      </c>
      <c r="W13" s="93" t="s">
        <v>169</v>
      </c>
      <c r="X13" s="94" t="s">
        <v>164</v>
      </c>
      <c r="Y13" s="93" t="s">
        <v>170</v>
      </c>
      <c r="Z13" s="93" t="s">
        <v>207</v>
      </c>
      <c r="AA13" s="93" t="s">
        <v>171</v>
      </c>
      <c r="AB13" s="93" t="s">
        <v>171</v>
      </c>
      <c r="AC13" s="96" t="s">
        <v>208</v>
      </c>
      <c r="AD13" s="87">
        <v>655.77096215349991</v>
      </c>
      <c r="AE13" s="88">
        <v>0</v>
      </c>
      <c r="AF13" s="87">
        <v>655.77096215349991</v>
      </c>
      <c r="AG13" s="89" t="s">
        <v>401</v>
      </c>
      <c r="AH13" s="67" t="e">
        <f>SUBTOTAL(9,#REF!)</f>
        <v>#REF!</v>
      </c>
      <c r="AI13" s="67" t="e">
        <f>SUBTOTAL(9,#REF!)</f>
        <v>#REF!</v>
      </c>
      <c r="AJ13" s="67" t="e">
        <f>SUBTOTAL(9,#REF!)</f>
        <v>#REF!</v>
      </c>
    </row>
    <row r="14" spans="1:36" s="7" customFormat="1" ht="25.85" x14ac:dyDescent="0.2">
      <c r="A14" s="78" t="s">
        <v>209</v>
      </c>
      <c r="B14" s="85" t="s">
        <v>181</v>
      </c>
      <c r="C14" s="85" t="s">
        <v>158</v>
      </c>
      <c r="D14" s="78" t="s">
        <v>210</v>
      </c>
      <c r="E14" s="85" t="s">
        <v>211</v>
      </c>
      <c r="F14" s="85" t="s">
        <v>161</v>
      </c>
      <c r="G14" s="97">
        <v>2455</v>
      </c>
      <c r="H14" s="97">
        <v>1080</v>
      </c>
      <c r="I14" s="97">
        <v>2400</v>
      </c>
      <c r="J14" s="97">
        <v>865</v>
      </c>
      <c r="K14" s="80"/>
      <c r="L14" s="80"/>
      <c r="M14" s="97">
        <v>128</v>
      </c>
      <c r="N14" s="85" t="s">
        <v>162</v>
      </c>
      <c r="O14" s="80"/>
      <c r="P14" s="85" t="s">
        <v>163</v>
      </c>
      <c r="Q14" s="85" t="s">
        <v>164</v>
      </c>
      <c r="R14" s="85" t="s">
        <v>165</v>
      </c>
      <c r="S14" s="85" t="s">
        <v>200</v>
      </c>
      <c r="T14" s="85" t="s">
        <v>176</v>
      </c>
      <c r="U14" s="79" t="s">
        <v>623</v>
      </c>
      <c r="V14" s="79" t="s">
        <v>185</v>
      </c>
      <c r="W14" s="78" t="s">
        <v>169</v>
      </c>
      <c r="X14" s="85" t="s">
        <v>164</v>
      </c>
      <c r="Y14" s="78" t="s">
        <v>170</v>
      </c>
      <c r="Z14" s="78" t="s">
        <v>170</v>
      </c>
      <c r="AA14" s="78" t="s">
        <v>171</v>
      </c>
      <c r="AB14" s="78" t="s">
        <v>171</v>
      </c>
      <c r="AC14" s="91"/>
      <c r="AD14" s="87">
        <v>340.26070789999994</v>
      </c>
      <c r="AE14" s="88">
        <v>0</v>
      </c>
      <c r="AF14" s="87">
        <v>340.26070789999994</v>
      </c>
      <c r="AG14" s="89" t="s">
        <v>402</v>
      </c>
      <c r="AH14" s="67" t="e">
        <f>SUBTOTAL(9,#REF!)</f>
        <v>#REF!</v>
      </c>
      <c r="AI14" s="67" t="e">
        <f>SUBTOTAL(9,#REF!)</f>
        <v>#REF!</v>
      </c>
      <c r="AJ14" s="67" t="e">
        <f>SUBTOTAL(9,#REF!)</f>
        <v>#REF!</v>
      </c>
    </row>
    <row r="15" spans="1:36" s="7" customFormat="1" ht="25.85" x14ac:dyDescent="0.2">
      <c r="A15" s="93" t="s">
        <v>212</v>
      </c>
      <c r="B15" s="94" t="s">
        <v>181</v>
      </c>
      <c r="C15" s="94" t="s">
        <v>158</v>
      </c>
      <c r="D15" s="93" t="s">
        <v>198</v>
      </c>
      <c r="E15" s="94" t="s">
        <v>199</v>
      </c>
      <c r="F15" s="94" t="s">
        <v>161</v>
      </c>
      <c r="G15" s="95">
        <v>2455</v>
      </c>
      <c r="H15" s="95">
        <v>1080</v>
      </c>
      <c r="I15" s="95">
        <v>2400</v>
      </c>
      <c r="J15" s="95">
        <v>865</v>
      </c>
      <c r="K15" s="82"/>
      <c r="L15" s="82"/>
      <c r="M15" s="95">
        <v>128</v>
      </c>
      <c r="N15" s="94" t="s">
        <v>162</v>
      </c>
      <c r="O15" s="94" t="s">
        <v>213</v>
      </c>
      <c r="P15" s="94" t="s">
        <v>163</v>
      </c>
      <c r="Q15" s="94" t="s">
        <v>164</v>
      </c>
      <c r="R15" s="94" t="s">
        <v>165</v>
      </c>
      <c r="S15" s="82"/>
      <c r="T15" s="94" t="s">
        <v>176</v>
      </c>
      <c r="U15" s="96" t="s">
        <v>623</v>
      </c>
      <c r="V15" s="96" t="s">
        <v>185</v>
      </c>
      <c r="W15" s="93" t="s">
        <v>169</v>
      </c>
      <c r="X15" s="94" t="s">
        <v>164</v>
      </c>
      <c r="Y15" s="93" t="s">
        <v>170</v>
      </c>
      <c r="Z15" s="93" t="s">
        <v>170</v>
      </c>
      <c r="AA15" s="93" t="s">
        <v>171</v>
      </c>
      <c r="AB15" s="93" t="s">
        <v>171</v>
      </c>
      <c r="AC15" s="90"/>
      <c r="AD15" s="87">
        <v>352.35053414999993</v>
      </c>
      <c r="AE15" s="88">
        <v>0</v>
      </c>
      <c r="AF15" s="87">
        <v>352.35053414999993</v>
      </c>
      <c r="AG15" s="89" t="s">
        <v>402</v>
      </c>
      <c r="AH15" s="67" t="e">
        <f>SUBTOTAL(9,#REF!)</f>
        <v>#REF!</v>
      </c>
      <c r="AI15" s="67" t="e">
        <f>SUBTOTAL(9,#REF!)</f>
        <v>#REF!</v>
      </c>
      <c r="AJ15" s="67" t="e">
        <f>SUBTOTAL(9,#REF!)</f>
        <v>#REF!</v>
      </c>
    </row>
    <row r="16" spans="1:36" s="7" customFormat="1" ht="25.85" x14ac:dyDescent="0.2">
      <c r="A16" s="78" t="s">
        <v>214</v>
      </c>
      <c r="B16" s="85" t="s">
        <v>215</v>
      </c>
      <c r="C16" s="85" t="s">
        <v>158</v>
      </c>
      <c r="D16" s="78" t="s">
        <v>203</v>
      </c>
      <c r="E16" s="85" t="s">
        <v>204</v>
      </c>
      <c r="F16" s="85" t="s">
        <v>205</v>
      </c>
      <c r="G16" s="97">
        <v>2455</v>
      </c>
      <c r="H16" s="97">
        <v>1485</v>
      </c>
      <c r="I16" s="97">
        <v>2400</v>
      </c>
      <c r="J16" s="97">
        <v>1240</v>
      </c>
      <c r="K16" s="97">
        <v>854</v>
      </c>
      <c r="L16" s="80"/>
      <c r="M16" s="97">
        <v>128</v>
      </c>
      <c r="N16" s="85" t="s">
        <v>162</v>
      </c>
      <c r="O16" s="80"/>
      <c r="P16" s="85" t="s">
        <v>163</v>
      </c>
      <c r="Q16" s="85" t="s">
        <v>164</v>
      </c>
      <c r="R16" s="85" t="s">
        <v>165</v>
      </c>
      <c r="S16" s="80"/>
      <c r="T16" s="85" t="s">
        <v>216</v>
      </c>
      <c r="U16" s="79" t="s">
        <v>623</v>
      </c>
      <c r="V16" s="79" t="s">
        <v>185</v>
      </c>
      <c r="W16" s="78" t="s">
        <v>169</v>
      </c>
      <c r="X16" s="85" t="s">
        <v>164</v>
      </c>
      <c r="Y16" s="78" t="s">
        <v>170</v>
      </c>
      <c r="Z16" s="78" t="s">
        <v>170</v>
      </c>
      <c r="AA16" s="78" t="s">
        <v>171</v>
      </c>
      <c r="AB16" s="78" t="s">
        <v>171</v>
      </c>
      <c r="AC16" s="79" t="s">
        <v>208</v>
      </c>
      <c r="AD16" s="87">
        <v>351.26865244999993</v>
      </c>
      <c r="AE16" s="88">
        <v>0</v>
      </c>
      <c r="AF16" s="87">
        <v>351.26865244999993</v>
      </c>
      <c r="AG16" s="89" t="s">
        <v>402</v>
      </c>
      <c r="AH16" s="67" t="e">
        <f>SUBTOTAL(9,#REF!)</f>
        <v>#REF!</v>
      </c>
      <c r="AI16" s="67" t="e">
        <f>SUBTOTAL(9,#REF!)</f>
        <v>#REF!</v>
      </c>
      <c r="AJ16" s="67" t="e">
        <f>SUBTOTAL(9,#REF!)</f>
        <v>#REF!</v>
      </c>
    </row>
    <row r="17" spans="1:36" s="7" customFormat="1" ht="25.85" x14ac:dyDescent="0.2">
      <c r="A17" s="93" t="s">
        <v>217</v>
      </c>
      <c r="B17" s="94" t="s">
        <v>215</v>
      </c>
      <c r="C17" s="94" t="s">
        <v>158</v>
      </c>
      <c r="D17" s="93" t="s">
        <v>218</v>
      </c>
      <c r="E17" s="94" t="s">
        <v>219</v>
      </c>
      <c r="F17" s="94" t="s">
        <v>205</v>
      </c>
      <c r="G17" s="95">
        <v>2455</v>
      </c>
      <c r="H17" s="95">
        <v>1485</v>
      </c>
      <c r="I17" s="95">
        <v>2400</v>
      </c>
      <c r="J17" s="95">
        <v>1240</v>
      </c>
      <c r="K17" s="95">
        <v>854</v>
      </c>
      <c r="L17" s="82"/>
      <c r="M17" s="95">
        <v>150</v>
      </c>
      <c r="N17" s="94" t="s">
        <v>162</v>
      </c>
      <c r="O17" s="82"/>
      <c r="P17" s="94" t="s">
        <v>163</v>
      </c>
      <c r="Q17" s="94" t="s">
        <v>164</v>
      </c>
      <c r="R17" s="94" t="s">
        <v>164</v>
      </c>
      <c r="S17" s="82"/>
      <c r="T17" s="94" t="s">
        <v>206</v>
      </c>
      <c r="U17" s="96" t="s">
        <v>623</v>
      </c>
      <c r="V17" s="96" t="s">
        <v>185</v>
      </c>
      <c r="W17" s="93" t="s">
        <v>169</v>
      </c>
      <c r="X17" s="94" t="s">
        <v>164</v>
      </c>
      <c r="Y17" s="93" t="s">
        <v>170</v>
      </c>
      <c r="Z17" s="93" t="s">
        <v>170</v>
      </c>
      <c r="AA17" s="93" t="s">
        <v>171</v>
      </c>
      <c r="AB17" s="93" t="s">
        <v>171</v>
      </c>
      <c r="AC17" s="96" t="s">
        <v>208</v>
      </c>
      <c r="AD17" s="92">
        <v>368.2544537</v>
      </c>
      <c r="AE17" s="88">
        <v>0</v>
      </c>
      <c r="AF17" s="87">
        <v>368.2544537</v>
      </c>
      <c r="AG17" s="89" t="s">
        <v>402</v>
      </c>
      <c r="AH17" s="67" t="e">
        <f>SUBTOTAL(9,#REF!)</f>
        <v>#REF!</v>
      </c>
      <c r="AI17" s="67" t="e">
        <f>SUBTOTAL(9,#REF!)</f>
        <v>#REF!</v>
      </c>
      <c r="AJ17" s="67" t="e">
        <f>SUBTOTAL(9,#REF!)</f>
        <v>#REF!</v>
      </c>
    </row>
    <row r="18" spans="1:36" s="7" customFormat="1" ht="25.85" x14ac:dyDescent="0.2">
      <c r="A18" s="78" t="s">
        <v>220</v>
      </c>
      <c r="B18" s="85" t="s">
        <v>221</v>
      </c>
      <c r="C18" s="85" t="s">
        <v>158</v>
      </c>
      <c r="D18" s="78" t="s">
        <v>203</v>
      </c>
      <c r="E18" s="85" t="s">
        <v>204</v>
      </c>
      <c r="F18" s="85" t="s">
        <v>222</v>
      </c>
      <c r="G18" s="97">
        <v>2445</v>
      </c>
      <c r="H18" s="97">
        <v>1780</v>
      </c>
      <c r="I18" s="97">
        <v>2400</v>
      </c>
      <c r="J18" s="97">
        <v>1600</v>
      </c>
      <c r="K18" s="97">
        <v>802</v>
      </c>
      <c r="L18" s="80"/>
      <c r="M18" s="97">
        <v>128</v>
      </c>
      <c r="N18" s="85" t="s">
        <v>162</v>
      </c>
      <c r="O18" s="80"/>
      <c r="P18" s="85" t="s">
        <v>163</v>
      </c>
      <c r="Q18" s="85" t="s">
        <v>164</v>
      </c>
      <c r="R18" s="85" t="s">
        <v>165</v>
      </c>
      <c r="S18" s="80"/>
      <c r="T18" s="85" t="s">
        <v>223</v>
      </c>
      <c r="U18" s="79" t="s">
        <v>623</v>
      </c>
      <c r="V18" s="79" t="s">
        <v>185</v>
      </c>
      <c r="W18" s="78" t="s">
        <v>169</v>
      </c>
      <c r="X18" s="85" t="s">
        <v>164</v>
      </c>
      <c r="Y18" s="78" t="s">
        <v>170</v>
      </c>
      <c r="Z18" s="78" t="s">
        <v>224</v>
      </c>
      <c r="AA18" s="78" t="s">
        <v>171</v>
      </c>
      <c r="AB18" s="78" t="s">
        <v>171</v>
      </c>
      <c r="AC18" s="79" t="s">
        <v>208</v>
      </c>
      <c r="AD18" s="87">
        <v>358.74318269999998</v>
      </c>
      <c r="AE18" s="88">
        <v>0</v>
      </c>
      <c r="AF18" s="87">
        <v>358.74318269999998</v>
      </c>
      <c r="AG18" s="89" t="s">
        <v>402</v>
      </c>
      <c r="AH18" s="67" t="e">
        <f>SUBTOTAL(9,#REF!)</f>
        <v>#REF!</v>
      </c>
      <c r="AI18" s="67" t="e">
        <f>SUBTOTAL(9,#REF!)</f>
        <v>#REF!</v>
      </c>
      <c r="AJ18" s="67" t="e">
        <f>SUBTOTAL(9,#REF!)</f>
        <v>#REF!</v>
      </c>
    </row>
    <row r="19" spans="1:36" s="7" customFormat="1" ht="24.45" x14ac:dyDescent="0.2">
      <c r="A19" s="93" t="s">
        <v>225</v>
      </c>
      <c r="B19" s="94" t="s">
        <v>226</v>
      </c>
      <c r="C19" s="98" t="s">
        <v>227</v>
      </c>
      <c r="D19" s="93" t="s">
        <v>228</v>
      </c>
      <c r="E19" s="94" t="s">
        <v>229</v>
      </c>
      <c r="F19" s="94" t="s">
        <v>161</v>
      </c>
      <c r="G19" s="95">
        <v>2120</v>
      </c>
      <c r="H19" s="95">
        <v>795</v>
      </c>
      <c r="I19" s="95">
        <v>2065</v>
      </c>
      <c r="J19" s="95">
        <v>580</v>
      </c>
      <c r="K19" s="82"/>
      <c r="L19" s="82"/>
      <c r="M19" s="95">
        <v>140</v>
      </c>
      <c r="N19" s="94" t="s">
        <v>162</v>
      </c>
      <c r="O19" s="82"/>
      <c r="P19" s="94" t="s">
        <v>163</v>
      </c>
      <c r="Q19" s="94" t="s">
        <v>164</v>
      </c>
      <c r="R19" s="94" t="s">
        <v>165</v>
      </c>
      <c r="S19" s="94" t="s">
        <v>200</v>
      </c>
      <c r="T19" s="94" t="s">
        <v>176</v>
      </c>
      <c r="U19" s="96" t="s">
        <v>230</v>
      </c>
      <c r="V19" s="96" t="s">
        <v>231</v>
      </c>
      <c r="W19" s="93" t="s">
        <v>169</v>
      </c>
      <c r="X19" s="94" t="s">
        <v>165</v>
      </c>
      <c r="Y19" s="93" t="s">
        <v>232</v>
      </c>
      <c r="Z19" s="93" t="s">
        <v>233</v>
      </c>
      <c r="AA19" s="93" t="s">
        <v>171</v>
      </c>
      <c r="AB19" s="93" t="s">
        <v>171</v>
      </c>
      <c r="AC19" s="96" t="s">
        <v>627</v>
      </c>
      <c r="AD19" s="87">
        <v>0</v>
      </c>
      <c r="AE19" s="88">
        <v>0</v>
      </c>
      <c r="AF19" s="87">
        <v>0</v>
      </c>
      <c r="AG19" s="86" t="s">
        <v>403</v>
      </c>
      <c r="AH19" s="67"/>
      <c r="AI19" s="67"/>
      <c r="AJ19" s="67"/>
    </row>
    <row r="20" spans="1:36" s="7" customFormat="1" ht="48.9" x14ac:dyDescent="0.2">
      <c r="A20" s="78" t="s">
        <v>628</v>
      </c>
      <c r="B20" s="85" t="s">
        <v>234</v>
      </c>
      <c r="C20" s="85" t="s">
        <v>158</v>
      </c>
      <c r="D20" s="78" t="s">
        <v>188</v>
      </c>
      <c r="E20" s="85" t="s">
        <v>189</v>
      </c>
      <c r="F20" s="85" t="s">
        <v>161</v>
      </c>
      <c r="G20" s="97">
        <v>3350</v>
      </c>
      <c r="H20" s="97">
        <v>1220</v>
      </c>
      <c r="I20" s="97">
        <v>2410</v>
      </c>
      <c r="J20" s="97">
        <v>1005</v>
      </c>
      <c r="K20" s="80"/>
      <c r="L20" s="97">
        <v>895</v>
      </c>
      <c r="M20" s="97">
        <v>482</v>
      </c>
      <c r="N20" s="85" t="s">
        <v>235</v>
      </c>
      <c r="O20" s="80"/>
      <c r="P20" s="80"/>
      <c r="Q20" s="85" t="s">
        <v>165</v>
      </c>
      <c r="R20" s="85" t="s">
        <v>165</v>
      </c>
      <c r="S20" s="80"/>
      <c r="T20" s="85" t="s">
        <v>235</v>
      </c>
      <c r="U20" s="79" t="s">
        <v>191</v>
      </c>
      <c r="V20" s="79" t="s">
        <v>192</v>
      </c>
      <c r="W20" s="78" t="s">
        <v>235</v>
      </c>
      <c r="X20" s="85" t="s">
        <v>165</v>
      </c>
      <c r="Y20" s="78" t="s">
        <v>235</v>
      </c>
      <c r="Z20" s="78" t="s">
        <v>235</v>
      </c>
      <c r="AA20" s="81"/>
      <c r="AB20" s="81"/>
      <c r="AC20" s="79" t="s">
        <v>236</v>
      </c>
      <c r="AD20" s="87">
        <v>1884.0299813919999</v>
      </c>
      <c r="AE20" s="88">
        <v>0</v>
      </c>
      <c r="AF20" s="87">
        <v>1884.0299813919999</v>
      </c>
      <c r="AG20" s="89" t="s">
        <v>400</v>
      </c>
      <c r="AH20" s="67" t="e">
        <f>SUBTOTAL(9,#REF!)</f>
        <v>#REF!</v>
      </c>
      <c r="AI20" s="67" t="e">
        <f>SUBTOTAL(9,#REF!)</f>
        <v>#REF!</v>
      </c>
      <c r="AJ20" s="67" t="e">
        <f>SUBTOTAL(9,#REF!)</f>
        <v>#REF!</v>
      </c>
    </row>
    <row r="21" spans="1:36" s="7" customFormat="1" ht="48.9" x14ac:dyDescent="0.2">
      <c r="A21" s="93" t="s">
        <v>240</v>
      </c>
      <c r="B21" s="94" t="s">
        <v>157</v>
      </c>
      <c r="C21" s="94" t="s">
        <v>158</v>
      </c>
      <c r="D21" s="93" t="s">
        <v>241</v>
      </c>
      <c r="E21" s="94" t="s">
        <v>242</v>
      </c>
      <c r="F21" s="94" t="s">
        <v>161</v>
      </c>
      <c r="G21" s="95">
        <v>2765</v>
      </c>
      <c r="H21" s="95">
        <v>960</v>
      </c>
      <c r="I21" s="95">
        <v>2175</v>
      </c>
      <c r="J21" s="95">
        <v>805</v>
      </c>
      <c r="K21" s="82"/>
      <c r="L21" s="95">
        <v>550</v>
      </c>
      <c r="M21" s="95">
        <v>176</v>
      </c>
      <c r="N21" s="94" t="s">
        <v>162</v>
      </c>
      <c r="O21" s="82"/>
      <c r="P21" s="82"/>
      <c r="Q21" s="94" t="s">
        <v>165</v>
      </c>
      <c r="R21" s="94" t="s">
        <v>165</v>
      </c>
      <c r="S21" s="82"/>
      <c r="T21" s="94" t="s">
        <v>176</v>
      </c>
      <c r="U21" s="96" t="s">
        <v>191</v>
      </c>
      <c r="V21" s="96" t="s">
        <v>192</v>
      </c>
      <c r="W21" s="93" t="s">
        <v>169</v>
      </c>
      <c r="X21" s="94" t="s">
        <v>164</v>
      </c>
      <c r="Y21" s="93" t="s">
        <v>177</v>
      </c>
      <c r="Z21" s="93" t="s">
        <v>178</v>
      </c>
      <c r="AA21" s="83"/>
      <c r="AB21" s="83"/>
      <c r="AC21" s="96" t="s">
        <v>172</v>
      </c>
      <c r="AD21" s="87">
        <v>831.31898007837515</v>
      </c>
      <c r="AE21" s="88">
        <v>0</v>
      </c>
      <c r="AF21" s="87">
        <v>831.31898007837515</v>
      </c>
      <c r="AG21" s="89" t="s">
        <v>400</v>
      </c>
      <c r="AH21" s="67" t="e">
        <f>SUBTOTAL(9,#REF!)/2</f>
        <v>#REF!</v>
      </c>
      <c r="AI21" s="67" t="e">
        <f>SUBTOTAL(9,#REF!)/2</f>
        <v>#REF!</v>
      </c>
      <c r="AJ21" s="67" t="e">
        <f>SUBTOTAL(9,#REF!)/2</f>
        <v>#REF!</v>
      </c>
    </row>
    <row r="22" spans="1:36" s="7" customFormat="1" ht="48.9" x14ac:dyDescent="0.2">
      <c r="A22" s="78" t="s">
        <v>243</v>
      </c>
      <c r="B22" s="85" t="s">
        <v>157</v>
      </c>
      <c r="C22" s="85" t="s">
        <v>158</v>
      </c>
      <c r="D22" s="78" t="s">
        <v>244</v>
      </c>
      <c r="E22" s="85" t="s">
        <v>245</v>
      </c>
      <c r="F22" s="85" t="s">
        <v>161</v>
      </c>
      <c r="G22" s="97">
        <v>2765</v>
      </c>
      <c r="H22" s="97">
        <v>960</v>
      </c>
      <c r="I22" s="97">
        <v>2175</v>
      </c>
      <c r="J22" s="97">
        <v>805</v>
      </c>
      <c r="K22" s="80"/>
      <c r="L22" s="97">
        <v>550</v>
      </c>
      <c r="M22" s="97">
        <v>176</v>
      </c>
      <c r="N22" s="85" t="s">
        <v>162</v>
      </c>
      <c r="O22" s="80"/>
      <c r="P22" s="80"/>
      <c r="Q22" s="85" t="s">
        <v>165</v>
      </c>
      <c r="R22" s="85" t="s">
        <v>165</v>
      </c>
      <c r="S22" s="80"/>
      <c r="T22" s="85" t="s">
        <v>176</v>
      </c>
      <c r="U22" s="79" t="s">
        <v>191</v>
      </c>
      <c r="V22" s="79" t="s">
        <v>192</v>
      </c>
      <c r="W22" s="78" t="s">
        <v>169</v>
      </c>
      <c r="X22" s="85" t="s">
        <v>164</v>
      </c>
      <c r="Y22" s="78" t="s">
        <v>177</v>
      </c>
      <c r="Z22" s="78" t="s">
        <v>178</v>
      </c>
      <c r="AA22" s="81"/>
      <c r="AB22" s="81"/>
      <c r="AC22" s="91"/>
      <c r="AD22" s="87">
        <v>831.31898007837515</v>
      </c>
      <c r="AE22" s="88">
        <v>0</v>
      </c>
      <c r="AF22" s="87">
        <v>831.31898007837515</v>
      </c>
      <c r="AG22" s="89" t="s">
        <v>400</v>
      </c>
      <c r="AH22" s="67">
        <v>3.0670000000000002</v>
      </c>
      <c r="AI22" s="67">
        <v>3</v>
      </c>
      <c r="AJ22" s="67">
        <v>5.125</v>
      </c>
    </row>
    <row r="23" spans="1:36" s="7" customFormat="1" ht="48.9" x14ac:dyDescent="0.2">
      <c r="A23" s="93" t="s">
        <v>256</v>
      </c>
      <c r="B23" s="94" t="s">
        <v>157</v>
      </c>
      <c r="C23" s="94" t="s">
        <v>158</v>
      </c>
      <c r="D23" s="93" t="s">
        <v>257</v>
      </c>
      <c r="E23" s="94" t="s">
        <v>258</v>
      </c>
      <c r="F23" s="94" t="s">
        <v>161</v>
      </c>
      <c r="G23" s="95">
        <v>2765</v>
      </c>
      <c r="H23" s="95">
        <v>1030</v>
      </c>
      <c r="I23" s="95">
        <v>2175</v>
      </c>
      <c r="J23" s="95">
        <v>815</v>
      </c>
      <c r="K23" s="82"/>
      <c r="L23" s="95">
        <v>550</v>
      </c>
      <c r="M23" s="95">
        <v>176</v>
      </c>
      <c r="N23" s="94" t="s">
        <v>162</v>
      </c>
      <c r="O23" s="82"/>
      <c r="P23" s="82"/>
      <c r="Q23" s="94" t="s">
        <v>165</v>
      </c>
      <c r="R23" s="94" t="s">
        <v>165</v>
      </c>
      <c r="S23" s="82"/>
      <c r="T23" s="94" t="s">
        <v>166</v>
      </c>
      <c r="U23" s="96" t="s">
        <v>191</v>
      </c>
      <c r="V23" s="96" t="s">
        <v>192</v>
      </c>
      <c r="W23" s="93" t="s">
        <v>169</v>
      </c>
      <c r="X23" s="94" t="s">
        <v>164</v>
      </c>
      <c r="Y23" s="93" t="s">
        <v>170</v>
      </c>
      <c r="Z23" s="93" t="s">
        <v>196</v>
      </c>
      <c r="AA23" s="83"/>
      <c r="AB23" s="83"/>
      <c r="AC23" s="90"/>
      <c r="AD23" s="87">
        <v>835.79294174100028</v>
      </c>
      <c r="AE23" s="88">
        <v>0</v>
      </c>
      <c r="AF23" s="87">
        <v>835.79294174100028</v>
      </c>
      <c r="AG23" s="89" t="s">
        <v>400</v>
      </c>
      <c r="AH23" s="67" t="e">
        <f>SUBTOTAL(9,#REF!)/2</f>
        <v>#REF!</v>
      </c>
      <c r="AI23" s="67" t="e">
        <f>SUBTOTAL(9,#REF!)/2</f>
        <v>#REF!</v>
      </c>
      <c r="AJ23" s="67" t="e">
        <f>SUBTOTAL(9,#REF!)/2</f>
        <v>#REF!</v>
      </c>
    </row>
    <row r="24" spans="1:36" s="7" customFormat="1" ht="48.9" x14ac:dyDescent="0.2">
      <c r="A24" s="78" t="s">
        <v>259</v>
      </c>
      <c r="B24" s="85" t="s">
        <v>157</v>
      </c>
      <c r="C24" s="85" t="s">
        <v>158</v>
      </c>
      <c r="D24" s="78" t="s">
        <v>260</v>
      </c>
      <c r="E24" s="85" t="s">
        <v>261</v>
      </c>
      <c r="F24" s="85" t="s">
        <v>161</v>
      </c>
      <c r="G24" s="97">
        <v>2765</v>
      </c>
      <c r="H24" s="97">
        <v>860</v>
      </c>
      <c r="I24" s="97">
        <v>2175</v>
      </c>
      <c r="J24" s="97">
        <v>705</v>
      </c>
      <c r="K24" s="80"/>
      <c r="L24" s="97">
        <v>550</v>
      </c>
      <c r="M24" s="97">
        <v>176</v>
      </c>
      <c r="N24" s="85" t="s">
        <v>162</v>
      </c>
      <c r="O24" s="80"/>
      <c r="P24" s="80"/>
      <c r="Q24" s="85" t="s">
        <v>165</v>
      </c>
      <c r="R24" s="85" t="s">
        <v>165</v>
      </c>
      <c r="S24" s="80"/>
      <c r="T24" s="85" t="s">
        <v>176</v>
      </c>
      <c r="U24" s="79" t="s">
        <v>191</v>
      </c>
      <c r="V24" s="79" t="s">
        <v>192</v>
      </c>
      <c r="W24" s="78" t="s">
        <v>169</v>
      </c>
      <c r="X24" s="85" t="s">
        <v>164</v>
      </c>
      <c r="Y24" s="78" t="s">
        <v>170</v>
      </c>
      <c r="Z24" s="78" t="s">
        <v>170</v>
      </c>
      <c r="AA24" s="81"/>
      <c r="AB24" s="81"/>
      <c r="AC24" s="91"/>
      <c r="AD24" s="87">
        <v>824.92760627462508</v>
      </c>
      <c r="AE24" s="88">
        <v>0</v>
      </c>
      <c r="AF24" s="87">
        <v>824.92760627462508</v>
      </c>
      <c r="AG24" s="89" t="s">
        <v>400</v>
      </c>
      <c r="AH24" s="67" t="e">
        <f>SUBTOTAL(9,#REF!)</f>
        <v>#REF!</v>
      </c>
      <c r="AI24" s="67" t="e">
        <f>SUBTOTAL(9,#REF!)</f>
        <v>#REF!</v>
      </c>
      <c r="AJ24" s="67" t="e">
        <f>SUBTOTAL(9,#REF!)</f>
        <v>#REF!</v>
      </c>
    </row>
    <row r="25" spans="1:36" s="7" customFormat="1" ht="48.9" x14ac:dyDescent="0.2">
      <c r="A25" s="93" t="s">
        <v>262</v>
      </c>
      <c r="B25" s="94" t="s">
        <v>157</v>
      </c>
      <c r="C25" s="94" t="s">
        <v>158</v>
      </c>
      <c r="D25" s="93" t="s">
        <v>244</v>
      </c>
      <c r="E25" s="94" t="s">
        <v>263</v>
      </c>
      <c r="F25" s="94" t="s">
        <v>161</v>
      </c>
      <c r="G25" s="95">
        <v>2765</v>
      </c>
      <c r="H25" s="95">
        <v>1030</v>
      </c>
      <c r="I25" s="95">
        <v>2175</v>
      </c>
      <c r="J25" s="95">
        <v>815</v>
      </c>
      <c r="K25" s="82"/>
      <c r="L25" s="95">
        <v>550</v>
      </c>
      <c r="M25" s="95">
        <v>176</v>
      </c>
      <c r="N25" s="94" t="s">
        <v>162</v>
      </c>
      <c r="O25" s="82"/>
      <c r="P25" s="82"/>
      <c r="Q25" s="94" t="s">
        <v>165</v>
      </c>
      <c r="R25" s="94" t="s">
        <v>165</v>
      </c>
      <c r="S25" s="82"/>
      <c r="T25" s="94" t="s">
        <v>176</v>
      </c>
      <c r="U25" s="96" t="s">
        <v>191</v>
      </c>
      <c r="V25" s="96" t="s">
        <v>192</v>
      </c>
      <c r="W25" s="93" t="s">
        <v>169</v>
      </c>
      <c r="X25" s="94" t="s">
        <v>164</v>
      </c>
      <c r="Y25" s="93" t="s">
        <v>170</v>
      </c>
      <c r="Z25" s="93" t="s">
        <v>196</v>
      </c>
      <c r="AA25" s="83"/>
      <c r="AB25" s="83"/>
      <c r="AC25" s="90"/>
      <c r="AD25" s="87">
        <v>835.79294174100028</v>
      </c>
      <c r="AE25" s="88">
        <v>0</v>
      </c>
      <c r="AF25" s="87">
        <v>835.79294174100028</v>
      </c>
      <c r="AG25" s="89" t="s">
        <v>400</v>
      </c>
      <c r="AH25" s="67">
        <v>3.0880000000000001</v>
      </c>
      <c r="AI25" s="67">
        <v>3</v>
      </c>
      <c r="AJ25" s="67">
        <v>5.125</v>
      </c>
    </row>
    <row r="26" spans="1:36" s="7" customFormat="1" ht="48.9" x14ac:dyDescent="0.2">
      <c r="A26" s="78" t="s">
        <v>271</v>
      </c>
      <c r="B26" s="85" t="s">
        <v>157</v>
      </c>
      <c r="C26" s="85" t="s">
        <v>158</v>
      </c>
      <c r="D26" s="78" t="s">
        <v>250</v>
      </c>
      <c r="E26" s="85" t="s">
        <v>272</v>
      </c>
      <c r="F26" s="85" t="s">
        <v>161</v>
      </c>
      <c r="G26" s="97">
        <v>2765</v>
      </c>
      <c r="H26" s="97">
        <v>1160</v>
      </c>
      <c r="I26" s="97">
        <v>2175</v>
      </c>
      <c r="J26" s="97">
        <v>1005</v>
      </c>
      <c r="K26" s="80"/>
      <c r="L26" s="97">
        <v>550</v>
      </c>
      <c r="M26" s="97">
        <v>137</v>
      </c>
      <c r="N26" s="85" t="s">
        <v>162</v>
      </c>
      <c r="O26" s="80"/>
      <c r="P26" s="85" t="s">
        <v>163</v>
      </c>
      <c r="Q26" s="85" t="s">
        <v>164</v>
      </c>
      <c r="R26" s="85" t="s">
        <v>165</v>
      </c>
      <c r="S26" s="85" t="s">
        <v>200</v>
      </c>
      <c r="T26" s="85" t="s">
        <v>166</v>
      </c>
      <c r="U26" s="79" t="s">
        <v>191</v>
      </c>
      <c r="V26" s="79" t="s">
        <v>192</v>
      </c>
      <c r="W26" s="78" t="s">
        <v>169</v>
      </c>
      <c r="X26" s="85" t="s">
        <v>164</v>
      </c>
      <c r="Y26" s="78" t="s">
        <v>170</v>
      </c>
      <c r="Z26" s="78" t="s">
        <v>170</v>
      </c>
      <c r="AA26" s="78" t="s">
        <v>171</v>
      </c>
      <c r="AB26" s="78" t="s">
        <v>171</v>
      </c>
      <c r="AC26" s="79" t="s">
        <v>629</v>
      </c>
      <c r="AD26" s="87">
        <v>587.33579505412501</v>
      </c>
      <c r="AE26" s="88">
        <v>0</v>
      </c>
      <c r="AF26" s="87">
        <v>587.33579505412501</v>
      </c>
      <c r="AG26" s="89" t="s">
        <v>401</v>
      </c>
      <c r="AH26" s="67" t="e">
        <f>SUBTOTAL(9,#REF!)</f>
        <v>#REF!</v>
      </c>
      <c r="AI26" s="67" t="e">
        <f>SUBTOTAL(9,#REF!)</f>
        <v>#REF!</v>
      </c>
      <c r="AJ26" s="67" t="e">
        <f>SUBTOTAL(9,#REF!)</f>
        <v>#REF!</v>
      </c>
    </row>
    <row r="27" spans="1:36" s="7" customFormat="1" ht="48.9" x14ac:dyDescent="0.2">
      <c r="A27" s="93" t="s">
        <v>249</v>
      </c>
      <c r="B27" s="94" t="s">
        <v>157</v>
      </c>
      <c r="C27" s="94" t="s">
        <v>158</v>
      </c>
      <c r="D27" s="93" t="s">
        <v>250</v>
      </c>
      <c r="E27" s="94" t="s">
        <v>251</v>
      </c>
      <c r="F27" s="94" t="s">
        <v>161</v>
      </c>
      <c r="G27" s="95">
        <v>2745</v>
      </c>
      <c r="H27" s="95">
        <v>1030</v>
      </c>
      <c r="I27" s="95">
        <v>2155</v>
      </c>
      <c r="J27" s="95">
        <v>805</v>
      </c>
      <c r="K27" s="82"/>
      <c r="L27" s="95">
        <v>550</v>
      </c>
      <c r="M27" s="95">
        <v>177</v>
      </c>
      <c r="N27" s="94" t="s">
        <v>162</v>
      </c>
      <c r="O27" s="94" t="s">
        <v>252</v>
      </c>
      <c r="P27" s="94" t="s">
        <v>163</v>
      </c>
      <c r="Q27" s="94" t="s">
        <v>164</v>
      </c>
      <c r="R27" s="94" t="s">
        <v>165</v>
      </c>
      <c r="S27" s="94" t="s">
        <v>200</v>
      </c>
      <c r="T27" s="94" t="s">
        <v>176</v>
      </c>
      <c r="U27" s="96" t="s">
        <v>191</v>
      </c>
      <c r="V27" s="96" t="s">
        <v>192</v>
      </c>
      <c r="W27" s="93" t="s">
        <v>169</v>
      </c>
      <c r="X27" s="94" t="s">
        <v>164</v>
      </c>
      <c r="Y27" s="93" t="s">
        <v>170</v>
      </c>
      <c r="Z27" s="93" t="s">
        <v>170</v>
      </c>
      <c r="AA27" s="93" t="s">
        <v>171</v>
      </c>
      <c r="AB27" s="93" t="s">
        <v>171</v>
      </c>
      <c r="AC27" s="96" t="s">
        <v>629</v>
      </c>
      <c r="AD27" s="87">
        <v>859.50144221950006</v>
      </c>
      <c r="AE27" s="88">
        <v>0</v>
      </c>
      <c r="AF27" s="87">
        <v>859.50144221950006</v>
      </c>
      <c r="AG27" s="89" t="s">
        <v>400</v>
      </c>
      <c r="AH27" s="67" t="e">
        <f>SUBTOTAL(9,#REF!)</f>
        <v>#REF!</v>
      </c>
      <c r="AI27" s="67" t="e">
        <f>SUBTOTAL(9,#REF!)</f>
        <v>#REF!</v>
      </c>
      <c r="AJ27" s="67" t="e">
        <f>SUBTOTAL(9,#REF!)</f>
        <v>#REF!</v>
      </c>
    </row>
    <row r="28" spans="1:36" s="7" customFormat="1" ht="48.9" x14ac:dyDescent="0.2">
      <c r="A28" s="78" t="s">
        <v>253</v>
      </c>
      <c r="B28" s="85" t="s">
        <v>157</v>
      </c>
      <c r="C28" s="85" t="s">
        <v>158</v>
      </c>
      <c r="D28" s="78" t="s">
        <v>254</v>
      </c>
      <c r="E28" s="85" t="s">
        <v>255</v>
      </c>
      <c r="F28" s="85" t="s">
        <v>161</v>
      </c>
      <c r="G28" s="97">
        <v>2765</v>
      </c>
      <c r="H28" s="97">
        <v>1040</v>
      </c>
      <c r="I28" s="97">
        <v>2175</v>
      </c>
      <c r="J28" s="97">
        <v>825</v>
      </c>
      <c r="K28" s="80"/>
      <c r="L28" s="97">
        <v>550</v>
      </c>
      <c r="M28" s="97">
        <v>177</v>
      </c>
      <c r="N28" s="85" t="s">
        <v>162</v>
      </c>
      <c r="O28" s="85" t="s">
        <v>252</v>
      </c>
      <c r="P28" s="85" t="s">
        <v>163</v>
      </c>
      <c r="Q28" s="85" t="s">
        <v>164</v>
      </c>
      <c r="R28" s="85" t="s">
        <v>165</v>
      </c>
      <c r="S28" s="85" t="s">
        <v>200</v>
      </c>
      <c r="T28" s="85" t="s">
        <v>176</v>
      </c>
      <c r="U28" s="79" t="s">
        <v>191</v>
      </c>
      <c r="V28" s="79" t="s">
        <v>192</v>
      </c>
      <c r="W28" s="78" t="s">
        <v>169</v>
      </c>
      <c r="X28" s="85" t="s">
        <v>164</v>
      </c>
      <c r="Y28" s="78" t="s">
        <v>170</v>
      </c>
      <c r="Z28" s="78" t="s">
        <v>170</v>
      </c>
      <c r="AA28" s="78" t="s">
        <v>171</v>
      </c>
      <c r="AB28" s="78" t="s">
        <v>171</v>
      </c>
      <c r="AC28" s="91"/>
      <c r="AD28" s="87">
        <v>862.69712912137516</v>
      </c>
      <c r="AE28" s="88">
        <v>0</v>
      </c>
      <c r="AF28" s="87">
        <v>862.69712912137516</v>
      </c>
      <c r="AG28" s="89" t="s">
        <v>400</v>
      </c>
      <c r="AH28" s="67" t="e">
        <f>SUBTOTAL(9,#REF!)</f>
        <v>#REF!</v>
      </c>
      <c r="AI28" s="67" t="e">
        <f>SUBTOTAL(9,#REF!)</f>
        <v>#REF!</v>
      </c>
      <c r="AJ28" s="67" t="e">
        <f>SUBTOTAL(9,#REF!)</f>
        <v>#REF!</v>
      </c>
    </row>
    <row r="29" spans="1:36" s="7" customFormat="1" ht="48.9" x14ac:dyDescent="0.2">
      <c r="A29" s="93" t="s">
        <v>277</v>
      </c>
      <c r="B29" s="94" t="s">
        <v>278</v>
      </c>
      <c r="C29" s="94" t="s">
        <v>158</v>
      </c>
      <c r="D29" s="93" t="s">
        <v>238</v>
      </c>
      <c r="E29" s="94" t="s">
        <v>239</v>
      </c>
      <c r="F29" s="94" t="s">
        <v>222</v>
      </c>
      <c r="G29" s="95">
        <v>2765</v>
      </c>
      <c r="H29" s="95">
        <v>1900</v>
      </c>
      <c r="I29" s="95">
        <v>2175</v>
      </c>
      <c r="J29" s="95">
        <v>1710</v>
      </c>
      <c r="K29" s="95">
        <v>886</v>
      </c>
      <c r="L29" s="95">
        <v>550</v>
      </c>
      <c r="M29" s="95">
        <v>137</v>
      </c>
      <c r="N29" s="94" t="s">
        <v>162</v>
      </c>
      <c r="O29" s="94" t="s">
        <v>213</v>
      </c>
      <c r="P29" s="94" t="s">
        <v>163</v>
      </c>
      <c r="Q29" s="94" t="s">
        <v>164</v>
      </c>
      <c r="R29" s="94" t="s">
        <v>164</v>
      </c>
      <c r="S29" s="82"/>
      <c r="T29" s="94" t="s">
        <v>223</v>
      </c>
      <c r="U29" s="96" t="s">
        <v>191</v>
      </c>
      <c r="V29" s="96" t="s">
        <v>192</v>
      </c>
      <c r="W29" s="93" t="s">
        <v>169</v>
      </c>
      <c r="X29" s="94" t="s">
        <v>164</v>
      </c>
      <c r="Y29" s="93" t="s">
        <v>177</v>
      </c>
      <c r="Z29" s="93" t="s">
        <v>178</v>
      </c>
      <c r="AA29" s="93" t="s">
        <v>171</v>
      </c>
      <c r="AB29" s="93" t="s">
        <v>171</v>
      </c>
      <c r="AC29" s="96" t="s">
        <v>630</v>
      </c>
      <c r="AD29" s="87">
        <v>585.66577694637499</v>
      </c>
      <c r="AE29" s="87">
        <v>0</v>
      </c>
      <c r="AF29" s="87">
        <v>585.66577694637499</v>
      </c>
      <c r="AG29" s="89" t="s">
        <v>401</v>
      </c>
      <c r="AH29" s="67" t="e">
        <f>SUBTOTAL(9,#REF!)</f>
        <v>#REF!</v>
      </c>
      <c r="AI29" s="67" t="e">
        <f>SUBTOTAL(9,#REF!)</f>
        <v>#REF!</v>
      </c>
      <c r="AJ29" s="67" t="e">
        <f>SUBTOTAL(9,#REF!)</f>
        <v>#REF!</v>
      </c>
    </row>
    <row r="30" spans="1:36" s="7" customFormat="1" ht="25.85" x14ac:dyDescent="0.2">
      <c r="A30" s="78" t="s">
        <v>279</v>
      </c>
      <c r="B30" s="85" t="s">
        <v>278</v>
      </c>
      <c r="C30" s="85" t="s">
        <v>158</v>
      </c>
      <c r="D30" s="78" t="s">
        <v>280</v>
      </c>
      <c r="E30" s="85" t="s">
        <v>281</v>
      </c>
      <c r="F30" s="85" t="s">
        <v>222</v>
      </c>
      <c r="G30" s="97">
        <v>2765</v>
      </c>
      <c r="H30" s="97">
        <v>1080</v>
      </c>
      <c r="I30" s="97">
        <v>2175</v>
      </c>
      <c r="J30" s="97">
        <v>890</v>
      </c>
      <c r="K30" s="97">
        <v>476</v>
      </c>
      <c r="L30" s="97">
        <v>550</v>
      </c>
      <c r="M30" s="97">
        <v>134</v>
      </c>
      <c r="N30" s="85" t="s">
        <v>162</v>
      </c>
      <c r="O30" s="80"/>
      <c r="P30" s="80"/>
      <c r="Q30" s="85" t="s">
        <v>165</v>
      </c>
      <c r="R30" s="85" t="s">
        <v>165</v>
      </c>
      <c r="S30" s="80"/>
      <c r="T30" s="85" t="s">
        <v>223</v>
      </c>
      <c r="U30" s="79" t="s">
        <v>623</v>
      </c>
      <c r="V30" s="79" t="s">
        <v>185</v>
      </c>
      <c r="W30" s="78" t="s">
        <v>169</v>
      </c>
      <c r="X30" s="85" t="s">
        <v>164</v>
      </c>
      <c r="Y30" s="78" t="s">
        <v>177</v>
      </c>
      <c r="Z30" s="78" t="s">
        <v>178</v>
      </c>
      <c r="AA30" s="81"/>
      <c r="AB30" s="81"/>
      <c r="AC30" s="79" t="s">
        <v>208</v>
      </c>
      <c r="AD30" s="87">
        <v>330.84732610000003</v>
      </c>
      <c r="AE30" s="87">
        <v>0</v>
      </c>
      <c r="AF30" s="87">
        <v>330.84732610000003</v>
      </c>
      <c r="AG30" s="89" t="s">
        <v>402</v>
      </c>
      <c r="AH30" s="67" t="e">
        <f>SUBTOTAL(9,#REF!)</f>
        <v>#REF!</v>
      </c>
      <c r="AI30" s="67" t="e">
        <f>SUBTOTAL(9,#REF!)</f>
        <v>#REF!</v>
      </c>
      <c r="AJ30" s="67" t="e">
        <f>SUBTOTAL(9,#REF!)</f>
        <v>#REF!</v>
      </c>
    </row>
    <row r="31" spans="1:36" s="7" customFormat="1" ht="25.85" x14ac:dyDescent="0.2">
      <c r="A31" s="93" t="s">
        <v>283</v>
      </c>
      <c r="B31" s="94" t="s">
        <v>284</v>
      </c>
      <c r="C31" s="94" t="s">
        <v>158</v>
      </c>
      <c r="D31" s="93" t="s">
        <v>285</v>
      </c>
      <c r="E31" s="94" t="s">
        <v>286</v>
      </c>
      <c r="F31" s="94" t="s">
        <v>161</v>
      </c>
      <c r="G31" s="95">
        <v>2100</v>
      </c>
      <c r="H31" s="95">
        <v>1035</v>
      </c>
      <c r="I31" s="95">
        <v>2040</v>
      </c>
      <c r="J31" s="95">
        <v>805</v>
      </c>
      <c r="K31" s="82"/>
      <c r="L31" s="82"/>
      <c r="M31" s="95">
        <v>122</v>
      </c>
      <c r="N31" s="94" t="s">
        <v>162</v>
      </c>
      <c r="O31" s="82"/>
      <c r="P31" s="94" t="s">
        <v>163</v>
      </c>
      <c r="Q31" s="94" t="s">
        <v>164</v>
      </c>
      <c r="R31" s="94" t="s">
        <v>165</v>
      </c>
      <c r="S31" s="94" t="s">
        <v>200</v>
      </c>
      <c r="T31" s="94" t="s">
        <v>176</v>
      </c>
      <c r="U31" s="96" t="s">
        <v>623</v>
      </c>
      <c r="V31" s="96" t="s">
        <v>185</v>
      </c>
      <c r="W31" s="93" t="s">
        <v>169</v>
      </c>
      <c r="X31" s="94" t="s">
        <v>164</v>
      </c>
      <c r="Y31" s="93" t="s">
        <v>170</v>
      </c>
      <c r="Z31" s="93" t="s">
        <v>207</v>
      </c>
      <c r="AA31" s="93" t="s">
        <v>171</v>
      </c>
      <c r="AB31" s="93" t="s">
        <v>171</v>
      </c>
      <c r="AC31" s="96" t="s">
        <v>287</v>
      </c>
      <c r="AD31" s="87">
        <v>315.85122484999999</v>
      </c>
      <c r="AE31" s="87">
        <v>0</v>
      </c>
      <c r="AF31" s="87">
        <v>315.85122484999999</v>
      </c>
      <c r="AG31" s="89" t="s">
        <v>402</v>
      </c>
      <c r="AH31" s="67" t="e">
        <f>SUBTOTAL(9,#REF!)</f>
        <v>#REF!</v>
      </c>
      <c r="AI31" s="67" t="e">
        <f>SUBTOTAL(9,#REF!)</f>
        <v>#REF!</v>
      </c>
      <c r="AJ31" s="67" t="e">
        <f>SUBTOTAL(9,#REF!)</f>
        <v>#REF!</v>
      </c>
    </row>
    <row r="32" spans="1:36" s="7" customFormat="1" ht="25.85" x14ac:dyDescent="0.2">
      <c r="A32" s="78" t="s">
        <v>288</v>
      </c>
      <c r="B32" s="85" t="s">
        <v>284</v>
      </c>
      <c r="C32" s="85" t="s">
        <v>158</v>
      </c>
      <c r="D32" s="78" t="s">
        <v>238</v>
      </c>
      <c r="E32" s="85" t="s">
        <v>239</v>
      </c>
      <c r="F32" s="85" t="s">
        <v>161</v>
      </c>
      <c r="G32" s="97">
        <v>2230</v>
      </c>
      <c r="H32" s="97">
        <v>1040</v>
      </c>
      <c r="I32" s="97">
        <v>2175</v>
      </c>
      <c r="J32" s="97">
        <v>825</v>
      </c>
      <c r="K32" s="80"/>
      <c r="L32" s="80"/>
      <c r="M32" s="97">
        <v>152</v>
      </c>
      <c r="N32" s="85" t="s">
        <v>162</v>
      </c>
      <c r="O32" s="85" t="s">
        <v>213</v>
      </c>
      <c r="P32" s="85" t="s">
        <v>163</v>
      </c>
      <c r="Q32" s="85" t="s">
        <v>164</v>
      </c>
      <c r="R32" s="85" t="s">
        <v>164</v>
      </c>
      <c r="S32" s="80"/>
      <c r="T32" s="85" t="s">
        <v>166</v>
      </c>
      <c r="U32" s="79" t="s">
        <v>623</v>
      </c>
      <c r="V32" s="79" t="s">
        <v>185</v>
      </c>
      <c r="W32" s="78" t="s">
        <v>169</v>
      </c>
      <c r="X32" s="85" t="s">
        <v>164</v>
      </c>
      <c r="Y32" s="78" t="s">
        <v>170</v>
      </c>
      <c r="Z32" s="78" t="s">
        <v>170</v>
      </c>
      <c r="AA32" s="78" t="s">
        <v>171</v>
      </c>
      <c r="AB32" s="78" t="s">
        <v>171</v>
      </c>
      <c r="AC32" s="91"/>
      <c r="AD32" s="87">
        <v>342.80197899999996</v>
      </c>
      <c r="AE32" s="87">
        <v>0</v>
      </c>
      <c r="AF32" s="87">
        <v>342.80197899999996</v>
      </c>
      <c r="AG32" s="89" t="s">
        <v>402</v>
      </c>
      <c r="AH32" s="67" t="e">
        <f>SUBTOTAL(9,#REF!)</f>
        <v>#REF!</v>
      </c>
      <c r="AI32" s="67" t="e">
        <f>SUBTOTAL(9,#REF!)</f>
        <v>#REF!</v>
      </c>
      <c r="AJ32" s="67" t="e">
        <f>SUBTOTAL(9,#REF!)</f>
        <v>#REF!</v>
      </c>
    </row>
    <row r="33" spans="1:36" s="7" customFormat="1" ht="25.85" x14ac:dyDescent="0.2">
      <c r="A33" s="93" t="s">
        <v>289</v>
      </c>
      <c r="B33" s="94" t="s">
        <v>290</v>
      </c>
      <c r="C33" s="94" t="s">
        <v>158</v>
      </c>
      <c r="D33" s="93" t="s">
        <v>291</v>
      </c>
      <c r="E33" s="94" t="s">
        <v>292</v>
      </c>
      <c r="F33" s="94" t="s">
        <v>161</v>
      </c>
      <c r="G33" s="95">
        <v>2100</v>
      </c>
      <c r="H33" s="95">
        <v>1035</v>
      </c>
      <c r="I33" s="95">
        <v>2040</v>
      </c>
      <c r="J33" s="95">
        <v>810</v>
      </c>
      <c r="K33" s="82"/>
      <c r="L33" s="82"/>
      <c r="M33" s="95">
        <v>122</v>
      </c>
      <c r="N33" s="94" t="s">
        <v>162</v>
      </c>
      <c r="O33" s="94" t="s">
        <v>252</v>
      </c>
      <c r="P33" s="94" t="s">
        <v>163</v>
      </c>
      <c r="Q33" s="94" t="s">
        <v>164</v>
      </c>
      <c r="R33" s="94" t="s">
        <v>165</v>
      </c>
      <c r="S33" s="94" t="s">
        <v>200</v>
      </c>
      <c r="T33" s="94" t="s">
        <v>166</v>
      </c>
      <c r="U33" s="96" t="s">
        <v>623</v>
      </c>
      <c r="V33" s="96" t="s">
        <v>185</v>
      </c>
      <c r="W33" s="93" t="s">
        <v>169</v>
      </c>
      <c r="X33" s="94" t="s">
        <v>164</v>
      </c>
      <c r="Y33" s="93" t="s">
        <v>170</v>
      </c>
      <c r="Z33" s="93" t="s">
        <v>170</v>
      </c>
      <c r="AA33" s="93" t="s">
        <v>171</v>
      </c>
      <c r="AB33" s="93" t="s">
        <v>171</v>
      </c>
      <c r="AC33" s="96" t="s">
        <v>287</v>
      </c>
      <c r="AD33" s="87">
        <v>320.85072484999995</v>
      </c>
      <c r="AE33" s="87">
        <v>0</v>
      </c>
      <c r="AF33" s="87">
        <v>320.85072484999995</v>
      </c>
      <c r="AG33" s="89" t="s">
        <v>402</v>
      </c>
      <c r="AH33" s="67" t="e">
        <f>SUBTOTAL(9,#REF!)</f>
        <v>#REF!</v>
      </c>
      <c r="AI33" s="67" t="e">
        <f>SUBTOTAL(9,#REF!)</f>
        <v>#REF!</v>
      </c>
      <c r="AJ33" s="67" t="e">
        <f>SUBTOTAL(9,#REF!)</f>
        <v>#REF!</v>
      </c>
    </row>
    <row r="34" spans="1:36" s="7" customFormat="1" ht="25.85" x14ac:dyDescent="0.2">
      <c r="A34" s="78" t="s">
        <v>293</v>
      </c>
      <c r="B34" s="85" t="s">
        <v>181</v>
      </c>
      <c r="C34" s="85" t="s">
        <v>158</v>
      </c>
      <c r="D34" s="78" t="s">
        <v>294</v>
      </c>
      <c r="E34" s="85" t="s">
        <v>295</v>
      </c>
      <c r="F34" s="85" t="s">
        <v>161</v>
      </c>
      <c r="G34" s="97">
        <v>2230</v>
      </c>
      <c r="H34" s="97">
        <v>985</v>
      </c>
      <c r="I34" s="97">
        <v>2175</v>
      </c>
      <c r="J34" s="97">
        <v>830</v>
      </c>
      <c r="K34" s="80"/>
      <c r="L34" s="80"/>
      <c r="M34" s="97">
        <v>128</v>
      </c>
      <c r="N34" s="85" t="s">
        <v>162</v>
      </c>
      <c r="O34" s="85" t="s">
        <v>213</v>
      </c>
      <c r="P34" s="80"/>
      <c r="Q34" s="85" t="s">
        <v>165</v>
      </c>
      <c r="R34" s="85" t="s">
        <v>165</v>
      </c>
      <c r="S34" s="85" t="s">
        <v>270</v>
      </c>
      <c r="T34" s="85" t="s">
        <v>176</v>
      </c>
      <c r="U34" s="79" t="s">
        <v>623</v>
      </c>
      <c r="V34" s="79" t="s">
        <v>185</v>
      </c>
      <c r="W34" s="78" t="s">
        <v>169</v>
      </c>
      <c r="X34" s="85" t="s">
        <v>164</v>
      </c>
      <c r="Y34" s="78" t="s">
        <v>177</v>
      </c>
      <c r="Z34" s="78" t="s">
        <v>233</v>
      </c>
      <c r="AA34" s="81"/>
      <c r="AB34" s="81"/>
      <c r="AC34" s="91"/>
      <c r="AD34" s="87">
        <v>337.53737419999987</v>
      </c>
      <c r="AE34" s="87">
        <v>0</v>
      </c>
      <c r="AF34" s="87">
        <v>337.53737419999987</v>
      </c>
      <c r="AG34" s="89" t="s">
        <v>402</v>
      </c>
      <c r="AH34" s="67" t="e">
        <f>SUBTOTAL(9,#REF!)</f>
        <v>#REF!</v>
      </c>
      <c r="AI34" s="67" t="e">
        <f>SUBTOTAL(9,#REF!)</f>
        <v>#REF!</v>
      </c>
      <c r="AJ34" s="67" t="e">
        <f>SUBTOTAL(9,#REF!)</f>
        <v>#REF!</v>
      </c>
    </row>
    <row r="35" spans="1:36" s="7" customFormat="1" ht="25.85" x14ac:dyDescent="0.2">
      <c r="A35" s="93" t="s">
        <v>246</v>
      </c>
      <c r="B35" s="94" t="s">
        <v>181</v>
      </c>
      <c r="C35" s="94" t="s">
        <v>158</v>
      </c>
      <c r="D35" s="93" t="s">
        <v>247</v>
      </c>
      <c r="E35" s="94" t="s">
        <v>248</v>
      </c>
      <c r="F35" s="94" t="s">
        <v>161</v>
      </c>
      <c r="G35" s="95">
        <v>2500</v>
      </c>
      <c r="H35" s="95">
        <v>920</v>
      </c>
      <c r="I35" s="95">
        <v>2445</v>
      </c>
      <c r="J35" s="95">
        <v>705</v>
      </c>
      <c r="K35" s="82"/>
      <c r="L35" s="82"/>
      <c r="M35" s="95">
        <v>167</v>
      </c>
      <c r="N35" s="94" t="s">
        <v>162</v>
      </c>
      <c r="O35" s="82"/>
      <c r="P35" s="82"/>
      <c r="Q35" s="94" t="s">
        <v>165</v>
      </c>
      <c r="R35" s="94" t="s">
        <v>165</v>
      </c>
      <c r="S35" s="82"/>
      <c r="T35" s="94" t="s">
        <v>176</v>
      </c>
      <c r="U35" s="96" t="s">
        <v>184</v>
      </c>
      <c r="V35" s="96" t="s">
        <v>185</v>
      </c>
      <c r="W35" s="93" t="s">
        <v>169</v>
      </c>
      <c r="X35" s="94" t="s">
        <v>164</v>
      </c>
      <c r="Y35" s="93" t="s">
        <v>170</v>
      </c>
      <c r="Z35" s="93" t="s">
        <v>170</v>
      </c>
      <c r="AA35" s="83"/>
      <c r="AB35" s="83"/>
      <c r="AC35" s="96" t="s">
        <v>172</v>
      </c>
      <c r="AD35" s="87">
        <v>473.49226725</v>
      </c>
      <c r="AE35" s="87">
        <v>0</v>
      </c>
      <c r="AF35" s="87">
        <v>473.49226725</v>
      </c>
      <c r="AG35" s="89" t="s">
        <v>399</v>
      </c>
      <c r="AH35" s="67" t="e">
        <f>SUBTOTAL(9,#REF!)/2</f>
        <v>#REF!</v>
      </c>
      <c r="AI35" s="67" t="e">
        <f>SUBTOTAL(9,#REF!)/2</f>
        <v>#REF!</v>
      </c>
      <c r="AJ35" s="67" t="e">
        <f>SUBTOTAL(9,#REF!)/2</f>
        <v>#REF!</v>
      </c>
    </row>
    <row r="36" spans="1:36" s="7" customFormat="1" ht="25.85" x14ac:dyDescent="0.2">
      <c r="A36" s="78" t="s">
        <v>273</v>
      </c>
      <c r="B36" s="85" t="s">
        <v>181</v>
      </c>
      <c r="C36" s="85" t="s">
        <v>158</v>
      </c>
      <c r="D36" s="78" t="s">
        <v>250</v>
      </c>
      <c r="E36" s="85" t="s">
        <v>272</v>
      </c>
      <c r="F36" s="85" t="s">
        <v>161</v>
      </c>
      <c r="G36" s="97">
        <v>2500</v>
      </c>
      <c r="H36" s="97">
        <v>920</v>
      </c>
      <c r="I36" s="97">
        <v>2445</v>
      </c>
      <c r="J36" s="97">
        <v>705</v>
      </c>
      <c r="K36" s="80"/>
      <c r="L36" s="80"/>
      <c r="M36" s="97">
        <v>167</v>
      </c>
      <c r="N36" s="85" t="s">
        <v>162</v>
      </c>
      <c r="O36" s="80"/>
      <c r="P36" s="80"/>
      <c r="Q36" s="85" t="s">
        <v>165</v>
      </c>
      <c r="R36" s="85" t="s">
        <v>165</v>
      </c>
      <c r="S36" s="80"/>
      <c r="T36" s="85" t="s">
        <v>176</v>
      </c>
      <c r="U36" s="79" t="s">
        <v>184</v>
      </c>
      <c r="V36" s="79" t="s">
        <v>185</v>
      </c>
      <c r="W36" s="78" t="s">
        <v>169</v>
      </c>
      <c r="X36" s="85" t="s">
        <v>164</v>
      </c>
      <c r="Y36" s="78" t="s">
        <v>170</v>
      </c>
      <c r="Z36" s="78" t="s">
        <v>170</v>
      </c>
      <c r="AA36" s="81"/>
      <c r="AB36" s="81"/>
      <c r="AC36" s="79" t="s">
        <v>172</v>
      </c>
      <c r="AD36" s="87">
        <v>473.49226725</v>
      </c>
      <c r="AE36" s="87">
        <v>0</v>
      </c>
      <c r="AF36" s="87">
        <v>473.49226725</v>
      </c>
      <c r="AG36" s="89" t="s">
        <v>399</v>
      </c>
      <c r="AH36" s="67">
        <v>2.8959999999999999</v>
      </c>
      <c r="AI36" s="67">
        <v>3</v>
      </c>
      <c r="AJ36" s="67">
        <v>1.28125</v>
      </c>
    </row>
    <row r="37" spans="1:36" s="7" customFormat="1" ht="48.9" x14ac:dyDescent="0.2">
      <c r="A37" s="93" t="s">
        <v>631</v>
      </c>
      <c r="B37" s="94" t="s">
        <v>181</v>
      </c>
      <c r="C37" s="94" t="s">
        <v>158</v>
      </c>
      <c r="D37" s="93" t="s">
        <v>274</v>
      </c>
      <c r="E37" s="94" t="s">
        <v>275</v>
      </c>
      <c r="F37" s="94" t="s">
        <v>161</v>
      </c>
      <c r="G37" s="95">
        <v>2500</v>
      </c>
      <c r="H37" s="95">
        <v>1040</v>
      </c>
      <c r="I37" s="95">
        <v>2445</v>
      </c>
      <c r="J37" s="95">
        <v>825</v>
      </c>
      <c r="K37" s="82"/>
      <c r="L37" s="82"/>
      <c r="M37" s="95">
        <v>128</v>
      </c>
      <c r="N37" s="94" t="s">
        <v>162</v>
      </c>
      <c r="O37" s="94" t="s">
        <v>213</v>
      </c>
      <c r="P37" s="94" t="s">
        <v>163</v>
      </c>
      <c r="Q37" s="94" t="s">
        <v>164</v>
      </c>
      <c r="R37" s="94" t="s">
        <v>164</v>
      </c>
      <c r="S37" s="82"/>
      <c r="T37" s="94" t="s">
        <v>166</v>
      </c>
      <c r="U37" s="96" t="s">
        <v>191</v>
      </c>
      <c r="V37" s="96" t="s">
        <v>192</v>
      </c>
      <c r="W37" s="93" t="s">
        <v>169</v>
      </c>
      <c r="X37" s="94" t="s">
        <v>164</v>
      </c>
      <c r="Y37" s="93" t="s">
        <v>170</v>
      </c>
      <c r="Z37" s="93" t="s">
        <v>170</v>
      </c>
      <c r="AA37" s="93" t="s">
        <v>171</v>
      </c>
      <c r="AB37" s="93" t="s">
        <v>171</v>
      </c>
      <c r="AC37" s="90"/>
      <c r="AD37" s="87">
        <v>518.59093657849996</v>
      </c>
      <c r="AE37" s="87">
        <v>0</v>
      </c>
      <c r="AF37" s="87">
        <v>518.59093657849996</v>
      </c>
      <c r="AG37" s="89" t="s">
        <v>401</v>
      </c>
      <c r="AH37" s="67" t="e">
        <f>SUBTOTAL(9,#REF!)</f>
        <v>#REF!</v>
      </c>
      <c r="AI37" s="67" t="e">
        <f>SUBTOTAL(9,#REF!)</f>
        <v>#REF!</v>
      </c>
      <c r="AJ37" s="67" t="e">
        <f>SUBTOTAL(9,#REF!)</f>
        <v>#REF!</v>
      </c>
    </row>
    <row r="38" spans="1:36" s="7" customFormat="1" ht="48.9" x14ac:dyDescent="0.2">
      <c r="A38" s="78" t="s">
        <v>276</v>
      </c>
      <c r="B38" s="85" t="s">
        <v>181</v>
      </c>
      <c r="C38" s="85" t="s">
        <v>158</v>
      </c>
      <c r="D38" s="78" t="s">
        <v>250</v>
      </c>
      <c r="E38" s="85" t="s">
        <v>251</v>
      </c>
      <c r="F38" s="85" t="s">
        <v>161</v>
      </c>
      <c r="G38" s="97">
        <v>2500</v>
      </c>
      <c r="H38" s="97">
        <v>985</v>
      </c>
      <c r="I38" s="97">
        <v>2445</v>
      </c>
      <c r="J38" s="97">
        <v>830</v>
      </c>
      <c r="K38" s="80"/>
      <c r="L38" s="80"/>
      <c r="M38" s="97">
        <v>128</v>
      </c>
      <c r="N38" s="85" t="s">
        <v>162</v>
      </c>
      <c r="O38" s="80"/>
      <c r="P38" s="85" t="s">
        <v>163</v>
      </c>
      <c r="Q38" s="85" t="s">
        <v>164</v>
      </c>
      <c r="R38" s="85" t="s">
        <v>164</v>
      </c>
      <c r="S38" s="85" t="s">
        <v>200</v>
      </c>
      <c r="T38" s="85" t="s">
        <v>176</v>
      </c>
      <c r="U38" s="79" t="s">
        <v>191</v>
      </c>
      <c r="V38" s="79" t="s">
        <v>192</v>
      </c>
      <c r="W38" s="78" t="s">
        <v>169</v>
      </c>
      <c r="X38" s="85" t="s">
        <v>164</v>
      </c>
      <c r="Y38" s="78" t="s">
        <v>177</v>
      </c>
      <c r="Z38" s="78" t="s">
        <v>178</v>
      </c>
      <c r="AA38" s="78" t="s">
        <v>171</v>
      </c>
      <c r="AB38" s="78" t="s">
        <v>171</v>
      </c>
      <c r="AC38" s="91"/>
      <c r="AD38" s="87">
        <v>488.78064829056245</v>
      </c>
      <c r="AE38" s="87">
        <v>0</v>
      </c>
      <c r="AF38" s="87">
        <v>488.78064829056245</v>
      </c>
      <c r="AG38" s="89" t="s">
        <v>401</v>
      </c>
      <c r="AH38" s="67" t="e">
        <f>SUBTOTAL(9,#REF!)</f>
        <v>#REF!</v>
      </c>
      <c r="AI38" s="67" t="e">
        <f>SUBTOTAL(9,#REF!)</f>
        <v>#REF!</v>
      </c>
      <c r="AJ38" s="67" t="e">
        <f>SUBTOTAL(9,#REF!)</f>
        <v>#REF!</v>
      </c>
    </row>
    <row r="39" spans="1:36" s="7" customFormat="1" ht="48.9" x14ac:dyDescent="0.2">
      <c r="A39" s="93" t="s">
        <v>264</v>
      </c>
      <c r="B39" s="94" t="s">
        <v>181</v>
      </c>
      <c r="C39" s="94" t="s">
        <v>158</v>
      </c>
      <c r="D39" s="93" t="s">
        <v>265</v>
      </c>
      <c r="E39" s="94" t="s">
        <v>266</v>
      </c>
      <c r="F39" s="94" t="s">
        <v>161</v>
      </c>
      <c r="G39" s="95">
        <v>2500</v>
      </c>
      <c r="H39" s="95">
        <v>985</v>
      </c>
      <c r="I39" s="95">
        <v>2445</v>
      </c>
      <c r="J39" s="95">
        <v>830</v>
      </c>
      <c r="K39" s="82"/>
      <c r="L39" s="82"/>
      <c r="M39" s="95">
        <v>128</v>
      </c>
      <c r="N39" s="94" t="s">
        <v>162</v>
      </c>
      <c r="O39" s="94" t="s">
        <v>213</v>
      </c>
      <c r="P39" s="94" t="s">
        <v>163</v>
      </c>
      <c r="Q39" s="94" t="s">
        <v>164</v>
      </c>
      <c r="R39" s="94" t="s">
        <v>164</v>
      </c>
      <c r="S39" s="82"/>
      <c r="T39" s="94" t="s">
        <v>176</v>
      </c>
      <c r="U39" s="96" t="s">
        <v>191</v>
      </c>
      <c r="V39" s="96" t="s">
        <v>192</v>
      </c>
      <c r="W39" s="93" t="s">
        <v>169</v>
      </c>
      <c r="X39" s="94" t="s">
        <v>164</v>
      </c>
      <c r="Y39" s="93" t="s">
        <v>177</v>
      </c>
      <c r="Z39" s="93" t="s">
        <v>178</v>
      </c>
      <c r="AA39" s="93" t="s">
        <v>171</v>
      </c>
      <c r="AB39" s="93" t="s">
        <v>171</v>
      </c>
      <c r="AC39" s="90"/>
      <c r="AD39" s="87">
        <v>516.15669829056242</v>
      </c>
      <c r="AE39" s="87">
        <v>0</v>
      </c>
      <c r="AF39" s="87">
        <v>516.15669829056242</v>
      </c>
      <c r="AG39" s="89" t="s">
        <v>401</v>
      </c>
      <c r="AH39" s="67" t="e">
        <f>SUBTOTAL(9,#REF!)</f>
        <v>#REF!</v>
      </c>
      <c r="AI39" s="67" t="e">
        <f>SUBTOTAL(9,#REF!)</f>
        <v>#REF!</v>
      </c>
      <c r="AJ39" s="67" t="e">
        <f>SUBTOTAL(9,#REF!)</f>
        <v>#REF!</v>
      </c>
    </row>
    <row r="40" spans="1:36" s="7" customFormat="1" ht="48.9" x14ac:dyDescent="0.2">
      <c r="A40" s="78" t="s">
        <v>267</v>
      </c>
      <c r="B40" s="85" t="s">
        <v>181</v>
      </c>
      <c r="C40" s="85" t="s">
        <v>158</v>
      </c>
      <c r="D40" s="78" t="s">
        <v>268</v>
      </c>
      <c r="E40" s="85" t="s">
        <v>269</v>
      </c>
      <c r="F40" s="85" t="s">
        <v>161</v>
      </c>
      <c r="G40" s="97">
        <v>2500</v>
      </c>
      <c r="H40" s="97">
        <v>985</v>
      </c>
      <c r="I40" s="97">
        <v>2445</v>
      </c>
      <c r="J40" s="97">
        <v>830</v>
      </c>
      <c r="K40" s="80"/>
      <c r="L40" s="80"/>
      <c r="M40" s="97">
        <v>128</v>
      </c>
      <c r="N40" s="85" t="s">
        <v>162</v>
      </c>
      <c r="O40" s="85" t="s">
        <v>213</v>
      </c>
      <c r="P40" s="85" t="s">
        <v>163</v>
      </c>
      <c r="Q40" s="85" t="s">
        <v>164</v>
      </c>
      <c r="R40" s="85" t="s">
        <v>165</v>
      </c>
      <c r="S40" s="85" t="s">
        <v>270</v>
      </c>
      <c r="T40" s="85" t="s">
        <v>176</v>
      </c>
      <c r="U40" s="79" t="s">
        <v>191</v>
      </c>
      <c r="V40" s="79" t="s">
        <v>192</v>
      </c>
      <c r="W40" s="78" t="s">
        <v>169</v>
      </c>
      <c r="X40" s="85" t="s">
        <v>164</v>
      </c>
      <c r="Y40" s="78" t="s">
        <v>177</v>
      </c>
      <c r="Z40" s="78" t="s">
        <v>178</v>
      </c>
      <c r="AA40" s="78" t="s">
        <v>171</v>
      </c>
      <c r="AB40" s="78" t="s">
        <v>171</v>
      </c>
      <c r="AC40" s="91"/>
      <c r="AD40" s="87">
        <v>521.71169829056248</v>
      </c>
      <c r="AE40" s="87">
        <v>0</v>
      </c>
      <c r="AF40" s="87">
        <v>521.71169829056248</v>
      </c>
      <c r="AG40" s="89" t="s">
        <v>401</v>
      </c>
      <c r="AH40" s="67" t="e">
        <f>SUBTOTAL(9,#REF!)/2</f>
        <v>#REF!</v>
      </c>
      <c r="AI40" s="67" t="e">
        <f>SUBTOTAL(9,#REF!)/2</f>
        <v>#REF!</v>
      </c>
      <c r="AJ40" s="67" t="e">
        <f>SUBTOTAL(9,#REF!)/2</f>
        <v>#REF!</v>
      </c>
    </row>
    <row r="41" spans="1:36" s="7" customFormat="1" ht="48.9" x14ac:dyDescent="0.2">
      <c r="A41" s="93" t="s">
        <v>237</v>
      </c>
      <c r="B41" s="94" t="s">
        <v>181</v>
      </c>
      <c r="C41" s="94" t="s">
        <v>158</v>
      </c>
      <c r="D41" s="93" t="s">
        <v>238</v>
      </c>
      <c r="E41" s="94" t="s">
        <v>239</v>
      </c>
      <c r="F41" s="94" t="s">
        <v>161</v>
      </c>
      <c r="G41" s="95">
        <v>2500</v>
      </c>
      <c r="H41" s="95">
        <v>985</v>
      </c>
      <c r="I41" s="95">
        <v>2445</v>
      </c>
      <c r="J41" s="95">
        <v>830</v>
      </c>
      <c r="K41" s="82"/>
      <c r="L41" s="82"/>
      <c r="M41" s="95">
        <v>128</v>
      </c>
      <c r="N41" s="94" t="s">
        <v>162</v>
      </c>
      <c r="O41" s="94" t="s">
        <v>213</v>
      </c>
      <c r="P41" s="94" t="s">
        <v>163</v>
      </c>
      <c r="Q41" s="94" t="s">
        <v>164</v>
      </c>
      <c r="R41" s="94" t="s">
        <v>164</v>
      </c>
      <c r="S41" s="82"/>
      <c r="T41" s="94" t="s">
        <v>166</v>
      </c>
      <c r="U41" s="96" t="s">
        <v>191</v>
      </c>
      <c r="V41" s="96" t="s">
        <v>192</v>
      </c>
      <c r="W41" s="93" t="s">
        <v>169</v>
      </c>
      <c r="X41" s="94" t="s">
        <v>164</v>
      </c>
      <c r="Y41" s="93" t="s">
        <v>177</v>
      </c>
      <c r="Z41" s="93" t="s">
        <v>178</v>
      </c>
      <c r="AA41" s="93" t="s">
        <v>171</v>
      </c>
      <c r="AB41" s="93" t="s">
        <v>171</v>
      </c>
      <c r="AC41" s="90"/>
      <c r="AD41" s="87">
        <v>521.71169829056248</v>
      </c>
      <c r="AE41" s="87">
        <v>0</v>
      </c>
      <c r="AF41" s="87">
        <v>521.71169829056248</v>
      </c>
      <c r="AG41" s="89" t="s">
        <v>401</v>
      </c>
      <c r="AH41" s="67">
        <v>3.0405000000000002</v>
      </c>
      <c r="AI41" s="67">
        <v>2.625</v>
      </c>
      <c r="AJ41" s="67">
        <v>3.84375</v>
      </c>
    </row>
    <row r="42" spans="1:36" s="7" customFormat="1" ht="25.85" x14ac:dyDescent="0.2">
      <c r="A42" s="78" t="s">
        <v>296</v>
      </c>
      <c r="B42" s="85" t="s">
        <v>221</v>
      </c>
      <c r="C42" s="85" t="s">
        <v>158</v>
      </c>
      <c r="D42" s="78" t="s">
        <v>297</v>
      </c>
      <c r="E42" s="85" t="s">
        <v>298</v>
      </c>
      <c r="F42" s="85" t="s">
        <v>222</v>
      </c>
      <c r="G42" s="97">
        <v>2220</v>
      </c>
      <c r="H42" s="97">
        <v>1080</v>
      </c>
      <c r="I42" s="97">
        <v>2175</v>
      </c>
      <c r="J42" s="97">
        <v>900</v>
      </c>
      <c r="K42" s="97">
        <v>452</v>
      </c>
      <c r="L42" s="80"/>
      <c r="M42" s="97">
        <v>122</v>
      </c>
      <c r="N42" s="85" t="s">
        <v>162</v>
      </c>
      <c r="O42" s="80"/>
      <c r="P42" s="85" t="s">
        <v>163</v>
      </c>
      <c r="Q42" s="85" t="s">
        <v>164</v>
      </c>
      <c r="R42" s="85" t="s">
        <v>165</v>
      </c>
      <c r="S42" s="80"/>
      <c r="T42" s="85" t="s">
        <v>223</v>
      </c>
      <c r="U42" s="79" t="s">
        <v>623</v>
      </c>
      <c r="V42" s="79" t="s">
        <v>185</v>
      </c>
      <c r="W42" s="78" t="s">
        <v>169</v>
      </c>
      <c r="X42" s="85" t="s">
        <v>164</v>
      </c>
      <c r="Y42" s="78" t="s">
        <v>170</v>
      </c>
      <c r="Z42" s="78" t="s">
        <v>170</v>
      </c>
      <c r="AA42" s="78" t="s">
        <v>171</v>
      </c>
      <c r="AB42" s="78" t="s">
        <v>171</v>
      </c>
      <c r="AC42" s="79" t="s">
        <v>208</v>
      </c>
      <c r="AD42" s="87">
        <v>323.59755619999993</v>
      </c>
      <c r="AE42" s="87">
        <v>0</v>
      </c>
      <c r="AF42" s="87">
        <v>323.59755619999993</v>
      </c>
      <c r="AG42" s="89" t="s">
        <v>402</v>
      </c>
      <c r="AH42" s="67" t="e">
        <f>SUBTOTAL(9,#REF!)</f>
        <v>#REF!</v>
      </c>
      <c r="AI42" s="67" t="e">
        <f>SUBTOTAL(9,#REF!)</f>
        <v>#REF!</v>
      </c>
      <c r="AJ42" s="67" t="e">
        <f>SUBTOTAL(9,#REF!)</f>
        <v>#REF!</v>
      </c>
    </row>
    <row r="43" spans="1:36" s="7" customFormat="1" ht="25.85" x14ac:dyDescent="0.2">
      <c r="A43" s="93" t="s">
        <v>302</v>
      </c>
      <c r="B43" s="94" t="s">
        <v>221</v>
      </c>
      <c r="C43" s="94" t="s">
        <v>158</v>
      </c>
      <c r="D43" s="93" t="s">
        <v>300</v>
      </c>
      <c r="E43" s="94" t="s">
        <v>303</v>
      </c>
      <c r="F43" s="94" t="s">
        <v>222</v>
      </c>
      <c r="G43" s="95">
        <v>2220</v>
      </c>
      <c r="H43" s="95">
        <v>1280</v>
      </c>
      <c r="I43" s="95">
        <v>2175</v>
      </c>
      <c r="J43" s="95">
        <v>1100</v>
      </c>
      <c r="K43" s="95">
        <v>552</v>
      </c>
      <c r="L43" s="82"/>
      <c r="M43" s="95">
        <v>128</v>
      </c>
      <c r="N43" s="94" t="s">
        <v>162</v>
      </c>
      <c r="O43" s="82"/>
      <c r="P43" s="82"/>
      <c r="Q43" s="94" t="s">
        <v>165</v>
      </c>
      <c r="R43" s="94" t="s">
        <v>165</v>
      </c>
      <c r="S43" s="82"/>
      <c r="T43" s="94" t="s">
        <v>223</v>
      </c>
      <c r="U43" s="96" t="s">
        <v>623</v>
      </c>
      <c r="V43" s="96" t="s">
        <v>185</v>
      </c>
      <c r="W43" s="93" t="s">
        <v>169</v>
      </c>
      <c r="X43" s="94" t="s">
        <v>164</v>
      </c>
      <c r="Y43" s="93" t="s">
        <v>170</v>
      </c>
      <c r="Z43" s="93" t="s">
        <v>170</v>
      </c>
      <c r="AA43" s="83"/>
      <c r="AB43" s="83"/>
      <c r="AC43" s="96" t="s">
        <v>208</v>
      </c>
      <c r="AD43" s="87">
        <v>322.21102819999993</v>
      </c>
      <c r="AE43" s="87">
        <v>0</v>
      </c>
      <c r="AF43" s="87">
        <v>322.21102819999993</v>
      </c>
      <c r="AG43" s="89" t="s">
        <v>402</v>
      </c>
      <c r="AH43" s="67" t="e">
        <f>SUBTOTAL(9,#REF!)/2</f>
        <v>#REF!</v>
      </c>
      <c r="AI43" s="67" t="e">
        <f>SUBTOTAL(9,#REF!)/2</f>
        <v>#REF!</v>
      </c>
      <c r="AJ43" s="67" t="e">
        <f>SUBTOTAL(9,#REF!)/2</f>
        <v>#REF!</v>
      </c>
    </row>
    <row r="44" spans="1:36" s="7" customFormat="1" ht="25.85" x14ac:dyDescent="0.2">
      <c r="A44" s="78" t="s">
        <v>304</v>
      </c>
      <c r="B44" s="85" t="s">
        <v>221</v>
      </c>
      <c r="C44" s="85" t="s">
        <v>158</v>
      </c>
      <c r="D44" s="78" t="s">
        <v>300</v>
      </c>
      <c r="E44" s="85" t="s">
        <v>303</v>
      </c>
      <c r="F44" s="85" t="s">
        <v>222</v>
      </c>
      <c r="G44" s="97">
        <v>2220</v>
      </c>
      <c r="H44" s="97">
        <v>1280</v>
      </c>
      <c r="I44" s="97">
        <v>2175</v>
      </c>
      <c r="J44" s="97">
        <v>1100</v>
      </c>
      <c r="K44" s="97">
        <v>552</v>
      </c>
      <c r="L44" s="80"/>
      <c r="M44" s="97">
        <v>128</v>
      </c>
      <c r="N44" s="85" t="s">
        <v>162</v>
      </c>
      <c r="O44" s="80"/>
      <c r="P44" s="80"/>
      <c r="Q44" s="85" t="s">
        <v>165</v>
      </c>
      <c r="R44" s="85" t="s">
        <v>165</v>
      </c>
      <c r="S44" s="80"/>
      <c r="T44" s="85" t="s">
        <v>223</v>
      </c>
      <c r="U44" s="79" t="s">
        <v>623</v>
      </c>
      <c r="V44" s="79" t="s">
        <v>185</v>
      </c>
      <c r="W44" s="78" t="s">
        <v>169</v>
      </c>
      <c r="X44" s="85" t="s">
        <v>164</v>
      </c>
      <c r="Y44" s="78" t="s">
        <v>170</v>
      </c>
      <c r="Z44" s="78" t="s">
        <v>170</v>
      </c>
      <c r="AA44" s="81"/>
      <c r="AB44" s="81"/>
      <c r="AC44" s="79" t="s">
        <v>208</v>
      </c>
      <c r="AD44" s="87">
        <v>322.21102819999993</v>
      </c>
      <c r="AE44" s="87">
        <v>0</v>
      </c>
      <c r="AF44" s="87">
        <v>322.21102819999993</v>
      </c>
      <c r="AG44" s="89" t="s">
        <v>402</v>
      </c>
      <c r="AH44" s="67">
        <v>1.724</v>
      </c>
      <c r="AI44" s="67">
        <v>1.75</v>
      </c>
      <c r="AJ44" s="67">
        <v>1.0249999999999999</v>
      </c>
    </row>
    <row r="45" spans="1:36" s="7" customFormat="1" ht="25.85" x14ac:dyDescent="0.2">
      <c r="A45" s="93" t="s">
        <v>305</v>
      </c>
      <c r="B45" s="94" t="s">
        <v>221</v>
      </c>
      <c r="C45" s="94" t="s">
        <v>158</v>
      </c>
      <c r="D45" s="93" t="s">
        <v>306</v>
      </c>
      <c r="E45" s="94" t="s">
        <v>307</v>
      </c>
      <c r="F45" s="94" t="s">
        <v>222</v>
      </c>
      <c r="G45" s="95">
        <v>2220</v>
      </c>
      <c r="H45" s="95">
        <v>1080</v>
      </c>
      <c r="I45" s="95">
        <v>2175</v>
      </c>
      <c r="J45" s="95">
        <v>900</v>
      </c>
      <c r="K45" s="95">
        <v>452</v>
      </c>
      <c r="L45" s="82"/>
      <c r="M45" s="95">
        <v>128</v>
      </c>
      <c r="N45" s="94" t="s">
        <v>162</v>
      </c>
      <c r="O45" s="94" t="s">
        <v>213</v>
      </c>
      <c r="P45" s="94" t="s">
        <v>163</v>
      </c>
      <c r="Q45" s="94" t="s">
        <v>164</v>
      </c>
      <c r="R45" s="94" t="s">
        <v>165</v>
      </c>
      <c r="S45" s="82"/>
      <c r="T45" s="94" t="s">
        <v>223</v>
      </c>
      <c r="U45" s="96" t="s">
        <v>623</v>
      </c>
      <c r="V45" s="96" t="s">
        <v>185</v>
      </c>
      <c r="W45" s="93" t="s">
        <v>169</v>
      </c>
      <c r="X45" s="94" t="s">
        <v>164</v>
      </c>
      <c r="Y45" s="93" t="s">
        <v>170</v>
      </c>
      <c r="Z45" s="93" t="s">
        <v>170</v>
      </c>
      <c r="AA45" s="93" t="s">
        <v>171</v>
      </c>
      <c r="AB45" s="93" t="s">
        <v>171</v>
      </c>
      <c r="AC45" s="96" t="s">
        <v>208</v>
      </c>
      <c r="AD45" s="87">
        <v>339.57588244999994</v>
      </c>
      <c r="AE45" s="87">
        <v>0</v>
      </c>
      <c r="AF45" s="87">
        <v>339.57588244999994</v>
      </c>
      <c r="AG45" s="89" t="s">
        <v>402</v>
      </c>
      <c r="AH45" s="67" t="e">
        <f>SUBTOTAL(9,#REF!)</f>
        <v>#REF!</v>
      </c>
      <c r="AI45" s="67" t="e">
        <f>SUBTOTAL(9,#REF!)</f>
        <v>#REF!</v>
      </c>
      <c r="AJ45" s="67" t="e">
        <f>SUBTOTAL(9,#REF!)</f>
        <v>#REF!</v>
      </c>
    </row>
    <row r="46" spans="1:36" s="7" customFormat="1" ht="25.85" x14ac:dyDescent="0.2">
      <c r="A46" s="78" t="s">
        <v>308</v>
      </c>
      <c r="B46" s="85" t="s">
        <v>221</v>
      </c>
      <c r="C46" s="85" t="s">
        <v>158</v>
      </c>
      <c r="D46" s="78" t="s">
        <v>309</v>
      </c>
      <c r="E46" s="85" t="s">
        <v>310</v>
      </c>
      <c r="F46" s="85" t="s">
        <v>222</v>
      </c>
      <c r="G46" s="97">
        <v>2220</v>
      </c>
      <c r="H46" s="97">
        <v>1080</v>
      </c>
      <c r="I46" s="97">
        <v>2175</v>
      </c>
      <c r="J46" s="97">
        <v>900</v>
      </c>
      <c r="K46" s="97">
        <v>452</v>
      </c>
      <c r="L46" s="80"/>
      <c r="M46" s="97">
        <v>128</v>
      </c>
      <c r="N46" s="85" t="s">
        <v>162</v>
      </c>
      <c r="O46" s="80"/>
      <c r="P46" s="80"/>
      <c r="Q46" s="85" t="s">
        <v>165</v>
      </c>
      <c r="R46" s="85" t="s">
        <v>165</v>
      </c>
      <c r="S46" s="80"/>
      <c r="T46" s="85" t="s">
        <v>223</v>
      </c>
      <c r="U46" s="79" t="s">
        <v>623</v>
      </c>
      <c r="V46" s="79" t="s">
        <v>185</v>
      </c>
      <c r="W46" s="78" t="s">
        <v>169</v>
      </c>
      <c r="X46" s="85" t="s">
        <v>164</v>
      </c>
      <c r="Y46" s="78" t="s">
        <v>170</v>
      </c>
      <c r="Z46" s="78" t="s">
        <v>170</v>
      </c>
      <c r="AA46" s="81"/>
      <c r="AB46" s="81"/>
      <c r="AC46" s="79" t="s">
        <v>208</v>
      </c>
      <c r="AD46" s="87">
        <v>316.77500619999995</v>
      </c>
      <c r="AE46" s="87">
        <v>0</v>
      </c>
      <c r="AF46" s="87">
        <v>316.77500619999995</v>
      </c>
      <c r="AG46" s="89" t="s">
        <v>402</v>
      </c>
      <c r="AH46" s="67" t="e">
        <f>SUBTOTAL(9,#REF!)</f>
        <v>#REF!</v>
      </c>
      <c r="AI46" s="67" t="e">
        <f>SUBTOTAL(9,#REF!)</f>
        <v>#REF!</v>
      </c>
      <c r="AJ46" s="67" t="e">
        <f>SUBTOTAL(9,#REF!)</f>
        <v>#REF!</v>
      </c>
    </row>
    <row r="47" spans="1:36" s="7" customFormat="1" ht="25.85" x14ac:dyDescent="0.2">
      <c r="A47" s="93" t="s">
        <v>299</v>
      </c>
      <c r="B47" s="94" t="s">
        <v>221</v>
      </c>
      <c r="C47" s="94" t="s">
        <v>158</v>
      </c>
      <c r="D47" s="93" t="s">
        <v>300</v>
      </c>
      <c r="E47" s="94" t="s">
        <v>301</v>
      </c>
      <c r="F47" s="94" t="s">
        <v>222</v>
      </c>
      <c r="G47" s="95">
        <v>2500</v>
      </c>
      <c r="H47" s="95">
        <v>1900</v>
      </c>
      <c r="I47" s="95">
        <v>2455</v>
      </c>
      <c r="J47" s="95">
        <v>1710</v>
      </c>
      <c r="K47" s="95">
        <v>857</v>
      </c>
      <c r="L47" s="82"/>
      <c r="M47" s="95">
        <v>128</v>
      </c>
      <c r="N47" s="94" t="s">
        <v>162</v>
      </c>
      <c r="O47" s="82"/>
      <c r="P47" s="94" t="s">
        <v>163</v>
      </c>
      <c r="Q47" s="94" t="s">
        <v>164</v>
      </c>
      <c r="R47" s="94" t="s">
        <v>165</v>
      </c>
      <c r="S47" s="82"/>
      <c r="T47" s="94" t="s">
        <v>223</v>
      </c>
      <c r="U47" s="96" t="s">
        <v>184</v>
      </c>
      <c r="V47" s="96" t="s">
        <v>185</v>
      </c>
      <c r="W47" s="93" t="s">
        <v>169</v>
      </c>
      <c r="X47" s="94" t="s">
        <v>164</v>
      </c>
      <c r="Y47" s="93" t="s">
        <v>177</v>
      </c>
      <c r="Z47" s="93" t="s">
        <v>178</v>
      </c>
      <c r="AA47" s="93" t="s">
        <v>171</v>
      </c>
      <c r="AB47" s="93" t="s">
        <v>171</v>
      </c>
      <c r="AC47" s="96" t="s">
        <v>208</v>
      </c>
      <c r="AD47" s="87">
        <v>364.99460799999997</v>
      </c>
      <c r="AE47" s="87">
        <v>0</v>
      </c>
      <c r="AF47" s="87">
        <v>364.99460799999997</v>
      </c>
      <c r="AG47" s="89" t="s">
        <v>402</v>
      </c>
      <c r="AH47" s="67" t="e">
        <f>SUBTOTAL(9,#REF!)</f>
        <v>#REF!</v>
      </c>
      <c r="AI47" s="67" t="e">
        <f>SUBTOTAL(9,#REF!)</f>
        <v>#REF!</v>
      </c>
      <c r="AJ47" s="67" t="e">
        <f>SUBTOTAL(9,#REF!)</f>
        <v>#REF!</v>
      </c>
    </row>
    <row r="48" spans="1:36" s="7" customFormat="1" ht="25.85" x14ac:dyDescent="0.2">
      <c r="A48" s="78" t="s">
        <v>282</v>
      </c>
      <c r="B48" s="85" t="s">
        <v>221</v>
      </c>
      <c r="C48" s="85" t="s">
        <v>158</v>
      </c>
      <c r="D48" s="78" t="s">
        <v>250</v>
      </c>
      <c r="E48" s="85" t="s">
        <v>272</v>
      </c>
      <c r="F48" s="85" t="s">
        <v>222</v>
      </c>
      <c r="G48" s="97">
        <v>2500</v>
      </c>
      <c r="H48" s="97">
        <v>1080</v>
      </c>
      <c r="I48" s="97">
        <v>2455</v>
      </c>
      <c r="J48" s="97">
        <v>890</v>
      </c>
      <c r="K48" s="97">
        <v>447</v>
      </c>
      <c r="L48" s="80"/>
      <c r="M48" s="97">
        <v>128</v>
      </c>
      <c r="N48" s="85" t="s">
        <v>162</v>
      </c>
      <c r="O48" s="80"/>
      <c r="P48" s="85" t="s">
        <v>163</v>
      </c>
      <c r="Q48" s="85" t="s">
        <v>164</v>
      </c>
      <c r="R48" s="85" t="s">
        <v>165</v>
      </c>
      <c r="S48" s="80"/>
      <c r="T48" s="85" t="s">
        <v>223</v>
      </c>
      <c r="U48" s="79" t="s">
        <v>184</v>
      </c>
      <c r="V48" s="79" t="s">
        <v>185</v>
      </c>
      <c r="W48" s="78" t="s">
        <v>169</v>
      </c>
      <c r="X48" s="85" t="s">
        <v>164</v>
      </c>
      <c r="Y48" s="78" t="s">
        <v>177</v>
      </c>
      <c r="Z48" s="78" t="s">
        <v>178</v>
      </c>
      <c r="AA48" s="78" t="s">
        <v>171</v>
      </c>
      <c r="AB48" s="78" t="s">
        <v>171</v>
      </c>
      <c r="AC48" s="79" t="s">
        <v>208</v>
      </c>
      <c r="AD48" s="87">
        <v>342.70691779999999</v>
      </c>
      <c r="AE48" s="87">
        <v>0</v>
      </c>
      <c r="AF48" s="87">
        <v>342.70691779999999</v>
      </c>
      <c r="AG48" s="89" t="s">
        <v>402</v>
      </c>
      <c r="AH48" s="67" t="e">
        <f>SUBTOTAL(9,#REF!)</f>
        <v>#REF!</v>
      </c>
      <c r="AI48" s="67" t="e">
        <f>SUBTOTAL(9,#REF!)</f>
        <v>#REF!</v>
      </c>
      <c r="AJ48" s="67" t="e">
        <f>SUBTOTAL(9,#REF!)</f>
        <v>#REF!</v>
      </c>
    </row>
    <row r="49" spans="1:36" s="7" customFormat="1" ht="48.9" x14ac:dyDescent="0.2">
      <c r="A49" s="93" t="s">
        <v>311</v>
      </c>
      <c r="B49" s="94" t="s">
        <v>234</v>
      </c>
      <c r="C49" s="94" t="s">
        <v>158</v>
      </c>
      <c r="D49" s="93" t="s">
        <v>244</v>
      </c>
      <c r="E49" s="94" t="s">
        <v>263</v>
      </c>
      <c r="F49" s="94" t="s">
        <v>161</v>
      </c>
      <c r="G49" s="95">
        <v>2765</v>
      </c>
      <c r="H49" s="95">
        <v>985</v>
      </c>
      <c r="I49" s="95">
        <v>2175</v>
      </c>
      <c r="J49" s="95">
        <v>770</v>
      </c>
      <c r="K49" s="82"/>
      <c r="L49" s="95">
        <v>550</v>
      </c>
      <c r="M49" s="95">
        <v>146</v>
      </c>
      <c r="N49" s="94" t="s">
        <v>235</v>
      </c>
      <c r="O49" s="82"/>
      <c r="P49" s="82"/>
      <c r="Q49" s="94" t="s">
        <v>165</v>
      </c>
      <c r="R49" s="94" t="s">
        <v>165</v>
      </c>
      <c r="S49" s="82"/>
      <c r="T49" s="94" t="s">
        <v>235</v>
      </c>
      <c r="U49" s="96" t="s">
        <v>191</v>
      </c>
      <c r="V49" s="96" t="s">
        <v>312</v>
      </c>
      <c r="W49" s="93" t="s">
        <v>235</v>
      </c>
      <c r="X49" s="94" t="s">
        <v>165</v>
      </c>
      <c r="Y49" s="93" t="s">
        <v>235</v>
      </c>
      <c r="Z49" s="93" t="s">
        <v>235</v>
      </c>
      <c r="AA49" s="83"/>
      <c r="AB49" s="83"/>
      <c r="AC49" s="96" t="s">
        <v>236</v>
      </c>
      <c r="AD49" s="87">
        <v>937.83157772181278</v>
      </c>
      <c r="AE49" s="87">
        <v>0</v>
      </c>
      <c r="AF49" s="87">
        <v>937.83157772181278</v>
      </c>
      <c r="AG49" s="89" t="s">
        <v>400</v>
      </c>
      <c r="AH49" s="67" t="e">
        <f>SUBTOTAL(9,#REF!)</f>
        <v>#REF!</v>
      </c>
      <c r="AI49" s="67" t="e">
        <f>SUBTOTAL(9,#REF!)</f>
        <v>#REF!</v>
      </c>
      <c r="AJ49" s="67" t="e">
        <f>SUBTOTAL(9,#REF!)</f>
        <v>#REF!</v>
      </c>
    </row>
    <row r="50" spans="1:36" x14ac:dyDescent="0.2">
      <c r="AF50" s="106">
        <f>SUM(AF5:AF49)</f>
        <v>25594.862707152679</v>
      </c>
      <c r="AH50" s="106" t="e">
        <f>SUM(AH5:AH49)</f>
        <v>#REF!</v>
      </c>
      <c r="AI50" s="106" t="e">
        <f t="shared" ref="AI50:AJ50" si="0">SUM(AI5:AI49)</f>
        <v>#REF!</v>
      </c>
      <c r="AJ50" s="106" t="e">
        <f t="shared" si="0"/>
        <v>#REF!</v>
      </c>
    </row>
  </sheetData>
  <autoFilter ref="A4:AG49" xr:uid="{715DB01A-BA2D-4C28-98CF-81533CF876D8}"/>
  <mergeCells count="2">
    <mergeCell ref="AA3:AB3"/>
    <mergeCell ref="G3:H3"/>
  </mergeCells>
  <pageMargins left="0.7" right="0.7" top="0.75" bottom="0.75" header="0.3" footer="0.3"/>
  <pageSetup paperSize="8" scale="3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BFF3-8EE0-48D0-8D6C-BFE1C2FADC8E}">
  <dimension ref="A1:AH8"/>
  <sheetViews>
    <sheetView workbookViewId="0">
      <selection activeCell="AB5" sqref="AB5:AC6"/>
    </sheetView>
  </sheetViews>
  <sheetFormatPr defaultColWidth="9.125" defaultRowHeight="12.9" x14ac:dyDescent="0.2"/>
  <cols>
    <col min="1" max="1" width="18.875" style="3" customWidth="1"/>
    <col min="2" max="2" width="10.875" style="3" customWidth="1"/>
    <col min="3" max="3" width="20.625" style="3" bestFit="1" customWidth="1"/>
    <col min="4" max="4" width="17" style="3" customWidth="1"/>
    <col min="5" max="5" width="8.375" style="3" customWidth="1"/>
    <col min="6" max="6" width="15.375" style="3" bestFit="1" customWidth="1"/>
    <col min="7" max="7" width="9.25" style="3" customWidth="1"/>
    <col min="8" max="8" width="9.125" style="3" customWidth="1"/>
    <col min="9" max="9" width="7.875" style="3" hidden="1" customWidth="1"/>
    <col min="10" max="10" width="8" style="3" hidden="1" customWidth="1"/>
    <col min="11" max="11" width="9.875" style="3" hidden="1" customWidth="1"/>
    <col min="12" max="12" width="9.625" style="3" customWidth="1"/>
    <col min="13" max="13" width="10.75" style="3" customWidth="1"/>
    <col min="14" max="14" width="10" style="3" customWidth="1"/>
    <col min="15" max="15" width="6.625" style="3" customWidth="1"/>
    <col min="16" max="16" width="6.375" style="3" customWidth="1"/>
    <col min="17" max="17" width="12" style="3" customWidth="1"/>
    <col min="18" max="18" width="7.875" style="3" customWidth="1"/>
    <col min="19" max="19" width="28" style="3" customWidth="1"/>
    <col min="20" max="20" width="28.875" style="3" customWidth="1"/>
    <col min="21" max="21" width="18.25" style="3" customWidth="1"/>
    <col min="22" max="22" width="8.125" style="3" customWidth="1"/>
    <col min="23" max="23" width="13.125" style="3" customWidth="1"/>
    <col min="24" max="24" width="14.375" style="3" customWidth="1"/>
    <col min="25" max="25" width="14" style="3" customWidth="1"/>
    <col min="26" max="26" width="15" style="3" customWidth="1"/>
    <col min="27" max="27" width="19.125" style="3" bestFit="1" customWidth="1"/>
    <col min="28" max="30" width="9.125" style="5"/>
    <col min="31" max="31" width="30.25" style="3" customWidth="1"/>
    <col min="32" max="34" width="9.125" style="107"/>
    <col min="35" max="16384" width="9.125" style="3"/>
  </cols>
  <sheetData>
    <row r="1" spans="1:34" ht="17" x14ac:dyDescent="0.2">
      <c r="A1" s="24" t="s">
        <v>406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34" ht="30.75" customHeight="1" x14ac:dyDescent="0.2">
      <c r="A2" s="25" t="s">
        <v>123</v>
      </c>
      <c r="B2" s="26" t="s">
        <v>124</v>
      </c>
      <c r="C2" s="26" t="s">
        <v>125</v>
      </c>
      <c r="D2" s="27" t="s">
        <v>126</v>
      </c>
      <c r="E2" s="27"/>
      <c r="F2" s="26" t="s">
        <v>127</v>
      </c>
      <c r="G2" s="28" t="s">
        <v>128</v>
      </c>
      <c r="H2" s="27"/>
      <c r="I2" s="27"/>
      <c r="J2" s="27"/>
      <c r="K2" s="26"/>
      <c r="L2" s="29"/>
      <c r="M2" s="27"/>
      <c r="N2" s="26"/>
      <c r="O2" s="26"/>
      <c r="P2" s="26"/>
      <c r="Q2" s="26"/>
      <c r="R2" s="26"/>
      <c r="S2" s="27" t="s">
        <v>138</v>
      </c>
      <c r="T2" s="27"/>
      <c r="U2" s="19"/>
      <c r="V2" s="19"/>
      <c r="W2" s="19"/>
      <c r="X2" s="19"/>
      <c r="Y2" s="114" t="s">
        <v>140</v>
      </c>
      <c r="Z2" s="115"/>
      <c r="AA2" s="25" t="s">
        <v>141</v>
      </c>
      <c r="AB2" s="11"/>
      <c r="AC2" s="11"/>
      <c r="AD2" s="11"/>
      <c r="AE2" s="12"/>
    </row>
    <row r="3" spans="1:34" ht="36.700000000000003" x14ac:dyDescent="0.2">
      <c r="A3" s="25"/>
      <c r="B3" s="26"/>
      <c r="C3" s="26"/>
      <c r="D3" s="26" t="s">
        <v>142</v>
      </c>
      <c r="E3" s="30" t="s">
        <v>143</v>
      </c>
      <c r="F3" s="26"/>
      <c r="G3" s="30" t="s">
        <v>144</v>
      </c>
      <c r="H3" s="30" t="s">
        <v>145</v>
      </c>
      <c r="I3" s="30" t="s">
        <v>146</v>
      </c>
      <c r="J3" s="31" t="s">
        <v>147</v>
      </c>
      <c r="K3" s="26" t="s">
        <v>131</v>
      </c>
      <c r="L3" s="32" t="s">
        <v>130</v>
      </c>
      <c r="M3" s="31" t="s">
        <v>132</v>
      </c>
      <c r="N3" s="33" t="s">
        <v>133</v>
      </c>
      <c r="O3" s="33" t="s">
        <v>134</v>
      </c>
      <c r="P3" s="33" t="s">
        <v>135</v>
      </c>
      <c r="Q3" s="33" t="s">
        <v>136</v>
      </c>
      <c r="R3" s="33" t="s">
        <v>137</v>
      </c>
      <c r="S3" s="26" t="s">
        <v>149</v>
      </c>
      <c r="T3" s="26" t="s">
        <v>150</v>
      </c>
      <c r="U3" s="26" t="s">
        <v>151</v>
      </c>
      <c r="V3" s="26" t="s">
        <v>407</v>
      </c>
      <c r="W3" s="26" t="s">
        <v>152</v>
      </c>
      <c r="X3" s="26" t="s">
        <v>153</v>
      </c>
      <c r="Y3" s="26" t="s">
        <v>155</v>
      </c>
      <c r="Z3" s="26" t="s">
        <v>154</v>
      </c>
      <c r="AA3" s="25"/>
      <c r="AB3" s="13" t="s">
        <v>396</v>
      </c>
      <c r="AC3" s="13" t="s">
        <v>397</v>
      </c>
      <c r="AD3" s="13" t="s">
        <v>398</v>
      </c>
      <c r="AE3" s="14" t="s">
        <v>8</v>
      </c>
      <c r="AF3" s="106" t="s">
        <v>0</v>
      </c>
      <c r="AG3" s="106" t="s">
        <v>1</v>
      </c>
      <c r="AH3" s="106" t="s">
        <v>2</v>
      </c>
    </row>
    <row r="4" spans="1:34" x14ac:dyDescent="0.2">
      <c r="A4" s="28" t="s">
        <v>408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11"/>
      <c r="AC4" s="11"/>
      <c r="AD4" s="11"/>
      <c r="AE4" s="12"/>
    </row>
    <row r="5" spans="1:34" s="7" customFormat="1" ht="51.65" x14ac:dyDescent="0.2">
      <c r="A5" s="34" t="s">
        <v>409</v>
      </c>
      <c r="B5" s="34" t="s">
        <v>410</v>
      </c>
      <c r="C5" s="34" t="s">
        <v>158</v>
      </c>
      <c r="D5" s="34" t="s">
        <v>411</v>
      </c>
      <c r="E5" s="34" t="s">
        <v>412</v>
      </c>
      <c r="F5" s="34" t="s">
        <v>161</v>
      </c>
      <c r="G5" s="35">
        <v>2220</v>
      </c>
      <c r="H5" s="35">
        <v>1180</v>
      </c>
      <c r="I5" s="35">
        <v>2160</v>
      </c>
      <c r="J5" s="35">
        <v>1020</v>
      </c>
      <c r="K5" s="34" t="s">
        <v>190</v>
      </c>
      <c r="L5" s="35">
        <v>87</v>
      </c>
      <c r="M5" s="21"/>
      <c r="N5" s="34" t="s">
        <v>163</v>
      </c>
      <c r="O5" s="34" t="s">
        <v>164</v>
      </c>
      <c r="P5" s="34" t="s">
        <v>164</v>
      </c>
      <c r="Q5" s="21"/>
      <c r="R5" s="34" t="s">
        <v>166</v>
      </c>
      <c r="S5" s="36" t="s">
        <v>413</v>
      </c>
      <c r="T5" s="36" t="s">
        <v>413</v>
      </c>
      <c r="U5" s="34" t="s">
        <v>414</v>
      </c>
      <c r="V5" s="34" t="s">
        <v>164</v>
      </c>
      <c r="W5" s="34" t="s">
        <v>415</v>
      </c>
      <c r="X5" s="34" t="s">
        <v>416</v>
      </c>
      <c r="Y5" s="34" t="s">
        <v>171</v>
      </c>
      <c r="Z5" s="34" t="s">
        <v>171</v>
      </c>
      <c r="AA5" s="34" t="s">
        <v>172</v>
      </c>
      <c r="AB5" s="15">
        <v>693.36716013749981</v>
      </c>
      <c r="AC5" s="15">
        <v>3807.8509464695003</v>
      </c>
      <c r="AD5" s="15">
        <f t="shared" ref="AD5:AD6" si="0">SUM(AB5:AC5)</f>
        <v>4501.2181066069998</v>
      </c>
      <c r="AE5" s="17" t="s">
        <v>436</v>
      </c>
      <c r="AF5" s="23">
        <f>2.05+20.23</f>
        <v>22.28</v>
      </c>
      <c r="AG5" s="23">
        <f>1.5+23.5</f>
        <v>25</v>
      </c>
      <c r="AH5" s="23">
        <f>2.56+8.2</f>
        <v>10.76</v>
      </c>
    </row>
    <row r="6" spans="1:34" s="7" customFormat="1" ht="64.55" x14ac:dyDescent="0.2">
      <c r="A6" s="26" t="s">
        <v>417</v>
      </c>
      <c r="B6" s="26" t="s">
        <v>418</v>
      </c>
      <c r="C6" s="26" t="s">
        <v>158</v>
      </c>
      <c r="D6" s="26" t="s">
        <v>419</v>
      </c>
      <c r="E6" s="26" t="s">
        <v>420</v>
      </c>
      <c r="F6" s="26" t="s">
        <v>161</v>
      </c>
      <c r="G6" s="37">
        <v>2340</v>
      </c>
      <c r="H6" s="37">
        <v>1100</v>
      </c>
      <c r="I6" s="37">
        <v>2250</v>
      </c>
      <c r="J6" s="37">
        <v>720</v>
      </c>
      <c r="K6" s="26" t="s">
        <v>162</v>
      </c>
      <c r="L6" s="37">
        <v>94</v>
      </c>
      <c r="M6" s="26" t="s">
        <v>252</v>
      </c>
      <c r="N6" s="26" t="s">
        <v>163</v>
      </c>
      <c r="O6" s="26" t="s">
        <v>164</v>
      </c>
      <c r="P6" s="26" t="s">
        <v>164</v>
      </c>
      <c r="Q6" s="26" t="s">
        <v>270</v>
      </c>
      <c r="R6" s="26" t="s">
        <v>166</v>
      </c>
      <c r="S6" s="33" t="s">
        <v>413</v>
      </c>
      <c r="T6" s="33" t="s">
        <v>413</v>
      </c>
      <c r="U6" s="26" t="s">
        <v>414</v>
      </c>
      <c r="V6" s="26" t="s">
        <v>164</v>
      </c>
      <c r="W6" s="26" t="s">
        <v>415</v>
      </c>
      <c r="X6" s="26" t="s">
        <v>416</v>
      </c>
      <c r="Y6" s="26" t="s">
        <v>171</v>
      </c>
      <c r="Z6" s="26" t="s">
        <v>171</v>
      </c>
      <c r="AA6" s="19"/>
      <c r="AB6" s="15">
        <v>1771.5208352500003</v>
      </c>
      <c r="AC6" s="15">
        <v>3832.6767358645002</v>
      </c>
      <c r="AD6" s="15">
        <f t="shared" si="0"/>
        <v>5604.1975711145005</v>
      </c>
      <c r="AE6" s="17" t="s">
        <v>437</v>
      </c>
      <c r="AF6" s="23">
        <f>9.13+19.92</f>
        <v>29.050000000000004</v>
      </c>
      <c r="AG6" s="23">
        <f>1.5+23.5</f>
        <v>25</v>
      </c>
      <c r="AH6" s="23">
        <f>5.13+8.2</f>
        <v>13.329999999999998</v>
      </c>
    </row>
    <row r="7" spans="1:34" s="7" customFormat="1" ht="24.45" x14ac:dyDescent="0.2">
      <c r="A7" s="34" t="s">
        <v>421</v>
      </c>
      <c r="B7" s="34" t="s">
        <v>422</v>
      </c>
      <c r="C7" s="34" t="s">
        <v>423</v>
      </c>
      <c r="D7" s="34" t="s">
        <v>238</v>
      </c>
      <c r="E7" s="34" t="s">
        <v>424</v>
      </c>
      <c r="F7" s="34" t="s">
        <v>425</v>
      </c>
      <c r="G7" s="35">
        <v>1120</v>
      </c>
      <c r="H7" s="35">
        <v>1130</v>
      </c>
      <c r="I7" s="35">
        <v>1000</v>
      </c>
      <c r="J7" s="35">
        <v>1010</v>
      </c>
      <c r="K7" s="21"/>
      <c r="L7" s="21"/>
      <c r="M7" s="21"/>
      <c r="N7" s="21"/>
      <c r="O7" s="21"/>
      <c r="P7" s="21"/>
      <c r="Q7" s="21"/>
      <c r="R7" s="21"/>
      <c r="S7" s="34" t="s">
        <v>426</v>
      </c>
      <c r="T7" s="34" t="s">
        <v>426</v>
      </c>
      <c r="U7" s="21"/>
      <c r="V7" s="34" t="s">
        <v>164</v>
      </c>
      <c r="W7" s="36" t="s">
        <v>427</v>
      </c>
      <c r="X7" s="36" t="s">
        <v>427</v>
      </c>
      <c r="Y7" s="21"/>
      <c r="Z7" s="21"/>
      <c r="AA7" s="21"/>
      <c r="AB7" s="15">
        <v>0</v>
      </c>
      <c r="AC7" s="15">
        <v>0</v>
      </c>
      <c r="AD7" s="15">
        <f>SUM(AB7:AC7)</f>
        <v>0</v>
      </c>
      <c r="AE7" s="20" t="s">
        <v>403</v>
      </c>
      <c r="AF7" s="23"/>
      <c r="AG7" s="23"/>
      <c r="AH7" s="23"/>
    </row>
    <row r="8" spans="1:34" x14ac:dyDescent="0.2">
      <c r="AD8" s="5">
        <f>SUM(AD5:AD7)</f>
        <v>10105.415677721499</v>
      </c>
      <c r="AF8" s="107">
        <f>SUM(AF5:AF7)</f>
        <v>51.330000000000005</v>
      </c>
      <c r="AG8" s="107">
        <f t="shared" ref="AG8:AH8" si="1">SUM(AG5:AG7)</f>
        <v>50</v>
      </c>
      <c r="AH8" s="107">
        <f t="shared" si="1"/>
        <v>24.089999999999996</v>
      </c>
    </row>
  </sheetData>
  <mergeCells count="1">
    <mergeCell ref="Y2:Z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JMS SHEDULE OF WORKS</vt:lpstr>
      <vt:lpstr>SW Door schedule Rev A</vt:lpstr>
      <vt:lpstr>WB DOOR SCHEDULE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2023-10-25T09:23:06Z</cp:lastPrinted>
  <dcterms:created xsi:type="dcterms:W3CDTF">2002-11-02T06:54:37Z</dcterms:created>
  <dcterms:modified xsi:type="dcterms:W3CDTF">2023-10-30T14:18:50Z</dcterms:modified>
</cp:coreProperties>
</file>