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Broadwick Street\"/>
    </mc:Choice>
  </mc:AlternateContent>
  <xr:revisionPtr revIDLastSave="0" documentId="13_ncr:1_{E2733A96-4C3A-479A-AE0E-83E0B8730B31}" xr6:coauthVersionLast="45" xr6:coauthVersionMax="45" xr10:uidLastSave="{00000000-0000-0000-0000-000000000000}"/>
  <bookViews>
    <workbookView xWindow="-109" yWindow="-109" windowWidth="26301" windowHeight="14305" activeTab="6" xr2:uid="{00000000-000D-0000-FFFF-FFFF00000000}"/>
  </bookViews>
  <sheets>
    <sheet name="Door Comparison" sheetId="6" r:id="rId1"/>
    <sheet name="Door Labour" sheetId="5" r:id="rId2"/>
    <sheet name="Iron Lab" sheetId="11" r:id="rId3"/>
    <sheet name="Door Materials" sheetId="4" r:id="rId4"/>
    <sheet name="Door Summary" sheetId="7" r:id="rId5"/>
    <sheet name="JMS" sheetId="12" r:id="rId6"/>
    <sheet name="Previous" sheetId="13" r:id="rId7"/>
  </sheets>
  <externalReferences>
    <externalReference r:id="rId8"/>
  </externalReferences>
  <definedNames>
    <definedName name="_xlnm._FilterDatabase" localSheetId="0" hidden="1">'Door Comparison'!$B$8:$S$29</definedName>
    <definedName name="_xlnm._FilterDatabase" localSheetId="1" hidden="1">'Door Labour'!$A$7:$Z$29</definedName>
    <definedName name="_xlnm._FilterDatabase" localSheetId="3" hidden="1">'Door Materials'!$B$7:$Z$29</definedName>
    <definedName name="_xlnm._FilterDatabase" localSheetId="4" hidden="1">'Door Summary'!$B$8:$P$38</definedName>
    <definedName name="_xlnm._FilterDatabase" localSheetId="6" hidden="1">Previous!$A$8:$G$32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Summary'!$1:$8</definedName>
    <definedName name="wrn.Whole._.BQ." hidden="1">{#N/A,#N/A,FALSE,"Cover";#N/A,#N/A,FALSE,"Summary"}</definedName>
    <definedName name="wrn.Whole._.BQ1." hidden="1">{#N/A,#N/A,FALSE,"Cover";#N/A,#N/A,FALSE,"Summary"}</definedName>
    <definedName name="wrn.Whole._.BQ2." hidden="1">{#N/A,#N/A,FALSE,"Cover";#N/A,#N/A,FALSE,"Summary"}</definedName>
    <definedName name="wrn.Whole._BQ1." hidden="1">{#N/A,#N/A,FALSE,"Cover";#N/A,#N/A,FALSE,"Summary"}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29" i="7"/>
  <c r="N29" i="7"/>
  <c r="O28" i="7"/>
  <c r="N28" i="7"/>
  <c r="O27" i="7"/>
  <c r="N27" i="7"/>
  <c r="O26" i="7"/>
  <c r="N26" i="7"/>
  <c r="O25" i="7"/>
  <c r="N25" i="7"/>
  <c r="O24" i="7"/>
  <c r="N24" i="7"/>
  <c r="O23" i="7"/>
  <c r="N23" i="7"/>
  <c r="O22" i="7"/>
  <c r="N22" i="7"/>
  <c r="O21" i="7"/>
  <c r="N21" i="7"/>
  <c r="O20" i="7"/>
  <c r="N20" i="7"/>
  <c r="O19" i="7"/>
  <c r="N19" i="7"/>
  <c r="O18" i="7"/>
  <c r="N18" i="7"/>
  <c r="O17" i="7"/>
  <c r="N17" i="7"/>
  <c r="O16" i="7"/>
  <c r="N16" i="7"/>
  <c r="O15" i="7"/>
  <c r="N15" i="7"/>
  <c r="O14" i="7"/>
  <c r="N14" i="7"/>
  <c r="O13" i="7"/>
  <c r="N13" i="7"/>
  <c r="O12" i="7"/>
  <c r="N12" i="7"/>
  <c r="O11" i="7"/>
  <c r="N11" i="7"/>
  <c r="O10" i="7"/>
  <c r="N10" i="7"/>
  <c r="O9" i="7"/>
  <c r="N9" i="7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32" i="13" l="1"/>
  <c r="R29" i="4" l="1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W28" i="12" l="1"/>
  <c r="R13" i="6" l="1"/>
  <c r="Q31" i="6" l="1"/>
  <c r="O31" i="6" l="1"/>
  <c r="R9" i="6" l="1"/>
  <c r="R10" i="6"/>
  <c r="R11" i="6"/>
  <c r="R12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S19" i="4" l="1"/>
  <c r="S26" i="4"/>
  <c r="S18" i="4"/>
  <c r="S23" i="4"/>
  <c r="S11" i="4"/>
  <c r="S21" i="4"/>
  <c r="S27" i="4"/>
  <c r="S15" i="4"/>
  <c r="S24" i="4"/>
  <c r="S20" i="4"/>
  <c r="S16" i="4"/>
  <c r="S12" i="4"/>
  <c r="S22" i="4"/>
  <c r="S14" i="4"/>
  <c r="S10" i="4"/>
  <c r="S25" i="4"/>
  <c r="S17" i="4"/>
  <c r="S13" i="4"/>
  <c r="S9" i="4"/>
  <c r="S29" i="4"/>
  <c r="S28" i="4"/>
  <c r="R31" i="6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D9" i="4"/>
  <c r="E9" i="4"/>
  <c r="G9" i="4"/>
  <c r="H9" i="4"/>
  <c r="J9" i="4"/>
  <c r="K9" i="4"/>
  <c r="Y9" i="4"/>
  <c r="D10" i="4"/>
  <c r="E10" i="4"/>
  <c r="G10" i="4"/>
  <c r="H10" i="4"/>
  <c r="J10" i="4"/>
  <c r="K10" i="4"/>
  <c r="Y10" i="4"/>
  <c r="D11" i="4"/>
  <c r="E11" i="4"/>
  <c r="G11" i="4"/>
  <c r="H11" i="4"/>
  <c r="J11" i="4"/>
  <c r="K11" i="4"/>
  <c r="Y11" i="4"/>
  <c r="D12" i="4"/>
  <c r="E12" i="4"/>
  <c r="G12" i="4"/>
  <c r="H12" i="4"/>
  <c r="J12" i="4"/>
  <c r="K12" i="4"/>
  <c r="Y12" i="4"/>
  <c r="D13" i="4"/>
  <c r="E13" i="4"/>
  <c r="G13" i="4"/>
  <c r="H13" i="4"/>
  <c r="J13" i="4"/>
  <c r="K13" i="4"/>
  <c r="Y13" i="4"/>
  <c r="D14" i="4"/>
  <c r="E14" i="4"/>
  <c r="G14" i="4"/>
  <c r="H14" i="4"/>
  <c r="J14" i="4"/>
  <c r="K14" i="4"/>
  <c r="Y14" i="4"/>
  <c r="D15" i="4"/>
  <c r="E15" i="4"/>
  <c r="G15" i="4"/>
  <c r="H15" i="4"/>
  <c r="J15" i="4"/>
  <c r="K15" i="4"/>
  <c r="Y15" i="4"/>
  <c r="D16" i="4"/>
  <c r="E16" i="4"/>
  <c r="G16" i="4"/>
  <c r="H16" i="4"/>
  <c r="J16" i="4"/>
  <c r="K16" i="4"/>
  <c r="Y16" i="4"/>
  <c r="D17" i="4"/>
  <c r="E17" i="4"/>
  <c r="G17" i="4"/>
  <c r="H17" i="4"/>
  <c r="J17" i="4"/>
  <c r="K17" i="4"/>
  <c r="Y17" i="4"/>
  <c r="D18" i="4"/>
  <c r="E18" i="4"/>
  <c r="G18" i="4"/>
  <c r="H18" i="4"/>
  <c r="J18" i="4"/>
  <c r="K18" i="4"/>
  <c r="Y18" i="4"/>
  <c r="D19" i="4"/>
  <c r="E19" i="4"/>
  <c r="G19" i="4"/>
  <c r="H19" i="4"/>
  <c r="J19" i="4"/>
  <c r="K19" i="4"/>
  <c r="Y19" i="4"/>
  <c r="D20" i="4"/>
  <c r="E20" i="4"/>
  <c r="G20" i="4"/>
  <c r="H20" i="4"/>
  <c r="J20" i="4"/>
  <c r="K20" i="4"/>
  <c r="Y20" i="4"/>
  <c r="D21" i="4"/>
  <c r="E21" i="4"/>
  <c r="G21" i="4"/>
  <c r="H21" i="4"/>
  <c r="J21" i="4"/>
  <c r="K21" i="4"/>
  <c r="Y21" i="4"/>
  <c r="D22" i="4"/>
  <c r="E22" i="4"/>
  <c r="G22" i="4"/>
  <c r="H22" i="4"/>
  <c r="J22" i="4"/>
  <c r="K22" i="4"/>
  <c r="Y22" i="4"/>
  <c r="D23" i="4"/>
  <c r="E23" i="4"/>
  <c r="G23" i="4"/>
  <c r="H23" i="4"/>
  <c r="J23" i="4"/>
  <c r="K23" i="4"/>
  <c r="Y23" i="4"/>
  <c r="D24" i="4"/>
  <c r="E24" i="4"/>
  <c r="G24" i="4"/>
  <c r="H24" i="4"/>
  <c r="J24" i="4"/>
  <c r="K24" i="4"/>
  <c r="Y24" i="4"/>
  <c r="D25" i="4"/>
  <c r="E25" i="4"/>
  <c r="G25" i="4"/>
  <c r="H25" i="4"/>
  <c r="J25" i="4"/>
  <c r="K25" i="4"/>
  <c r="Y25" i="4"/>
  <c r="D26" i="4"/>
  <c r="E26" i="4"/>
  <c r="G26" i="4"/>
  <c r="H26" i="4"/>
  <c r="J26" i="4"/>
  <c r="K26" i="4"/>
  <c r="Y26" i="4"/>
  <c r="D27" i="4"/>
  <c r="E27" i="4"/>
  <c r="G27" i="4"/>
  <c r="H27" i="4"/>
  <c r="J27" i="4"/>
  <c r="K27" i="4"/>
  <c r="Y27" i="4"/>
  <c r="D28" i="4"/>
  <c r="E28" i="4"/>
  <c r="G28" i="4"/>
  <c r="H28" i="4"/>
  <c r="J28" i="4"/>
  <c r="K28" i="4"/>
  <c r="Y28" i="4"/>
  <c r="D29" i="4"/>
  <c r="E29" i="4"/>
  <c r="G29" i="4"/>
  <c r="H29" i="4"/>
  <c r="J29" i="4"/>
  <c r="K29" i="4"/>
  <c r="Y29" i="4"/>
  <c r="D9" i="5"/>
  <c r="E9" i="5"/>
  <c r="F9" i="5"/>
  <c r="G9" i="5"/>
  <c r="H9" i="5"/>
  <c r="I9" i="5"/>
  <c r="J9" i="5"/>
  <c r="K9" i="5"/>
  <c r="L9" i="5"/>
  <c r="D10" i="5"/>
  <c r="E10" i="5"/>
  <c r="F10" i="5"/>
  <c r="G10" i="5"/>
  <c r="H10" i="5"/>
  <c r="I10" i="5"/>
  <c r="J10" i="5"/>
  <c r="K10" i="5"/>
  <c r="L10" i="5"/>
  <c r="D11" i="5"/>
  <c r="E11" i="5"/>
  <c r="F11" i="5"/>
  <c r="G11" i="5"/>
  <c r="H11" i="5"/>
  <c r="I11" i="5"/>
  <c r="J11" i="5"/>
  <c r="K11" i="5"/>
  <c r="L11" i="5"/>
  <c r="D12" i="5"/>
  <c r="E12" i="5"/>
  <c r="F12" i="5"/>
  <c r="G12" i="5"/>
  <c r="H12" i="5"/>
  <c r="I12" i="5"/>
  <c r="J12" i="5"/>
  <c r="K12" i="5"/>
  <c r="L12" i="5"/>
  <c r="D13" i="5"/>
  <c r="E13" i="5"/>
  <c r="F13" i="5"/>
  <c r="G13" i="5"/>
  <c r="H13" i="5"/>
  <c r="I13" i="5"/>
  <c r="J13" i="5"/>
  <c r="K13" i="5"/>
  <c r="L13" i="5"/>
  <c r="D14" i="5"/>
  <c r="E14" i="5"/>
  <c r="F14" i="5"/>
  <c r="G14" i="5"/>
  <c r="H14" i="5"/>
  <c r="I14" i="5"/>
  <c r="J14" i="5"/>
  <c r="K14" i="5"/>
  <c r="L14" i="5"/>
  <c r="D15" i="5"/>
  <c r="E15" i="5"/>
  <c r="F15" i="5"/>
  <c r="G15" i="5"/>
  <c r="H15" i="5"/>
  <c r="I15" i="5"/>
  <c r="J15" i="5"/>
  <c r="K15" i="5"/>
  <c r="L15" i="5"/>
  <c r="D16" i="5"/>
  <c r="E16" i="5"/>
  <c r="F16" i="5"/>
  <c r="G16" i="5"/>
  <c r="H16" i="5"/>
  <c r="I16" i="5"/>
  <c r="J16" i="5"/>
  <c r="K16" i="5"/>
  <c r="L16" i="5"/>
  <c r="D17" i="5"/>
  <c r="E17" i="5"/>
  <c r="F17" i="5"/>
  <c r="G17" i="5"/>
  <c r="H17" i="5"/>
  <c r="I17" i="5"/>
  <c r="J17" i="5"/>
  <c r="K17" i="5"/>
  <c r="L17" i="5"/>
  <c r="D18" i="5"/>
  <c r="E18" i="5"/>
  <c r="F18" i="5"/>
  <c r="G18" i="5"/>
  <c r="H18" i="5"/>
  <c r="I18" i="5"/>
  <c r="J18" i="5"/>
  <c r="K18" i="5"/>
  <c r="L18" i="5"/>
  <c r="D19" i="5"/>
  <c r="E19" i="5"/>
  <c r="F19" i="5"/>
  <c r="G19" i="5"/>
  <c r="H19" i="5"/>
  <c r="I19" i="5"/>
  <c r="J19" i="5"/>
  <c r="K19" i="5"/>
  <c r="L19" i="5"/>
  <c r="D20" i="5"/>
  <c r="E20" i="5"/>
  <c r="F20" i="5"/>
  <c r="G20" i="5"/>
  <c r="H20" i="5"/>
  <c r="I20" i="5"/>
  <c r="J20" i="5"/>
  <c r="K20" i="5"/>
  <c r="L20" i="5"/>
  <c r="D21" i="5"/>
  <c r="E21" i="5"/>
  <c r="F21" i="5"/>
  <c r="G21" i="5"/>
  <c r="H21" i="5"/>
  <c r="I21" i="5"/>
  <c r="J21" i="5"/>
  <c r="K21" i="5"/>
  <c r="L21" i="5"/>
  <c r="D22" i="5"/>
  <c r="E22" i="5"/>
  <c r="F22" i="5"/>
  <c r="G22" i="5"/>
  <c r="H22" i="5"/>
  <c r="I22" i="5"/>
  <c r="J22" i="5"/>
  <c r="K22" i="5"/>
  <c r="L22" i="5"/>
  <c r="D23" i="5"/>
  <c r="E23" i="5"/>
  <c r="F23" i="5"/>
  <c r="G23" i="5"/>
  <c r="H23" i="5"/>
  <c r="I23" i="5"/>
  <c r="J23" i="5"/>
  <c r="K23" i="5"/>
  <c r="L23" i="5"/>
  <c r="D24" i="5"/>
  <c r="E24" i="5"/>
  <c r="F24" i="5"/>
  <c r="G24" i="5"/>
  <c r="H24" i="5"/>
  <c r="I24" i="5"/>
  <c r="J24" i="5"/>
  <c r="K24" i="5"/>
  <c r="L24" i="5"/>
  <c r="D25" i="5"/>
  <c r="E25" i="5"/>
  <c r="F25" i="5"/>
  <c r="G25" i="5"/>
  <c r="H25" i="5"/>
  <c r="I25" i="5"/>
  <c r="J25" i="5"/>
  <c r="K25" i="5"/>
  <c r="L25" i="5"/>
  <c r="D26" i="5"/>
  <c r="E26" i="5"/>
  <c r="F26" i="5"/>
  <c r="G26" i="5"/>
  <c r="H26" i="5"/>
  <c r="I26" i="5"/>
  <c r="J26" i="5"/>
  <c r="K26" i="5"/>
  <c r="L26" i="5"/>
  <c r="D27" i="5"/>
  <c r="E27" i="5"/>
  <c r="F27" i="5"/>
  <c r="G27" i="5"/>
  <c r="H27" i="5"/>
  <c r="I27" i="5"/>
  <c r="J27" i="5"/>
  <c r="K27" i="5"/>
  <c r="L27" i="5"/>
  <c r="D29" i="5"/>
  <c r="E29" i="5"/>
  <c r="F29" i="5"/>
  <c r="G29" i="5"/>
  <c r="H29" i="5"/>
  <c r="I29" i="5"/>
  <c r="J29" i="5"/>
  <c r="K29" i="5"/>
  <c r="L29" i="5"/>
  <c r="B6" i="5"/>
  <c r="A6" i="5"/>
  <c r="B5" i="5"/>
  <c r="A5" i="5"/>
  <c r="Q19" i="5" l="1"/>
  <c r="U17" i="4"/>
  <c r="U9" i="4"/>
  <c r="V25" i="5"/>
  <c r="P12" i="5"/>
  <c r="Q27" i="5"/>
  <c r="U25" i="4"/>
  <c r="P20" i="5"/>
  <c r="W15" i="5"/>
  <c r="P13" i="5"/>
  <c r="P9" i="5"/>
  <c r="U22" i="4"/>
  <c r="U18" i="4"/>
  <c r="U16" i="4"/>
  <c r="P16" i="4"/>
  <c r="T14" i="5"/>
  <c r="U21" i="4"/>
  <c r="Q23" i="5"/>
  <c r="N19" i="4"/>
  <c r="W14" i="5"/>
  <c r="P22" i="5"/>
  <c r="Q20" i="5"/>
  <c r="P16" i="5"/>
  <c r="P14" i="5"/>
  <c r="U10" i="4"/>
  <c r="P29" i="5"/>
  <c r="P27" i="5"/>
  <c r="P24" i="5"/>
  <c r="P19" i="5"/>
  <c r="W17" i="5"/>
  <c r="T15" i="5"/>
  <c r="Q14" i="5"/>
  <c r="Q13" i="5"/>
  <c r="P10" i="5"/>
  <c r="Q29" i="5"/>
  <c r="Q24" i="5"/>
  <c r="T20" i="5"/>
  <c r="Q18" i="5"/>
  <c r="T29" i="5"/>
  <c r="T23" i="5"/>
  <c r="P23" i="5"/>
  <c r="V20" i="5"/>
  <c r="W18" i="5"/>
  <c r="V17" i="5"/>
  <c r="V12" i="5"/>
  <c r="Q10" i="5"/>
  <c r="V10" i="5"/>
  <c r="T27" i="5"/>
  <c r="V22" i="5"/>
  <c r="W21" i="5"/>
  <c r="V21" i="5"/>
  <c r="T19" i="5"/>
  <c r="P15" i="5"/>
  <c r="Q15" i="5"/>
  <c r="V13" i="5"/>
  <c r="T10" i="5"/>
  <c r="W9" i="5"/>
  <c r="Q26" i="5"/>
  <c r="P26" i="5"/>
  <c r="W25" i="5"/>
  <c r="T24" i="5"/>
  <c r="Q22" i="5"/>
  <c r="P18" i="5"/>
  <c r="V18" i="5"/>
  <c r="W16" i="5"/>
  <c r="V29" i="5"/>
  <c r="V26" i="5"/>
  <c r="V24" i="5"/>
  <c r="P17" i="5"/>
  <c r="W12" i="5"/>
  <c r="T12" i="5"/>
  <c r="P11" i="5"/>
  <c r="N27" i="4"/>
  <c r="U26" i="4"/>
  <c r="U19" i="4"/>
  <c r="U13" i="4"/>
  <c r="U29" i="4"/>
  <c r="P29" i="4"/>
  <c r="U27" i="4"/>
  <c r="U23" i="4"/>
  <c r="N23" i="4"/>
  <c r="U14" i="4"/>
  <c r="U24" i="4"/>
  <c r="P24" i="4"/>
  <c r="U15" i="4"/>
  <c r="N15" i="4"/>
  <c r="U11" i="4"/>
  <c r="U28" i="4"/>
  <c r="P28" i="4"/>
  <c r="U20" i="4"/>
  <c r="P20" i="4"/>
  <c r="N11" i="4"/>
  <c r="U12" i="4"/>
  <c r="N12" i="4"/>
  <c r="N26" i="4"/>
  <c r="N25" i="4"/>
  <c r="N22" i="4"/>
  <c r="N21" i="4"/>
  <c r="N18" i="4"/>
  <c r="N17" i="4"/>
  <c r="P14" i="4"/>
  <c r="P13" i="4"/>
  <c r="P11" i="4"/>
  <c r="P10" i="4"/>
  <c r="P9" i="4"/>
  <c r="P27" i="4"/>
  <c r="P23" i="4"/>
  <c r="P19" i="4"/>
  <c r="P15" i="4"/>
  <c r="N14" i="4"/>
  <c r="P12" i="4"/>
  <c r="N10" i="4"/>
  <c r="P26" i="4"/>
  <c r="P22" i="4"/>
  <c r="P18" i="4"/>
  <c r="N13" i="4"/>
  <c r="N9" i="4"/>
  <c r="N29" i="4"/>
  <c r="N28" i="4"/>
  <c r="P25" i="4"/>
  <c r="N24" i="4"/>
  <c r="P21" i="4"/>
  <c r="N20" i="4"/>
  <c r="P17" i="4"/>
  <c r="N16" i="4"/>
  <c r="W26" i="5"/>
  <c r="P25" i="5"/>
  <c r="Q25" i="5"/>
  <c r="T25" i="5"/>
  <c r="W22" i="5"/>
  <c r="P21" i="5"/>
  <c r="Q21" i="5"/>
  <c r="T21" i="5"/>
  <c r="V27" i="5"/>
  <c r="W27" i="5"/>
  <c r="V23" i="5"/>
  <c r="W23" i="5"/>
  <c r="V19" i="5"/>
  <c r="W19" i="5"/>
  <c r="T17" i="5"/>
  <c r="Q16" i="5"/>
  <c r="V11" i="5"/>
  <c r="V9" i="5"/>
  <c r="W29" i="5"/>
  <c r="T26" i="5"/>
  <c r="W24" i="5"/>
  <c r="T22" i="5"/>
  <c r="W20" i="5"/>
  <c r="T18" i="5"/>
  <c r="Q17" i="5"/>
  <c r="V16" i="5"/>
  <c r="V14" i="5"/>
  <c r="W13" i="5"/>
  <c r="T13" i="5"/>
  <c r="T11" i="5"/>
  <c r="W11" i="5"/>
  <c r="W10" i="5"/>
  <c r="Q9" i="5"/>
  <c r="T16" i="5"/>
  <c r="V15" i="5"/>
  <c r="Q12" i="5"/>
  <c r="Q11" i="5"/>
  <c r="T9" i="5"/>
  <c r="Y20" i="5" l="1"/>
  <c r="E20" i="7" s="1"/>
  <c r="Y10" i="5"/>
  <c r="E10" i="7" s="1"/>
  <c r="X16" i="4"/>
  <c r="F16" i="7" s="1"/>
  <c r="E28" i="7"/>
  <c r="Y15" i="5"/>
  <c r="E15" i="7" s="1"/>
  <c r="X20" i="4"/>
  <c r="F20" i="7" s="1"/>
  <c r="X9" i="4"/>
  <c r="F9" i="7" s="1"/>
  <c r="X10" i="4"/>
  <c r="F10" i="7" s="1"/>
  <c r="X24" i="4"/>
  <c r="F24" i="7" s="1"/>
  <c r="X18" i="4"/>
  <c r="F18" i="7" s="1"/>
  <c r="B27" i="7"/>
  <c r="B27" i="4"/>
  <c r="B27" i="5"/>
  <c r="B25" i="7"/>
  <c r="B25" i="4"/>
  <c r="B25" i="5"/>
  <c r="B23" i="7"/>
  <c r="B23" i="4"/>
  <c r="B23" i="5"/>
  <c r="B21" i="7"/>
  <c r="B21" i="4"/>
  <c r="B21" i="5"/>
  <c r="B19" i="7"/>
  <c r="B19" i="4"/>
  <c r="B19" i="5"/>
  <c r="B17" i="7"/>
  <c r="B17" i="4"/>
  <c r="B17" i="5"/>
  <c r="B15" i="7"/>
  <c r="B15" i="4"/>
  <c r="B15" i="5"/>
  <c r="B13" i="7"/>
  <c r="B13" i="4"/>
  <c r="B13" i="5"/>
  <c r="B11" i="7"/>
  <c r="B11" i="4"/>
  <c r="B11" i="5"/>
  <c r="B9" i="7"/>
  <c r="B9" i="4"/>
  <c r="B9" i="5"/>
  <c r="C25" i="7"/>
  <c r="C25" i="4"/>
  <c r="C25" i="5"/>
  <c r="C21" i="7"/>
  <c r="C21" i="5"/>
  <c r="C21" i="4"/>
  <c r="C17" i="7"/>
  <c r="C17" i="4"/>
  <c r="C17" i="5"/>
  <c r="C13" i="7"/>
  <c r="C13" i="5"/>
  <c r="C13" i="4"/>
  <c r="C9" i="7"/>
  <c r="C9" i="4"/>
  <c r="C9" i="5"/>
  <c r="Z25" i="5"/>
  <c r="Z25" i="4" s="1"/>
  <c r="Z21" i="5"/>
  <c r="Z21" i="4" s="1"/>
  <c r="Z17" i="5"/>
  <c r="Z17" i="4" s="1"/>
  <c r="Z13" i="5"/>
  <c r="Z13" i="4" s="1"/>
  <c r="Z9" i="5"/>
  <c r="Z9" i="4" s="1"/>
  <c r="A27" i="7"/>
  <c r="A27" i="4"/>
  <c r="A27" i="5"/>
  <c r="A25" i="7"/>
  <c r="A25" i="4"/>
  <c r="A25" i="5"/>
  <c r="A23" i="7"/>
  <c r="A23" i="4"/>
  <c r="A23" i="5"/>
  <c r="A21" i="7"/>
  <c r="A21" i="4"/>
  <c r="A21" i="5"/>
  <c r="A19" i="7"/>
  <c r="A19" i="4"/>
  <c r="A19" i="5"/>
  <c r="A17" i="7"/>
  <c r="A17" i="4"/>
  <c r="A17" i="5"/>
  <c r="A15" i="7"/>
  <c r="A15" i="4"/>
  <c r="A15" i="5"/>
  <c r="A13" i="7"/>
  <c r="A13" i="4"/>
  <c r="A13" i="5"/>
  <c r="A11" i="7"/>
  <c r="A11" i="4"/>
  <c r="A11" i="5"/>
  <c r="A9" i="7"/>
  <c r="A9" i="4"/>
  <c r="A9" i="5"/>
  <c r="C29" i="7"/>
  <c r="C29" i="4"/>
  <c r="C29" i="5"/>
  <c r="C28" i="7"/>
  <c r="C28" i="4"/>
  <c r="C28" i="5"/>
  <c r="C24" i="7"/>
  <c r="C24" i="4"/>
  <c r="C24" i="5"/>
  <c r="C20" i="7"/>
  <c r="C20" i="4"/>
  <c r="C20" i="5"/>
  <c r="C16" i="7"/>
  <c r="C16" i="4"/>
  <c r="C16" i="5"/>
  <c r="C12" i="7"/>
  <c r="C12" i="4"/>
  <c r="C12" i="5"/>
  <c r="Z29" i="5"/>
  <c r="Z29" i="4" s="1"/>
  <c r="P28" i="7"/>
  <c r="Z28" i="5"/>
  <c r="Z28" i="4" s="1"/>
  <c r="Z24" i="5"/>
  <c r="Z24" i="4" s="1"/>
  <c r="Z20" i="5"/>
  <c r="Z20" i="4" s="1"/>
  <c r="Z16" i="5"/>
  <c r="Z16" i="4" s="1"/>
  <c r="Z12" i="5"/>
  <c r="Z12" i="4" s="1"/>
  <c r="B29" i="7"/>
  <c r="B29" i="4"/>
  <c r="B29" i="5"/>
  <c r="B28" i="7"/>
  <c r="B28" i="4"/>
  <c r="B28" i="5"/>
  <c r="B26" i="7"/>
  <c r="B26" i="4"/>
  <c r="B26" i="5"/>
  <c r="B24" i="7"/>
  <c r="B24" i="4"/>
  <c r="B24" i="5"/>
  <c r="B22" i="7"/>
  <c r="B22" i="4"/>
  <c r="B22" i="5"/>
  <c r="B20" i="7"/>
  <c r="B20" i="4"/>
  <c r="B20" i="5"/>
  <c r="B18" i="7"/>
  <c r="B18" i="4"/>
  <c r="B18" i="5"/>
  <c r="B16" i="7"/>
  <c r="B16" i="4"/>
  <c r="B16" i="5"/>
  <c r="B14" i="7"/>
  <c r="B14" i="4"/>
  <c r="B14" i="5"/>
  <c r="B12" i="7"/>
  <c r="B12" i="4"/>
  <c r="B12" i="5"/>
  <c r="B10" i="7"/>
  <c r="B10" i="4"/>
  <c r="B10" i="5"/>
  <c r="C27" i="7"/>
  <c r="C27" i="4"/>
  <c r="C27" i="5"/>
  <c r="C23" i="7"/>
  <c r="C23" i="4"/>
  <c r="C23" i="5"/>
  <c r="C19" i="7"/>
  <c r="C19" i="4"/>
  <c r="C19" i="5"/>
  <c r="C15" i="7"/>
  <c r="C15" i="4"/>
  <c r="C15" i="5"/>
  <c r="C11" i="7"/>
  <c r="C11" i="4"/>
  <c r="C11" i="5"/>
  <c r="Z27" i="5"/>
  <c r="Z27" i="4" s="1"/>
  <c r="Z23" i="5"/>
  <c r="Z23" i="4" s="1"/>
  <c r="Z19" i="5"/>
  <c r="Z19" i="4" s="1"/>
  <c r="Z15" i="5"/>
  <c r="Z15" i="4" s="1"/>
  <c r="Z11" i="5"/>
  <c r="Z11" i="4" s="1"/>
  <c r="A29" i="7"/>
  <c r="A29" i="4"/>
  <c r="A29" i="5"/>
  <c r="A28" i="7"/>
  <c r="A28" i="4"/>
  <c r="A28" i="5"/>
  <c r="A26" i="7"/>
  <c r="A26" i="4"/>
  <c r="A26" i="5"/>
  <c r="A24" i="7"/>
  <c r="A24" i="4"/>
  <c r="A24" i="5"/>
  <c r="A22" i="7"/>
  <c r="A22" i="4"/>
  <c r="A22" i="5"/>
  <c r="A20" i="7"/>
  <c r="A20" i="4"/>
  <c r="A20" i="5"/>
  <c r="A18" i="7"/>
  <c r="A18" i="4"/>
  <c r="A18" i="5"/>
  <c r="A16" i="7"/>
  <c r="A16" i="4"/>
  <c r="A16" i="5"/>
  <c r="A14" i="7"/>
  <c r="A14" i="4"/>
  <c r="A14" i="5"/>
  <c r="A12" i="7"/>
  <c r="A12" i="4"/>
  <c r="A12" i="5"/>
  <c r="A10" i="7"/>
  <c r="A10" i="4"/>
  <c r="A10" i="5"/>
  <c r="C26" i="7"/>
  <c r="C26" i="4"/>
  <c r="C26" i="5"/>
  <c r="C22" i="7"/>
  <c r="C22" i="4"/>
  <c r="C22" i="5"/>
  <c r="C18" i="7"/>
  <c r="C18" i="4"/>
  <c r="C18" i="5"/>
  <c r="C14" i="7"/>
  <c r="C14" i="4"/>
  <c r="C14" i="5"/>
  <c r="C10" i="7"/>
  <c r="C10" i="4"/>
  <c r="C10" i="5"/>
  <c r="Z26" i="5"/>
  <c r="Z26" i="4" s="1"/>
  <c r="Z22" i="5"/>
  <c r="Z22" i="4" s="1"/>
  <c r="Z18" i="5"/>
  <c r="Z18" i="4" s="1"/>
  <c r="Z14" i="5"/>
  <c r="Z14" i="4" s="1"/>
  <c r="Z10" i="5"/>
  <c r="Z10" i="4" s="1"/>
  <c r="X23" i="4"/>
  <c r="F23" i="7" s="1"/>
  <c r="X27" i="4"/>
  <c r="F27" i="7" s="1"/>
  <c r="Y24" i="5"/>
  <c r="E24" i="7" s="1"/>
  <c r="Y16" i="5"/>
  <c r="E16" i="7" s="1"/>
  <c r="Y18" i="5"/>
  <c r="E18" i="7" s="1"/>
  <c r="Y12" i="5"/>
  <c r="E12" i="7" s="1"/>
  <c r="Y14" i="5"/>
  <c r="E14" i="7" s="1"/>
  <c r="X19" i="4"/>
  <c r="F19" i="7" s="1"/>
  <c r="X17" i="4"/>
  <c r="F17" i="7" s="1"/>
  <c r="X25" i="4"/>
  <c r="F25" i="7" s="1"/>
  <c r="X28" i="4"/>
  <c r="F28" i="7" s="1"/>
  <c r="X26" i="4"/>
  <c r="F26" i="7" s="1"/>
  <c r="X15" i="4"/>
  <c r="F15" i="7" s="1"/>
  <c r="Y22" i="5"/>
  <c r="E22" i="7" s="1"/>
  <c r="X21" i="4"/>
  <c r="F21" i="7" s="1"/>
  <c r="X13" i="4"/>
  <c r="F13" i="7" s="1"/>
  <c r="Y9" i="5"/>
  <c r="E9" i="7" s="1"/>
  <c r="Y29" i="5"/>
  <c r="E29" i="7" s="1"/>
  <c r="Y17" i="5"/>
  <c r="E17" i="7" s="1"/>
  <c r="X29" i="4"/>
  <c r="F29" i="7" s="1"/>
  <c r="X12" i="4"/>
  <c r="F12" i="7" s="1"/>
  <c r="Y26" i="5"/>
  <c r="E26" i="7" s="1"/>
  <c r="X22" i="4"/>
  <c r="F22" i="7" s="1"/>
  <c r="X14" i="4"/>
  <c r="F14" i="7" s="1"/>
  <c r="Y19" i="5"/>
  <c r="E19" i="7" s="1"/>
  <c r="Y27" i="5"/>
  <c r="E27" i="7" s="1"/>
  <c r="Y13" i="5"/>
  <c r="E13" i="7" s="1"/>
  <c r="Y23" i="5"/>
  <c r="E23" i="7" s="1"/>
  <c r="Y21" i="5"/>
  <c r="E21" i="7" s="1"/>
  <c r="X11" i="4"/>
  <c r="F11" i="7" s="1"/>
  <c r="Y25" i="5"/>
  <c r="E25" i="7" s="1"/>
  <c r="Y11" i="5"/>
  <c r="E11" i="7" s="1"/>
  <c r="G9" i="7" l="1"/>
  <c r="H9" i="7" s="1"/>
  <c r="G16" i="7"/>
  <c r="H16" i="7" s="1"/>
  <c r="I16" i="7" s="1"/>
  <c r="L16" i="7" s="1"/>
  <c r="M16" i="7" s="1"/>
  <c r="G18" i="7"/>
  <c r="H18" i="7" s="1"/>
  <c r="G10" i="7"/>
  <c r="H10" i="7" s="1"/>
  <c r="G20" i="7"/>
  <c r="H20" i="7" s="1"/>
  <c r="I20" i="7" s="1"/>
  <c r="L20" i="7" s="1"/>
  <c r="M20" i="7" s="1"/>
  <c r="G28" i="7"/>
  <c r="H28" i="7" s="1"/>
  <c r="G24" i="7"/>
  <c r="H24" i="7" s="1"/>
  <c r="I24" i="7" s="1"/>
  <c r="L24" i="7" s="1"/>
  <c r="M24" i="7" s="1"/>
  <c r="G15" i="7"/>
  <c r="H15" i="7" s="1"/>
  <c r="G27" i="7"/>
  <c r="H27" i="7" s="1"/>
  <c r="I27" i="7" s="1"/>
  <c r="L27" i="7" s="1"/>
  <c r="M27" i="7" s="1"/>
  <c r="G25" i="7"/>
  <c r="H25" i="7" s="1"/>
  <c r="I25" i="7" s="1"/>
  <c r="L25" i="7" s="1"/>
  <c r="M25" i="7" s="1"/>
  <c r="G23" i="7"/>
  <c r="H23" i="7" s="1"/>
  <c r="I23" i="7" s="1"/>
  <c r="L23" i="7" s="1"/>
  <c r="M23" i="7" s="1"/>
  <c r="G29" i="7"/>
  <c r="H29" i="7" s="1"/>
  <c r="G13" i="7"/>
  <c r="H13" i="7" s="1"/>
  <c r="I13" i="7" s="1"/>
  <c r="L13" i="7" s="1"/>
  <c r="M13" i="7" s="1"/>
  <c r="G22" i="7"/>
  <c r="H22" i="7" s="1"/>
  <c r="I22" i="7" s="1"/>
  <c r="L22" i="7" s="1"/>
  <c r="M22" i="7" s="1"/>
  <c r="G12" i="7"/>
  <c r="H12" i="7" s="1"/>
  <c r="I12" i="7" s="1"/>
  <c r="L12" i="7" s="1"/>
  <c r="M12" i="7" s="1"/>
  <c r="G14" i="7"/>
  <c r="H14" i="7" s="1"/>
  <c r="G26" i="7"/>
  <c r="H26" i="7" s="1"/>
  <c r="I26" i="7" s="1"/>
  <c r="L26" i="7" s="1"/>
  <c r="M26" i="7" s="1"/>
  <c r="G17" i="7"/>
  <c r="H17" i="7" s="1"/>
  <c r="I17" i="7" s="1"/>
  <c r="L17" i="7" s="1"/>
  <c r="M17" i="7" s="1"/>
  <c r="G19" i="7"/>
  <c r="H19" i="7" s="1"/>
  <c r="I19" i="7" s="1"/>
  <c r="L19" i="7" s="1"/>
  <c r="M19" i="7" s="1"/>
  <c r="G21" i="7"/>
  <c r="H21" i="7" s="1"/>
  <c r="I21" i="7" s="1"/>
  <c r="L21" i="7" s="1"/>
  <c r="M21" i="7" s="1"/>
  <c r="G11" i="7"/>
  <c r="H11" i="7" s="1"/>
  <c r="I11" i="7" s="1"/>
  <c r="L11" i="7" s="1"/>
  <c r="M11" i="7" s="1"/>
  <c r="I9" i="7" l="1"/>
  <c r="L9" i="7" s="1"/>
  <c r="M9" i="7" s="1"/>
  <c r="I18" i="7"/>
  <c r="L18" i="7" s="1"/>
  <c r="M18" i="7" s="1"/>
  <c r="I10" i="7"/>
  <c r="L10" i="7" s="1"/>
  <c r="M10" i="7" s="1"/>
  <c r="I28" i="7"/>
  <c r="L28" i="7" s="1"/>
  <c r="M28" i="7" s="1"/>
  <c r="I15" i="7"/>
  <c r="L15" i="7" s="1"/>
  <c r="M15" i="7" s="1"/>
  <c r="I29" i="7"/>
  <c r="L29" i="7" s="1"/>
  <c r="M29" i="7" s="1"/>
  <c r="I14" i="7"/>
  <c r="L14" i="7" s="1"/>
  <c r="M14" i="7" s="1"/>
  <c r="AO23" i="11" l="1"/>
  <c r="AP23" i="11" s="1"/>
  <c r="AO18" i="11"/>
  <c r="AP18" i="11" s="1"/>
  <c r="AO14" i="11"/>
  <c r="AP14" i="11" s="1"/>
  <c r="AO15" i="11"/>
  <c r="AP15" i="11" s="1"/>
  <c r="AO16" i="11"/>
  <c r="AP16" i="11" s="1"/>
  <c r="AO17" i="11"/>
  <c r="AP17" i="11" s="1"/>
  <c r="AO19" i="11"/>
  <c r="AP19" i="11" s="1"/>
  <c r="AO20" i="11"/>
  <c r="AP20" i="11" s="1"/>
  <c r="AO21" i="11"/>
  <c r="AP21" i="11" s="1"/>
  <c r="AO22" i="11"/>
  <c r="AP22" i="11" s="1"/>
  <c r="AQ23" i="11" l="1"/>
  <c r="AS23" i="11" s="1"/>
  <c r="AQ18" i="11"/>
  <c r="AS18" i="11" s="1"/>
  <c r="AQ22" i="11"/>
  <c r="AS22" i="11" s="1"/>
  <c r="AQ21" i="11"/>
  <c r="AS21" i="11" s="1"/>
  <c r="AQ20" i="11"/>
  <c r="AS20" i="11" s="1"/>
  <c r="AQ19" i="11"/>
  <c r="AS19" i="11" s="1"/>
  <c r="AQ17" i="11"/>
  <c r="AS17" i="11" s="1"/>
  <c r="AQ16" i="11"/>
  <c r="AS16" i="11" s="1"/>
  <c r="AQ15" i="11"/>
  <c r="AS15" i="11" s="1"/>
  <c r="AQ14" i="11"/>
  <c r="AS14" i="11" s="1"/>
  <c r="AO9" i="11"/>
  <c r="AP9" i="11" s="1"/>
  <c r="AO10" i="11"/>
  <c r="AP10" i="11" s="1"/>
  <c r="AO11" i="11"/>
  <c r="AP11" i="11" s="1"/>
  <c r="AO12" i="11"/>
  <c r="AP12" i="11" s="1"/>
  <c r="AO13" i="11"/>
  <c r="AP13" i="11" s="1"/>
  <c r="AO8" i="11"/>
  <c r="AP8" i="11" s="1"/>
  <c r="AQ13" i="11" l="1"/>
  <c r="AS13" i="11" s="1"/>
  <c r="AQ12" i="11"/>
  <c r="AS12" i="11" s="1"/>
  <c r="AQ11" i="11"/>
  <c r="AS11" i="11" s="1"/>
  <c r="AQ10" i="11"/>
  <c r="AS10" i="11" s="1"/>
  <c r="AQ9" i="11"/>
  <c r="AS9" i="11" s="1"/>
  <c r="AQ8" i="11"/>
  <c r="AS8" i="11" s="1"/>
  <c r="AS25" i="11" l="1"/>
  <c r="E34" i="7" s="1"/>
  <c r="Q34" i="6" l="1"/>
  <c r="A1" i="11" l="1"/>
  <c r="A1" i="5" l="1"/>
  <c r="A1" i="7" l="1"/>
  <c r="A1" i="4"/>
  <c r="C5" i="4" l="1"/>
  <c r="C6" i="4"/>
  <c r="C5" i="5"/>
  <c r="C6" i="5"/>
  <c r="L6" i="5"/>
  <c r="G34" i="7" l="1"/>
  <c r="H34" i="7" l="1"/>
  <c r="I34" i="7" s="1"/>
  <c r="L34" i="7" s="1"/>
  <c r="M34" i="7" s="1"/>
  <c r="M32" i="7" l="1"/>
  <c r="M38" i="7" s="1"/>
</calcChain>
</file>

<file path=xl/sharedStrings.xml><?xml version="1.0" encoding="utf-8"?>
<sst xmlns="http://schemas.openxmlformats.org/spreadsheetml/2006/main" count="617" uniqueCount="166">
  <si>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</si>
  <si>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</si>
  <si>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</si>
  <si>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</si>
  <si>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</si>
  <si>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</si>
  <si>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</si>
  <si>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</si>
  <si>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</si>
  <si>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</si>
  <si>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</si>
  <si>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</si>
  <si>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</si>
  <si>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</si>
  <si>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</si>
  <si>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</si>
  <si>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</si>
  <si>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 xml:space="preserve">Rate </t>
  </si>
  <si>
    <t>OH &amp; P</t>
  </si>
  <si>
    <t>SUB</t>
  </si>
  <si>
    <t>&amp; FIX</t>
  </si>
  <si>
    <t>TOTAL</t>
  </si>
  <si>
    <t>MCD</t>
  </si>
  <si>
    <t>JMS</t>
  </si>
  <si>
    <t>RATE</t>
  </si>
  <si>
    <t>Q</t>
  </si>
  <si>
    <t>Iron</t>
  </si>
  <si>
    <t>dB</t>
  </si>
  <si>
    <t>/120</t>
  </si>
  <si>
    <t>4 sided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</si>
  <si>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</si>
  <si>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</si>
  <si>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</si>
  <si>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</si>
  <si>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</si>
  <si>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</si>
  <si>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</si>
  <si>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</si>
  <si>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</si>
  <si>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</si>
  <si>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</si>
  <si>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</si>
  <si>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</si>
  <si>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</si>
  <si>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</si>
  <si>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</si>
  <si>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</si>
  <si>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</si>
  <si>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</si>
  <si>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Flush bolts</t>
  </si>
  <si>
    <t>Digital lock</t>
  </si>
  <si>
    <t>Door stop (p&amp;S)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</si>
  <si>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</si>
  <si>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</si>
  <si>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</si>
  <si>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</si>
  <si>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</si>
  <si>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</si>
  <si>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Chain</t>
  </si>
  <si>
    <t>Sign</t>
  </si>
  <si>
    <t>Perko</t>
  </si>
  <si>
    <t>Panic Bar</t>
  </si>
  <si>
    <t>Ditto with lever/cylinder</t>
  </si>
  <si>
    <t>Rate</t>
  </si>
  <si>
    <t>No</t>
  </si>
  <si>
    <t>Budget lock</t>
  </si>
  <si>
    <t>Soss hinges</t>
  </si>
  <si>
    <t>Pull handle (bespoke)</t>
  </si>
  <si>
    <t>Sheer lock/keypad etc</t>
  </si>
  <si>
    <t>Flush pulls etc</t>
  </si>
  <si>
    <t>AVERAGE DAILY RATE =</t>
  </si>
  <si>
    <t xml:space="preserve">AVERAGE DAILY RATE = </t>
  </si>
  <si>
    <t>. INCREASED TO CURRENT RATE ON SUMMARY PAGE</t>
  </si>
  <si>
    <t>Trolley plate</t>
  </si>
  <si>
    <t>Hinge</t>
  </si>
  <si>
    <t>DOOR COMPARISON</t>
  </si>
  <si>
    <t>Nr</t>
  </si>
  <si>
    <t>DOOR</t>
  </si>
  <si>
    <t>NR</t>
  </si>
  <si>
    <t>PEPS</t>
  </si>
  <si>
    <t>Inflation</t>
  </si>
  <si>
    <t>Check</t>
  </si>
  <si>
    <t>Sliding gear</t>
  </si>
  <si>
    <t xml:space="preserve">Shadbolt </t>
  </si>
  <si>
    <t>QTY</t>
  </si>
  <si>
    <t>Intumescent pads</t>
  </si>
  <si>
    <t>Total</t>
  </si>
  <si>
    <t>Drawing ID-359 required to price</t>
  </si>
  <si>
    <t xml:space="preserve">Oak frame not including cladding </t>
  </si>
  <si>
    <t>R04</t>
  </si>
  <si>
    <t>WC01</t>
  </si>
  <si>
    <t>R05</t>
  </si>
  <si>
    <t xml:space="preserve">Door </t>
  </si>
  <si>
    <t>Level</t>
  </si>
  <si>
    <t>Number</t>
  </si>
  <si>
    <t>LEVEL</t>
  </si>
  <si>
    <t>Armerture</t>
  </si>
  <si>
    <t>Latch</t>
  </si>
  <si>
    <t>Thumb turn</t>
  </si>
  <si>
    <t>Indicator</t>
  </si>
  <si>
    <t>BHCL - 72 Broadwick St</t>
  </si>
  <si>
    <t>IRONMONGERY</t>
  </si>
  <si>
    <t>1076_sD-100 - DOOR SCHEDULE</t>
  </si>
  <si>
    <t>Job Name</t>
  </si>
  <si>
    <t>72 Broadwick Street</t>
  </si>
  <si>
    <t>Job No.</t>
  </si>
  <si>
    <t>Date</t>
  </si>
  <si>
    <t>Revision</t>
  </si>
  <si>
    <t>Reason for Issue</t>
  </si>
  <si>
    <t>Notes</t>
  </si>
  <si>
    <r>
      <rPr>
        <sz val="10"/>
        <rFont val="Arial"/>
        <family val="2"/>
      </rPr>
      <t>12/11/2018
24/05/2019
20/06/2019
05/07/2019</t>
    </r>
  </si>
  <si>
    <r>
      <rPr>
        <sz val="10"/>
        <rFont val="Arial"/>
        <family val="2"/>
      </rPr>
      <t>P1 P2 T1 T2</t>
    </r>
  </si>
  <si>
    <r>
      <rPr>
        <sz val="10"/>
        <rFont val="Arial"/>
        <family val="2"/>
      </rPr>
      <t>Stage 3 Issue Preliminary Issue Stage  2 tender
Stage  2 tender addendum</t>
    </r>
  </si>
  <si>
    <r>
      <rPr>
        <sz val="10"/>
        <rFont val="Arial"/>
        <family val="2"/>
      </rPr>
      <t xml:space="preserve">Refer to NBS L20 and P21 and BGY Series sD drawings and BGY - T-sheet Revisions since last issue indicated in </t>
    </r>
    <r>
      <rPr>
        <b/>
        <sz val="10"/>
        <color rgb="FFFF0000"/>
        <rFont val="Arial"/>
        <family val="2"/>
      </rPr>
      <t xml:space="preserve">bold red text
</t>
    </r>
    <r>
      <rPr>
        <sz val="10"/>
        <rFont val="Arial"/>
        <family val="2"/>
      </rPr>
      <t>* Clear opening as measured in accordance  with approved document B2,  diagram C2</t>
    </r>
  </si>
  <si>
    <t>DOOR FLOOR</t>
  </si>
  <si>
    <t>DOOR NUMBER</t>
  </si>
  <si>
    <t>DOOR TYPE</t>
  </si>
  <si>
    <t>LOCATION</t>
  </si>
  <si>
    <r>
      <rPr>
        <sz val="10"/>
        <rFont val="Arial"/>
        <family val="2"/>
      </rPr>
      <t>STRUCTURAL OPENING
W x H (mm)</t>
    </r>
  </si>
  <si>
    <r>
      <rPr>
        <sz val="10"/>
        <rFont val="Arial"/>
        <family val="2"/>
      </rPr>
      <t>MIN. CLEAR OPENING
(required to
one door)*</t>
    </r>
  </si>
  <si>
    <t>VISION PANEL</t>
  </si>
  <si>
    <t>DOUBLE (D) OR SINGLE (S)</t>
  </si>
  <si>
    <t>LEAF FINISH</t>
  </si>
  <si>
    <t>KICK PLATE</t>
  </si>
  <si>
    <t>FRAME FINISH</t>
  </si>
  <si>
    <r>
      <rPr>
        <sz val="10"/>
        <rFont val="Arial"/>
        <family val="2"/>
      </rPr>
      <t>PARTITION DEPTH
(mm Inc. finishes but not joinery overcladding)</t>
    </r>
  </si>
  <si>
    <t>ACCOUSTIC RATING (min sound reduction index dB R)</t>
  </si>
  <si>
    <t>FIRE RATING</t>
  </si>
  <si>
    <t>DOOR CLOSER</t>
  </si>
  <si>
    <t>MANUAL LOCKING</t>
  </si>
  <si>
    <t>ACCESS CONTROL</t>
  </si>
  <si>
    <t>SECURITY</t>
  </si>
  <si>
    <t>Signage</t>
  </si>
  <si>
    <t>Ironmongery finish</t>
  </si>
  <si>
    <t>IRONMONGERY SET</t>
  </si>
  <si>
    <t>FRAME COST</t>
  </si>
  <si>
    <t>JMS NOTES</t>
  </si>
  <si>
    <t>N</t>
  </si>
  <si>
    <t>D</t>
  </si>
  <si>
    <t>N/A</t>
  </si>
  <si>
    <t>S</t>
  </si>
  <si>
    <t>DRS</t>
  </si>
  <si>
    <t>None</t>
  </si>
  <si>
    <t>Eurocylinder</t>
  </si>
  <si>
    <t>FD30S</t>
  </si>
  <si>
    <r>
      <rPr>
        <sz val="10"/>
        <rFont val="Arial"/>
        <family val="2"/>
      </rPr>
      <t>Fire door keep locked' to
leading edge</t>
    </r>
  </si>
  <si>
    <t>Core 2</t>
  </si>
  <si>
    <t>WF20</t>
  </si>
  <si>
    <t>WCs</t>
  </si>
  <si>
    <t>1010 x 2385 (to ceiling)</t>
  </si>
  <si>
    <t>1040 x 2300 (Leaf 924 x 2250)</t>
  </si>
  <si>
    <r>
      <rPr>
        <sz val="10"/>
        <rFont val="Arial"/>
        <family val="2"/>
      </rPr>
      <t>Powder Coated to
match joinery. RAL TBC</t>
    </r>
  </si>
  <si>
    <t>1297 x 2300 (Leaf 1181 x 2250)</t>
  </si>
  <si>
    <t>783 x 2810 (Leaf 667 x 2760)</t>
  </si>
  <si>
    <t>2326 x 2300 (Leaf 2210 x 2250)</t>
  </si>
  <si>
    <t>1554 x 2810 (Leaf 1438 x 2760)</t>
  </si>
  <si>
    <t>1126 x 2810 (Leaf 1010 x 2760)</t>
  </si>
  <si>
    <t>1554 x 2300 (Leaf 1438 x 2250)</t>
  </si>
  <si>
    <t>783 x 2300 (Leaf 667 x 2250)</t>
  </si>
  <si>
    <t>954 x 2300 (Leaf 838 x 2250)</t>
  </si>
  <si>
    <t>954 x 2810 (Leaf 830 x 2760)</t>
  </si>
  <si>
    <r>
      <rPr>
        <b/>
        <sz val="10"/>
        <color rgb="FFFF0000"/>
        <rFont val="Arial"/>
        <family val="2"/>
      </rPr>
      <t>S</t>
    </r>
  </si>
  <si>
    <t>1126 x 2300 (Leaf 1010 x 2250)</t>
  </si>
  <si>
    <t>WF-20</t>
  </si>
  <si>
    <t>ORIGINAL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</si>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</sst>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7" formatCode="0.000"/>
    <numFmt numFmtId="168" formatCode="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u/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MS Sans Serif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7" fillId="0" borderId="0"/>
    <xf numFmtId="0" fontId="29" fillId="0" borderId="0"/>
    <xf numFmtId="0" fontId="32" fillId="0" borderId="0"/>
    <xf numFmtId="0" fontId="1" fillId="0" borderId="0"/>
    <xf numFmtId="0" fontId="33" fillId="0" borderId="0"/>
  </cellStyleXfs>
  <cellXfs count="282">
    <xf numFmtId="0" fontId="0" fillId="0" borderId="0" xfId="0"/>
    <xf numFmtId="2" fontId="2" fillId="0" borderId="0" xfId="7" applyNumberFormat="1" applyFont="1" applyFill="1" applyBorder="1" applyAlignment="1" applyProtection="1"/>
    <xf numFmtId="2" fontId="4" fillId="0" borderId="0" xfId="7" applyNumberFormat="1" applyFont="1" applyFill="1" applyBorder="1" applyAlignment="1" applyProtection="1"/>
    <xf numFmtId="2" fontId="5" fillId="0" borderId="0" xfId="7" applyNumberFormat="1" applyFont="1" applyFill="1" applyBorder="1" applyAlignment="1" applyProtection="1">
      <alignment horizontal="center"/>
    </xf>
    <xf numFmtId="2" fontId="5" fillId="0" borderId="0" xfId="7" applyNumberFormat="1" applyFont="1" applyFill="1" applyBorder="1" applyAlignment="1" applyProtection="1"/>
    <xf numFmtId="2" fontId="5" fillId="0" borderId="0" xfId="7" applyNumberFormat="1" applyFont="1"/>
    <xf numFmtId="2" fontId="2" fillId="0" borderId="0" xfId="7" applyNumberFormat="1" applyFont="1" applyFill="1" applyBorder="1" applyAlignment="1" applyProtection="1">
      <alignment horizontal="center"/>
    </xf>
    <xf numFmtId="2" fontId="5" fillId="0" borderId="0" xfId="7" applyNumberFormat="1" applyFont="1" applyBorder="1" applyAlignment="1">
      <alignment horizontal="center"/>
    </xf>
    <xf numFmtId="2" fontId="5" fillId="0" borderId="0" xfId="8" applyNumberFormat="1" applyFont="1" applyBorder="1" applyAlignment="1">
      <alignment horizontal="center"/>
    </xf>
    <xf numFmtId="2" fontId="7" fillId="0" borderId="0" xfId="7" applyNumberFormat="1" applyFont="1" applyBorder="1" applyAlignment="1">
      <alignment horizontal="center"/>
    </xf>
    <xf numFmtId="1" fontId="7" fillId="0" borderId="0" xfId="7" applyNumberFormat="1" applyFont="1" applyFill="1" applyBorder="1" applyAlignment="1" applyProtection="1">
      <alignment horizontal="center"/>
    </xf>
    <xf numFmtId="1" fontId="6" fillId="0" borderId="0" xfId="7" applyNumberFormat="1" applyFont="1" applyFill="1" applyBorder="1" applyAlignment="1" applyProtection="1">
      <alignment horizontal="center"/>
    </xf>
    <xf numFmtId="1" fontId="8" fillId="0" borderId="0" xfId="7" applyNumberFormat="1" applyFont="1" applyFill="1" applyBorder="1" applyAlignment="1" applyProtection="1">
      <alignment horizontal="center"/>
    </xf>
    <xf numFmtId="1" fontId="5" fillId="0" borderId="0" xfId="7" applyNumberFormat="1" applyFont="1" applyFill="1" applyBorder="1" applyAlignment="1" applyProtection="1">
      <alignment horizontal="center"/>
    </xf>
    <xf numFmtId="2" fontId="10" fillId="0" borderId="0" xfId="5" applyNumberFormat="1" applyFont="1" applyFill="1" applyBorder="1" applyAlignment="1" applyProtection="1"/>
    <xf numFmtId="1" fontId="9" fillId="0" borderId="0" xfId="5" applyNumberFormat="1" applyFont="1" applyFill="1" applyBorder="1" applyAlignment="1" applyProtection="1">
      <alignment horizontal="right"/>
    </xf>
    <xf numFmtId="1" fontId="9" fillId="0" borderId="0" xfId="5" applyNumberFormat="1" applyFont="1" applyFill="1" applyBorder="1" applyAlignment="1" applyProtection="1"/>
    <xf numFmtId="0" fontId="9" fillId="0" borderId="0" xfId="5" applyNumberFormat="1" applyFont="1" applyFill="1" applyBorder="1" applyAlignment="1" applyProtection="1"/>
    <xf numFmtId="2" fontId="9" fillId="0" borderId="0" xfId="5" applyNumberFormat="1" applyFont="1" applyFill="1" applyBorder="1" applyAlignment="1" applyProtection="1"/>
    <xf numFmtId="2" fontId="9" fillId="0" borderId="0" xfId="5" applyNumberFormat="1" applyFont="1" applyFill="1" applyBorder="1" applyAlignment="1" applyProtection="1">
      <alignment horizontal="right"/>
    </xf>
    <xf numFmtId="0" fontId="9" fillId="0" borderId="0" xfId="5" applyNumberFormat="1" applyFont="1" applyFill="1" applyBorder="1" applyAlignment="1" applyProtection="1">
      <alignment horizontal="center"/>
    </xf>
    <xf numFmtId="1" fontId="10" fillId="0" borderId="0" xfId="5" applyNumberFormat="1" applyFont="1" applyFill="1" applyBorder="1" applyAlignment="1" applyProtection="1"/>
    <xf numFmtId="1" fontId="9" fillId="0" borderId="0" xfId="5" applyNumberFormat="1" applyFont="1" applyFill="1" applyBorder="1" applyAlignment="1" applyProtection="1">
      <alignment horizontal="center"/>
    </xf>
    <xf numFmtId="2" fontId="9" fillId="0" borderId="0" xfId="5" applyNumberFormat="1" applyFont="1" applyFill="1" applyBorder="1" applyAlignment="1" applyProtection="1">
      <alignment horizontal="center"/>
    </xf>
    <xf numFmtId="2" fontId="9" fillId="0" borderId="0" xfId="6" applyNumberFormat="1" applyFont="1" applyFill="1" applyBorder="1" applyAlignment="1" applyProtection="1">
      <alignment horizontal="right"/>
    </xf>
    <xf numFmtId="2" fontId="7" fillId="0" borderId="0" xfId="7" applyNumberFormat="1" applyFont="1" applyFill="1" applyBorder="1" applyAlignment="1" applyProtection="1"/>
    <xf numFmtId="44" fontId="2" fillId="0" borderId="0" xfId="2" applyFont="1" applyFill="1" applyBorder="1" applyAlignment="1" applyProtection="1"/>
    <xf numFmtId="44" fontId="7" fillId="0" borderId="0" xfId="2" applyFont="1" applyFill="1" applyBorder="1" applyAlignment="1" applyProtection="1">
      <alignment horizontal="center"/>
    </xf>
    <xf numFmtId="0" fontId="9" fillId="0" borderId="0" xfId="0" applyFont="1" applyFill="1" applyAlignment="1">
      <alignment horizontal="center"/>
    </xf>
    <xf numFmtId="2" fontId="13" fillId="0" borderId="0" xfId="5" applyNumberFormat="1" applyFont="1" applyFill="1" applyBorder="1" applyAlignment="1" applyProtection="1">
      <alignment horizontal="right"/>
    </xf>
    <xf numFmtId="2" fontId="13" fillId="0" borderId="0" xfId="5" applyNumberFormat="1" applyFont="1" applyFill="1" applyBorder="1" applyAlignment="1" applyProtection="1">
      <alignment horizontal="center"/>
    </xf>
    <xf numFmtId="1" fontId="13" fillId="0" borderId="0" xfId="5" applyNumberFormat="1" applyFont="1" applyFill="1" applyBorder="1" applyAlignment="1" applyProtection="1">
      <alignment horizontal="left"/>
    </xf>
    <xf numFmtId="0" fontId="13" fillId="0" borderId="0" xfId="5" applyNumberFormat="1" applyFont="1" applyFill="1" applyBorder="1" applyAlignment="1" applyProtection="1"/>
    <xf numFmtId="0" fontId="14" fillId="0" borderId="0" xfId="5" applyNumberFormat="1" applyFont="1" applyFill="1" applyBorder="1" applyAlignment="1" applyProtection="1">
      <alignment horizontal="center"/>
    </xf>
    <xf numFmtId="0" fontId="9" fillId="0" borderId="0" xfId="0" applyFont="1" applyFill="1"/>
    <xf numFmtId="1" fontId="9" fillId="0" borderId="0" xfId="0" applyNumberFormat="1" applyFont="1" applyFill="1"/>
    <xf numFmtId="1" fontId="16" fillId="0" borderId="0" xfId="0" applyNumberFormat="1" applyFont="1" applyFill="1"/>
    <xf numFmtId="0" fontId="16" fillId="0" borderId="0" xfId="0" applyFont="1" applyFill="1"/>
    <xf numFmtId="0" fontId="9" fillId="0" borderId="0" xfId="0" applyFont="1"/>
    <xf numFmtId="1" fontId="10" fillId="0" borderId="0" xfId="0" applyNumberFormat="1" applyFont="1"/>
    <xf numFmtId="1" fontId="17" fillId="0" borderId="0" xfId="0" applyNumberFormat="1" applyFont="1" applyFill="1"/>
    <xf numFmtId="0" fontId="17" fillId="0" borderId="0" xfId="0" applyFont="1" applyFill="1" applyBorder="1"/>
    <xf numFmtId="1" fontId="18" fillId="0" borderId="0" xfId="0" applyNumberFormat="1" applyFont="1" applyFill="1"/>
    <xf numFmtId="1" fontId="9" fillId="0" borderId="2" xfId="0" applyNumberFormat="1" applyFont="1" applyFill="1" applyBorder="1"/>
    <xf numFmtId="0" fontId="9" fillId="0" borderId="2" xfId="0" applyFont="1" applyFill="1" applyBorder="1"/>
    <xf numFmtId="0" fontId="9" fillId="0" borderId="2" xfId="0" applyFont="1" applyBorder="1"/>
    <xf numFmtId="1" fontId="9" fillId="0" borderId="3" xfId="0" applyNumberFormat="1" applyFont="1" applyFill="1" applyBorder="1"/>
    <xf numFmtId="0" fontId="9" fillId="0" borderId="4" xfId="0" applyFont="1" applyFill="1" applyBorder="1"/>
    <xf numFmtId="0" fontId="19" fillId="0" borderId="5" xfId="0" applyFont="1" applyBorder="1" applyAlignment="1">
      <alignment horizontal="center" vertical="center" textRotation="90"/>
    </xf>
    <xf numFmtId="0" fontId="19" fillId="0" borderId="5" xfId="0" applyFont="1" applyFill="1" applyBorder="1" applyAlignment="1">
      <alignment horizontal="center" vertical="center" textRotation="90"/>
    </xf>
    <xf numFmtId="0" fontId="9" fillId="0" borderId="5" xfId="0" applyFont="1" applyBorder="1" applyAlignment="1">
      <alignment horizontal="center"/>
    </xf>
    <xf numFmtId="1" fontId="9" fillId="0" borderId="6" xfId="0" applyNumberFormat="1" applyFont="1" applyFill="1" applyBorder="1"/>
    <xf numFmtId="0" fontId="20" fillId="0" borderId="7" xfId="0" applyFont="1" applyFill="1" applyBorder="1" applyAlignment="1">
      <alignment horizontal="right"/>
    </xf>
    <xf numFmtId="2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Fill="1" applyBorder="1" applyAlignment="1">
      <alignment horizontal="center" vertical="center"/>
    </xf>
    <xf numFmtId="164" fontId="22" fillId="0" borderId="9" xfId="2" applyNumberFormat="1" applyFont="1" applyFill="1" applyBorder="1" applyAlignment="1">
      <alignment horizontal="center"/>
    </xf>
    <xf numFmtId="44" fontId="22" fillId="0" borderId="9" xfId="2" applyFont="1" applyBorder="1" applyAlignment="1">
      <alignment horizontal="center"/>
    </xf>
    <xf numFmtId="2" fontId="9" fillId="0" borderId="5" xfId="0" applyNumberFormat="1" applyFont="1" applyBorder="1" applyAlignment="1"/>
    <xf numFmtId="0" fontId="9" fillId="0" borderId="0" xfId="0" applyFont="1" applyFill="1" applyBorder="1"/>
    <xf numFmtId="2" fontId="7" fillId="0" borderId="0" xfId="6" applyNumberFormat="1" applyFont="1" applyFill="1" applyBorder="1" applyAlignment="1" applyProtection="1"/>
    <xf numFmtId="1" fontId="5" fillId="0" borderId="0" xfId="6" applyNumberFormat="1" applyFont="1" applyFill="1" applyBorder="1" applyAlignment="1" applyProtection="1">
      <alignment horizontal="right"/>
    </xf>
    <xf numFmtId="1" fontId="5" fillId="0" borderId="0" xfId="6" applyNumberFormat="1" applyFont="1" applyFill="1" applyBorder="1" applyAlignment="1" applyProtection="1"/>
    <xf numFmtId="1" fontId="7" fillId="0" borderId="0" xfId="6" applyNumberFormat="1" applyFont="1" applyFill="1" applyBorder="1" applyAlignment="1" applyProtection="1">
      <alignment horizontal="center"/>
    </xf>
    <xf numFmtId="1" fontId="5" fillId="0" borderId="0" xfId="6" applyNumberFormat="1" applyFont="1" applyFill="1" applyBorder="1" applyAlignment="1" applyProtection="1">
      <alignment horizontal="center"/>
    </xf>
    <xf numFmtId="0" fontId="5" fillId="0" borderId="0" xfId="6" applyNumberFormat="1" applyFont="1" applyFill="1" applyBorder="1" applyAlignment="1" applyProtection="1"/>
    <xf numFmtId="2" fontId="5" fillId="0" borderId="0" xfId="6" applyNumberFormat="1" applyFont="1" applyFill="1" applyBorder="1" applyAlignment="1" applyProtection="1">
      <alignment horizontal="right"/>
    </xf>
    <xf numFmtId="2" fontId="6" fillId="0" borderId="0" xfId="6" applyNumberFormat="1" applyFont="1" applyFill="1" applyBorder="1" applyAlignment="1" applyProtection="1"/>
    <xf numFmtId="1" fontId="7" fillId="0" borderId="0" xfId="5" applyNumberFormat="1" applyFont="1" applyFill="1" applyBorder="1" applyAlignment="1" applyProtection="1"/>
    <xf numFmtId="0" fontId="8" fillId="0" borderId="0" xfId="0" applyFont="1" applyFill="1" applyAlignment="1">
      <alignment horizontal="center"/>
    </xf>
    <xf numFmtId="0" fontId="5" fillId="0" borderId="0" xfId="6" applyNumberFormat="1" applyFont="1" applyFill="1" applyBorder="1" applyAlignment="1" applyProtection="1">
      <alignment horizontal="center"/>
    </xf>
    <xf numFmtId="2" fontId="5" fillId="0" borderId="0" xfId="6" applyNumberFormat="1" applyFont="1" applyFill="1" applyBorder="1" applyAlignment="1" applyProtection="1">
      <alignment horizontal="center"/>
    </xf>
    <xf numFmtId="2" fontId="6" fillId="0" borderId="0" xfId="6" applyNumberFormat="1" applyFont="1" applyFill="1" applyBorder="1" applyAlignment="1" applyProtection="1">
      <alignment horizontal="center"/>
    </xf>
    <xf numFmtId="2" fontId="24" fillId="0" borderId="0" xfId="7" applyNumberFormat="1" applyFont="1" applyFill="1" applyBorder="1" applyAlignment="1" applyProtection="1"/>
    <xf numFmtId="2" fontId="6" fillId="0" borderId="0" xfId="7" applyNumberFormat="1" applyFont="1" applyFill="1" applyBorder="1" applyAlignment="1" applyProtection="1"/>
    <xf numFmtId="2" fontId="5" fillId="0" borderId="0" xfId="7" applyNumberFormat="1" applyFont="1" applyFill="1" applyBorder="1" applyAlignment="1">
      <alignment horizontal="center"/>
    </xf>
    <xf numFmtId="1" fontId="26" fillId="0" borderId="0" xfId="6" applyNumberFormat="1" applyFont="1" applyFill="1" applyBorder="1" applyAlignment="1" applyProtection="1">
      <alignment horizontal="left"/>
    </xf>
    <xf numFmtId="4" fontId="9" fillId="0" borderId="0" xfId="5" applyNumberFormat="1" applyFont="1" applyFill="1" applyBorder="1" applyAlignment="1" applyProtection="1"/>
    <xf numFmtId="0" fontId="5" fillId="0" borderId="0" xfId="0" applyFont="1" applyFill="1" applyAlignment="1">
      <alignment horizontal="center"/>
    </xf>
    <xf numFmtId="0" fontId="28" fillId="0" borderId="5" xfId="0" applyFont="1" applyBorder="1" applyAlignment="1">
      <alignment horizontal="center" vertical="center" textRotation="90"/>
    </xf>
    <xf numFmtId="0" fontId="26" fillId="0" borderId="0" xfId="0" applyFont="1" applyFill="1"/>
    <xf numFmtId="2" fontId="25" fillId="0" borderId="0" xfId="5" applyNumberFormat="1" applyFont="1" applyFill="1" applyBorder="1" applyAlignment="1" applyProtection="1">
      <alignment horizontal="right"/>
    </xf>
    <xf numFmtId="0" fontId="25" fillId="0" borderId="0" xfId="5" applyNumberFormat="1" applyFont="1" applyFill="1" applyBorder="1" applyAlignment="1" applyProtection="1"/>
    <xf numFmtId="2" fontId="25" fillId="0" borderId="0" xfId="5" applyNumberFormat="1" applyFont="1" applyFill="1" applyBorder="1" applyAlignment="1" applyProtection="1">
      <alignment horizontal="center"/>
    </xf>
    <xf numFmtId="1" fontId="5" fillId="0" borderId="0" xfId="8" applyNumberFormat="1" applyFont="1" applyFill="1" applyBorder="1" applyAlignment="1">
      <alignment horizontal="center"/>
    </xf>
    <xf numFmtId="2" fontId="15" fillId="2" borderId="0" xfId="7" applyNumberFormat="1" applyFont="1" applyFill="1" applyBorder="1" applyAlignment="1" applyProtection="1"/>
    <xf numFmtId="1" fontId="9" fillId="2" borderId="0" xfId="5" applyNumberFormat="1" applyFont="1" applyFill="1" applyBorder="1" applyAlignment="1" applyProtection="1"/>
    <xf numFmtId="1" fontId="15" fillId="2" borderId="0" xfId="5" applyNumberFormat="1" applyFont="1" applyFill="1" applyBorder="1" applyAlignment="1" applyProtection="1"/>
    <xf numFmtId="0" fontId="9" fillId="2" borderId="0" xfId="5" applyNumberFormat="1" applyFont="1" applyFill="1" applyBorder="1" applyAlignment="1" applyProtection="1"/>
    <xf numFmtId="2" fontId="13" fillId="2" borderId="0" xfId="5" applyNumberFormat="1" applyFont="1" applyFill="1" applyBorder="1" applyAlignment="1" applyProtection="1">
      <alignment horizontal="right"/>
    </xf>
    <xf numFmtId="2" fontId="6" fillId="2" borderId="0" xfId="7" applyNumberFormat="1" applyFont="1" applyFill="1" applyBorder="1" applyAlignment="1" applyProtection="1"/>
    <xf numFmtId="0" fontId="26" fillId="2" borderId="0" xfId="5" applyNumberFormat="1" applyFont="1" applyFill="1" applyBorder="1" applyAlignment="1" applyProtection="1"/>
    <xf numFmtId="42" fontId="26" fillId="2" borderId="0" xfId="5" applyNumberFormat="1" applyFont="1" applyFill="1" applyBorder="1" applyAlignment="1" applyProtection="1"/>
    <xf numFmtId="42" fontId="26" fillId="2" borderId="0" xfId="7" applyNumberFormat="1" applyFont="1" applyFill="1" applyBorder="1" applyAlignment="1" applyProtection="1"/>
    <xf numFmtId="2" fontId="12" fillId="0" borderId="0" xfId="5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2" fontId="5" fillId="2" borderId="0" xfId="7" applyNumberFormat="1" applyFont="1" applyFill="1" applyBorder="1" applyAlignment="1" applyProtection="1">
      <alignment horizontal="center"/>
    </xf>
    <xf numFmtId="1" fontId="2" fillId="0" borderId="0" xfId="6" applyNumberFormat="1" applyFont="1" applyFill="1" applyBorder="1" applyAlignment="1" applyProtection="1"/>
    <xf numFmtId="1" fontId="8" fillId="0" borderId="0" xfId="6" applyNumberFormat="1" applyFont="1" applyFill="1" applyBorder="1" applyAlignment="1" applyProtection="1">
      <alignment horizontal="left"/>
    </xf>
    <xf numFmtId="1" fontId="7" fillId="0" borderId="0" xfId="6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6" fillId="0" borderId="0" xfId="0" applyFont="1" applyFill="1" applyBorder="1" applyAlignment="1">
      <alignment horizontal="center"/>
    </xf>
    <xf numFmtId="1" fontId="7" fillId="0" borderId="0" xfId="6" applyNumberFormat="1" applyFont="1" applyFill="1" applyBorder="1" applyAlignment="1" applyProtection="1"/>
    <xf numFmtId="1" fontId="6" fillId="0" borderId="0" xfId="6" applyNumberFormat="1" applyFont="1" applyFill="1" applyBorder="1" applyAlignment="1" applyProtection="1">
      <alignment horizontal="left"/>
    </xf>
    <xf numFmtId="1" fontId="6" fillId="0" borderId="0" xfId="6" applyNumberFormat="1" applyFont="1" applyFill="1" applyBorder="1" applyAlignment="1" applyProtection="1"/>
    <xf numFmtId="0" fontId="6" fillId="0" borderId="0" xfId="0" applyFont="1" applyFill="1"/>
    <xf numFmtId="1" fontId="2" fillId="0" borderId="0" xfId="0" applyNumberFormat="1" applyFont="1" applyFill="1"/>
    <xf numFmtId="1" fontId="2" fillId="0" borderId="0" xfId="6" applyNumberFormat="1" applyFont="1" applyFill="1" applyBorder="1" applyAlignment="1" applyProtection="1">
      <alignment horizontal="center"/>
    </xf>
    <xf numFmtId="1" fontId="2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1" fontId="8" fillId="0" borderId="0" xfId="6" applyNumberFormat="1" applyFont="1" applyFill="1" applyBorder="1" applyAlignment="1" applyProtection="1">
      <alignment horizontal="center"/>
    </xf>
    <xf numFmtId="1" fontId="8" fillId="0" borderId="0" xfId="6" applyNumberFormat="1" applyFont="1" applyFill="1" applyBorder="1" applyAlignment="1" applyProtection="1"/>
    <xf numFmtId="0" fontId="8" fillId="0" borderId="0" xfId="0" applyFont="1" applyFill="1" applyBorder="1" applyAlignment="1">
      <alignment horizontal="center"/>
    </xf>
    <xf numFmtId="1" fontId="6" fillId="0" borderId="0" xfId="0" applyNumberFormat="1" applyFont="1" applyFill="1"/>
    <xf numFmtId="0" fontId="7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0" xfId="7" applyNumberFormat="1" applyFont="1" applyFill="1" applyBorder="1" applyAlignment="1" applyProtection="1">
      <alignment horizontal="center"/>
    </xf>
    <xf numFmtId="4" fontId="5" fillId="0" borderId="0" xfId="6" applyNumberFormat="1" applyFont="1" applyFill="1" applyBorder="1" applyAlignment="1" applyProtection="1"/>
    <xf numFmtId="2" fontId="28" fillId="0" borderId="8" xfId="0" applyNumberFormat="1" applyFont="1" applyFill="1" applyBorder="1" applyAlignment="1">
      <alignment horizontal="center" vertical="center"/>
    </xf>
    <xf numFmtId="2" fontId="21" fillId="0" borderId="8" xfId="0" applyNumberFormat="1" applyFont="1" applyFill="1" applyBorder="1" applyAlignment="1">
      <alignment horizontal="center" vertical="center"/>
    </xf>
    <xf numFmtId="2" fontId="2" fillId="2" borderId="0" xfId="5" applyNumberFormat="1" applyFont="1" applyFill="1" applyBorder="1" applyAlignment="1" applyProtection="1">
      <alignment horizontal="right"/>
    </xf>
    <xf numFmtId="2" fontId="2" fillId="0" borderId="0" xfId="7" applyNumberFormat="1" applyFont="1"/>
    <xf numFmtId="1" fontId="2" fillId="0" borderId="0" xfId="8" applyNumberFormat="1" applyFont="1" applyFill="1" applyBorder="1" applyAlignment="1">
      <alignment horizontal="center"/>
    </xf>
    <xf numFmtId="2" fontId="2" fillId="0" borderId="0" xfId="8" applyNumberFormat="1" applyFont="1" applyBorder="1" applyAlignment="1">
      <alignment horizontal="center"/>
    </xf>
    <xf numFmtId="0" fontId="26" fillId="0" borderId="0" xfId="6" applyNumberFormat="1" applyFont="1" applyFill="1" applyBorder="1" applyAlignment="1" applyProtection="1"/>
    <xf numFmtId="0" fontId="25" fillId="0" borderId="5" xfId="0" applyFont="1" applyBorder="1" applyAlignment="1">
      <alignment horizontal="center"/>
    </xf>
    <xf numFmtId="2" fontId="25" fillId="0" borderId="5" xfId="0" applyNumberFormat="1" applyFont="1" applyBorder="1" applyAlignment="1"/>
    <xf numFmtId="0" fontId="25" fillId="0" borderId="0" xfId="0" applyFont="1"/>
    <xf numFmtId="165" fontId="5" fillId="0" borderId="0" xfId="8" applyNumberFormat="1" applyFont="1" applyFill="1" applyBorder="1" applyAlignment="1">
      <alignment horizontal="center"/>
    </xf>
    <xf numFmtId="1" fontId="6" fillId="0" borderId="0" xfId="6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>
      <alignment horizontal="right"/>
    </xf>
    <xf numFmtId="2" fontId="9" fillId="2" borderId="0" xfId="5" applyNumberFormat="1" applyFont="1" applyFill="1" applyBorder="1" applyAlignment="1" applyProtection="1">
      <alignment horizontal="right"/>
    </xf>
    <xf numFmtId="2" fontId="2" fillId="0" borderId="0" xfId="5" applyNumberFormat="1" applyFont="1" applyFill="1" applyBorder="1" applyAlignment="1" applyProtection="1">
      <alignment horizontal="right"/>
    </xf>
    <xf numFmtId="2" fontId="2" fillId="0" borderId="0" xfId="5" applyNumberFormat="1" applyFont="1" applyFill="1" applyBorder="1" applyAlignment="1" applyProtection="1">
      <alignment horizontal="center"/>
    </xf>
    <xf numFmtId="49" fontId="7" fillId="0" borderId="0" xfId="5" applyNumberFormat="1" applyFont="1" applyFill="1" applyBorder="1" applyAlignment="1" applyProtection="1"/>
    <xf numFmtId="49" fontId="7" fillId="0" borderId="0" xfId="6" applyNumberFormat="1" applyFont="1" applyFill="1" applyBorder="1" applyAlignment="1" applyProtection="1"/>
    <xf numFmtId="4" fontId="6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2" fontId="2" fillId="0" borderId="0" xfId="0" applyNumberFormat="1" applyFont="1" applyFill="1" applyAlignment="1"/>
    <xf numFmtId="2" fontId="12" fillId="2" borderId="0" xfId="5" applyNumberFormat="1" applyFont="1" applyFill="1" applyBorder="1" applyAlignment="1" applyProtection="1">
      <alignment horizontal="center"/>
    </xf>
    <xf numFmtId="2" fontId="25" fillId="2" borderId="0" xfId="5" applyNumberFormat="1" applyFont="1" applyFill="1" applyBorder="1" applyAlignment="1" applyProtection="1">
      <alignment horizontal="center"/>
    </xf>
    <xf numFmtId="2" fontId="28" fillId="0" borderId="8" xfId="0" applyNumberFormat="1" applyFont="1" applyBorder="1" applyAlignment="1">
      <alignment horizontal="center" vertical="center"/>
    </xf>
    <xf numFmtId="4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6" fillId="0" borderId="0" xfId="0" applyNumberFormat="1" applyFont="1" applyFill="1"/>
    <xf numFmtId="49" fontId="2" fillId="0" borderId="0" xfId="0" applyNumberFormat="1" applyFont="1" applyFill="1"/>
    <xf numFmtId="49" fontId="5" fillId="0" borderId="0" xfId="6" applyNumberFormat="1" applyFont="1" applyFill="1" applyBorder="1" applyAlignment="1" applyProtection="1"/>
    <xf numFmtId="0" fontId="25" fillId="0" borderId="2" xfId="0" applyFont="1" applyBorder="1"/>
    <xf numFmtId="44" fontId="30" fillId="0" borderId="9" xfId="2" applyFont="1" applyBorder="1" applyAlignment="1">
      <alignment horizontal="center"/>
    </xf>
    <xf numFmtId="0" fontId="25" fillId="0" borderId="0" xfId="0" applyFont="1" applyFill="1"/>
    <xf numFmtId="0" fontId="2" fillId="0" borderId="11" xfId="0" applyFont="1" applyFill="1" applyBorder="1"/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2" fontId="12" fillId="0" borderId="0" xfId="5" applyNumberFormat="1" applyFont="1" applyFill="1" applyBorder="1" applyAlignment="1" applyProtection="1">
      <alignment horizontal="center"/>
    </xf>
    <xf numFmtId="2" fontId="2" fillId="2" borderId="0" xfId="7" applyNumberFormat="1" applyFont="1" applyFill="1" applyBorder="1" applyAlignment="1" applyProtection="1">
      <alignment horizontal="center"/>
    </xf>
    <xf numFmtId="2" fontId="15" fillId="0" borderId="0" xfId="7" applyNumberFormat="1" applyFont="1" applyFill="1" applyBorder="1" applyAlignment="1" applyProtection="1"/>
    <xf numFmtId="42" fontId="26" fillId="0" borderId="0" xfId="7" applyNumberFormat="1" applyFont="1" applyFill="1" applyBorder="1" applyAlignment="1" applyProtection="1"/>
    <xf numFmtId="2" fontId="7" fillId="0" borderId="0" xfId="5" applyNumberFormat="1" applyFont="1" applyFill="1" applyBorder="1" applyAlignment="1" applyProtection="1"/>
    <xf numFmtId="2" fontId="2" fillId="0" borderId="0" xfId="6" applyNumberFormat="1" applyFont="1" applyFill="1" applyBorder="1" applyAlignment="1" applyProtection="1"/>
    <xf numFmtId="2" fontId="2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/>
    <xf numFmtId="0" fontId="2" fillId="0" borderId="0" xfId="6" applyNumberFormat="1" applyFont="1" applyFill="1" applyBorder="1" applyAlignment="1" applyProtection="1">
      <alignment horizontal="center"/>
    </xf>
    <xf numFmtId="2" fontId="2" fillId="0" borderId="0" xfId="6" applyNumberFormat="1" applyFont="1" applyFill="1" applyBorder="1" applyAlignment="1" applyProtection="1">
      <alignment horizontal="center"/>
    </xf>
    <xf numFmtId="0" fontId="25" fillId="0" borderId="5" xfId="0" applyFont="1" applyFill="1" applyBorder="1" applyAlignment="1">
      <alignment horizontal="center"/>
    </xf>
    <xf numFmtId="166" fontId="2" fillId="0" borderId="0" xfId="7" applyNumberFormat="1" applyFont="1" applyFill="1" applyBorder="1" applyAlignment="1" applyProtection="1"/>
    <xf numFmtId="0" fontId="25" fillId="3" borderId="5" xfId="0" applyFont="1" applyFill="1" applyBorder="1" applyAlignment="1">
      <alignment horizontal="center"/>
    </xf>
    <xf numFmtId="44" fontId="30" fillId="3" borderId="9" xfId="2" applyFont="1" applyFill="1" applyBorder="1" applyAlignment="1">
      <alignment horizontal="center"/>
    </xf>
    <xf numFmtId="2" fontId="25" fillId="3" borderId="5" xfId="0" applyNumberFormat="1" applyFont="1" applyFill="1" applyBorder="1" applyAlignment="1"/>
    <xf numFmtId="1" fontId="2" fillId="0" borderId="10" xfId="0" applyNumberFormat="1" applyFont="1" applyFill="1" applyBorder="1" applyAlignment="1">
      <alignment horizontal="left"/>
    </xf>
    <xf numFmtId="2" fontId="25" fillId="0" borderId="0" xfId="0" applyNumberFormat="1" applyFont="1" applyFill="1"/>
    <xf numFmtId="167" fontId="10" fillId="0" borderId="0" xfId="5" applyNumberFormat="1" applyFont="1" applyFill="1" applyBorder="1" applyAlignment="1" applyProtection="1">
      <alignment horizontal="left"/>
    </xf>
    <xf numFmtId="167" fontId="2" fillId="0" borderId="0" xfId="0" applyNumberFormat="1" applyFont="1" applyFill="1" applyAlignment="1">
      <alignment horizontal="center"/>
    </xf>
    <xf numFmtId="167" fontId="8" fillId="0" borderId="0" xfId="0" applyNumberFormat="1" applyFont="1" applyFill="1" applyAlignment="1">
      <alignment horizontal="center"/>
    </xf>
    <xf numFmtId="167" fontId="6" fillId="0" borderId="0" xfId="0" applyNumberFormat="1" applyFont="1" applyFill="1"/>
    <xf numFmtId="167" fontId="2" fillId="0" borderId="0" xfId="0" applyNumberFormat="1" applyFont="1" applyFill="1"/>
    <xf numFmtId="167" fontId="9" fillId="0" borderId="0" xfId="5" applyNumberFormat="1" applyFont="1" applyFill="1" applyBorder="1" applyAlignment="1" applyProtection="1">
      <alignment horizontal="center"/>
    </xf>
    <xf numFmtId="167" fontId="6" fillId="0" borderId="0" xfId="7" applyNumberFormat="1" applyFont="1" applyFill="1" applyBorder="1" applyAlignment="1" applyProtection="1">
      <alignment horizontal="center"/>
    </xf>
    <xf numFmtId="2" fontId="25" fillId="4" borderId="0" xfId="0" applyNumberFormat="1" applyFont="1" applyFill="1"/>
    <xf numFmtId="0" fontId="6" fillId="0" borderId="0" xfId="0" applyFont="1" applyFill="1" applyAlignment="1">
      <alignment horizontal="center"/>
    </xf>
    <xf numFmtId="0" fontId="2" fillId="0" borderId="0" xfId="14" applyFont="1" applyBorder="1" applyAlignment="1">
      <alignment horizontal="center" vertical="center"/>
    </xf>
    <xf numFmtId="1" fontId="10" fillId="0" borderId="0" xfId="5" applyNumberFormat="1" applyFont="1" applyFill="1" applyBorder="1" applyAlignment="1" applyProtection="1">
      <alignment horizontal="left"/>
    </xf>
    <xf numFmtId="2" fontId="7" fillId="0" borderId="0" xfId="7" applyNumberFormat="1" applyFont="1" applyFill="1" applyBorder="1" applyAlignment="1" applyProtection="1">
      <alignment horizontal="center"/>
    </xf>
    <xf numFmtId="1" fontId="7" fillId="0" borderId="0" xfId="0" applyNumberFormat="1" applyFont="1" applyFill="1" applyAlignment="1">
      <alignment horizontal="center"/>
    </xf>
    <xf numFmtId="167" fontId="7" fillId="0" borderId="0" xfId="7" applyNumberFormat="1" applyFont="1" applyFill="1" applyBorder="1" applyAlignment="1" applyProtection="1">
      <alignment horizontal="center"/>
    </xf>
    <xf numFmtId="1" fontId="6" fillId="0" borderId="0" xfId="0" applyNumberFormat="1" applyFont="1" applyFill="1" applyAlignment="1">
      <alignment horizontal="center"/>
    </xf>
    <xf numFmtId="1" fontId="25" fillId="0" borderId="0" xfId="7" applyNumberFormat="1" applyFont="1" applyFill="1" applyBorder="1" applyAlignment="1" applyProtection="1">
      <alignment horizontal="center"/>
    </xf>
    <xf numFmtId="0" fontId="19" fillId="2" borderId="5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/>
    </xf>
    <xf numFmtId="2" fontId="11" fillId="0" borderId="0" xfId="5" applyNumberFormat="1" applyFont="1" applyFill="1" applyBorder="1" applyAlignment="1" applyProtection="1"/>
    <xf numFmtId="0" fontId="11" fillId="0" borderId="0" xfId="5" applyNumberFormat="1" applyFont="1" applyFill="1" applyBorder="1" applyAlignment="1" applyProtection="1"/>
    <xf numFmtId="0" fontId="11" fillId="0" borderId="0" xfId="5" applyNumberFormat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2" fontId="5" fillId="0" borderId="0" xfId="7" applyNumberFormat="1" applyFont="1" applyFill="1"/>
    <xf numFmtId="2" fontId="2" fillId="0" borderId="0" xfId="7" applyNumberFormat="1" applyFont="1" applyFill="1"/>
    <xf numFmtId="2" fontId="5" fillId="0" borderId="0" xfId="7" applyNumberFormat="1" applyFont="1" applyFill="1" applyBorder="1"/>
    <xf numFmtId="2" fontId="2" fillId="0" borderId="0" xfId="7" applyNumberFormat="1" applyFont="1" applyFill="1" applyBorder="1"/>
    <xf numFmtId="44" fontId="5" fillId="0" borderId="1" xfId="2" applyFont="1" applyFill="1" applyBorder="1"/>
    <xf numFmtId="4" fontId="6" fillId="0" borderId="0" xfId="0" applyNumberFormat="1" applyFont="1" applyFill="1"/>
    <xf numFmtId="4" fontId="6" fillId="0" borderId="0" xfId="0" applyNumberFormat="1" applyFont="1" applyFill="1" applyAlignment="1">
      <alignment horizontal="center"/>
    </xf>
    <xf numFmtId="4" fontId="2" fillId="0" borderId="1" xfId="2" applyNumberFormat="1" applyFont="1" applyFill="1" applyBorder="1" applyAlignment="1">
      <alignment horizontal="right"/>
    </xf>
    <xf numFmtId="44" fontId="2" fillId="0" borderId="2" xfId="2" applyFont="1" applyFill="1" applyBorder="1" applyAlignment="1" applyProtection="1"/>
    <xf numFmtId="1" fontId="2" fillId="5" borderId="0" xfId="0" applyNumberFormat="1" applyFont="1" applyFill="1" applyAlignment="1">
      <alignment horizontal="center"/>
    </xf>
    <xf numFmtId="2" fontId="24" fillId="5" borderId="0" xfId="7" applyNumberFormat="1" applyFont="1" applyFill="1" applyBorder="1" applyAlignment="1" applyProtection="1"/>
    <xf numFmtId="2" fontId="5" fillId="5" borderId="0" xfId="7" applyNumberFormat="1" applyFont="1" applyFill="1" applyBorder="1" applyAlignment="1" applyProtection="1"/>
    <xf numFmtId="44" fontId="2" fillId="5" borderId="0" xfId="2" applyFont="1" applyFill="1" applyBorder="1" applyAlignment="1" applyProtection="1"/>
    <xf numFmtId="2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34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 indent="1"/>
    </xf>
    <xf numFmtId="0" fontId="34" fillId="0" borderId="18" xfId="0" applyFont="1" applyBorder="1" applyAlignment="1">
      <alignment horizontal="left" wrapText="1"/>
    </xf>
    <xf numFmtId="0" fontId="34" fillId="0" borderId="18" xfId="0" applyFont="1" applyBorder="1" applyAlignment="1">
      <alignment horizontal="left" vertical="top" wrapText="1"/>
    </xf>
    <xf numFmtId="0" fontId="34" fillId="0" borderId="12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/>
    </xf>
    <xf numFmtId="0" fontId="2" fillId="6" borderId="18" xfId="0" applyFont="1" applyFill="1" applyBorder="1" applyAlignment="1">
      <alignment horizontal="center" vertical="top" wrapText="1"/>
    </xf>
    <xf numFmtId="0" fontId="2" fillId="6" borderId="12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center" vertical="top"/>
    </xf>
    <xf numFmtId="0" fontId="34" fillId="6" borderId="18" xfId="0" applyFont="1" applyFill="1" applyBorder="1" applyAlignment="1">
      <alignment horizontal="center" vertical="top" wrapText="1"/>
    </xf>
    <xf numFmtId="0" fontId="2" fillId="6" borderId="18" xfId="0" applyFont="1" applyFill="1" applyBorder="1" applyAlignment="1">
      <alignment horizontal="left" vertical="top" wrapText="1" indent="1"/>
    </xf>
    <xf numFmtId="0" fontId="2" fillId="6" borderId="18" xfId="0" applyFont="1" applyFill="1" applyBorder="1" applyAlignment="1">
      <alignment horizontal="left" vertical="top" wrapText="1"/>
    </xf>
    <xf numFmtId="2" fontId="2" fillId="0" borderId="0" xfId="0" applyNumberFormat="1" applyFont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8" fontId="34" fillId="0" borderId="18" xfId="0" applyNumberFormat="1" applyFont="1" applyBorder="1" applyAlignment="1">
      <alignment horizontal="center" vertical="center" shrinkToFit="1"/>
    </xf>
    <xf numFmtId="1" fontId="34" fillId="0" borderId="18" xfId="0" applyNumberFormat="1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2" fontId="25" fillId="2" borderId="0" xfId="0" applyNumberFormat="1" applyFont="1" applyFill="1" applyAlignment="1">
      <alignment horizontal="right" vertical="center"/>
    </xf>
    <xf numFmtId="2" fontId="7" fillId="0" borderId="0" xfId="0" applyNumberFormat="1" applyFont="1" applyAlignment="1">
      <alignment horizontal="right" vertical="top"/>
    </xf>
    <xf numFmtId="0" fontId="34" fillId="0" borderId="0" xfId="0" applyFont="1" applyAlignment="1">
      <alignment horizontal="left" vertical="center"/>
    </xf>
    <xf numFmtId="1" fontId="25" fillId="0" borderId="0" xfId="6" applyNumberFormat="1" applyFont="1" applyFill="1" applyBorder="1" applyAlignment="1" applyProtection="1">
      <alignment horizontal="center"/>
    </xf>
    <xf numFmtId="4" fontId="2" fillId="2" borderId="0" xfId="0" applyNumberFormat="1" applyFont="1" applyFill="1"/>
    <xf numFmtId="0" fontId="34" fillId="0" borderId="12" xfId="0" applyFont="1" applyBorder="1" applyAlignment="1">
      <alignment horizontal="left" wrapText="1"/>
    </xf>
    <xf numFmtId="0" fontId="34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4" fillId="0" borderId="20" xfId="0" applyFont="1" applyBorder="1" applyAlignment="1">
      <alignment horizontal="left" vertical="top" wrapText="1"/>
    </xf>
    <xf numFmtId="0" fontId="34" fillId="0" borderId="21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1" fontId="34" fillId="0" borderId="12" xfId="0" applyNumberFormat="1" applyFont="1" applyBorder="1" applyAlignment="1">
      <alignment horizontal="left" vertical="top" shrinkToFit="1"/>
    </xf>
    <xf numFmtId="1" fontId="34" fillId="0" borderId="13" xfId="0" applyNumberFormat="1" applyFont="1" applyBorder="1" applyAlignment="1">
      <alignment horizontal="left" vertical="top" shrinkToFit="1"/>
    </xf>
    <xf numFmtId="1" fontId="34" fillId="0" borderId="14" xfId="0" applyNumberFormat="1" applyFont="1" applyBorder="1" applyAlignment="1">
      <alignment horizontal="left" vertical="top" shrinkToFit="1"/>
    </xf>
    <xf numFmtId="0" fontId="34" fillId="0" borderId="12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4" fillId="0" borderId="13" xfId="0" applyFont="1" applyBorder="1" applyAlignment="1">
      <alignment horizontal="left" vertical="top" wrapText="1"/>
    </xf>
    <xf numFmtId="2" fontId="2" fillId="0" borderId="0" xfId="5" applyNumberFormat="1" applyFont="1" applyFill="1" applyBorder="1" applyAlignment="1" applyProtection="1"/>
    <xf numFmtId="167" fontId="7" fillId="0" borderId="0" xfId="7" applyNumberFormat="1" applyFont="1" applyAlignment="1">
      <alignment horizontal="left"/>
    </xf>
    <xf numFmtId="1" fontId="2" fillId="0" borderId="0" xfId="7" applyNumberFormat="1" applyFont="1" applyAlignment="1">
      <alignment horizontal="center"/>
    </xf>
    <xf numFmtId="1" fontId="7" fillId="0" borderId="0" xfId="7" applyNumberFormat="1" applyFont="1" applyAlignment="1">
      <alignment horizontal="center"/>
    </xf>
    <xf numFmtId="167" fontId="6" fillId="0" borderId="0" xfId="7" applyNumberFormat="1" applyFont="1" applyAlignment="1">
      <alignment horizontal="left"/>
    </xf>
    <xf numFmtId="1" fontId="6" fillId="0" borderId="0" xfId="7" applyNumberFormat="1" applyFont="1" applyAlignment="1">
      <alignment horizontal="center"/>
    </xf>
    <xf numFmtId="2" fontId="2" fillId="0" borderId="0" xfId="7" applyNumberFormat="1" applyFont="1" applyAlignment="1">
      <alignment horizontal="center"/>
    </xf>
    <xf numFmtId="2" fontId="7" fillId="0" borderId="0" xfId="7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8" fillId="0" borderId="0" xfId="7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5" fillId="0" borderId="0" xfId="7" applyNumberFormat="1" applyFont="1" applyAlignment="1">
      <alignment horizontal="center"/>
    </xf>
    <xf numFmtId="166" fontId="2" fillId="0" borderId="0" xfId="7" applyNumberFormat="1" applyFont="1"/>
    <xf numFmtId="44" fontId="2" fillId="0" borderId="1" xfId="2" applyFont="1" applyFill="1" applyBorder="1" applyAlignment="1" applyProtection="1"/>
    <xf numFmtId="44" fontId="5" fillId="0" borderId="0" xfId="2" applyFont="1" applyFill="1" applyBorder="1"/>
    <xf numFmtId="44" fontId="2" fillId="0" borderId="0" xfId="2" applyFont="1" applyFill="1" applyBorder="1" applyAlignment="1" applyProtection="1">
      <alignment horizontal="center"/>
    </xf>
    <xf numFmtId="2" fontId="6" fillId="0" borderId="0" xfId="7" applyNumberFormat="1" applyFont="1" applyFill="1" applyBorder="1" applyAlignment="1" applyProtection="1">
      <alignment horizontal="center"/>
    </xf>
    <xf numFmtId="44" fontId="6" fillId="0" borderId="0" xfId="2" applyFont="1" applyFill="1" applyBorder="1" applyAlignment="1" applyProtection="1">
      <alignment horizontal="center"/>
    </xf>
    <xf numFmtId="4" fontId="31" fillId="5" borderId="0" xfId="0" applyNumberFormat="1" applyFont="1" applyFill="1" applyBorder="1" applyAlignment="1">
      <alignment horizontal="center"/>
    </xf>
    <xf numFmtId="4" fontId="8" fillId="5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Alignment="1">
      <alignment horizontal="center"/>
    </xf>
  </cellXfs>
  <cellStyles count="16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Normal" xfId="0" builtinId="0"/>
    <cellStyle name="Normal 10 2" xfId="9" xr:uid="{00000000-0005-0000-0000-000005000000}"/>
    <cellStyle name="Normal 2" xfId="12" xr:uid="{00000000-0005-0000-0000-000006000000}"/>
    <cellStyle name="Normal 2 2" xfId="15" xr:uid="{313EA6E1-2D61-4B39-AC41-2DD640A76D43}"/>
    <cellStyle name="Normal 3" xfId="4" xr:uid="{00000000-0005-0000-0000-000007000000}"/>
    <cellStyle name="Normal 4" xfId="13" xr:uid="{171A34DE-9A12-4391-B832-A3115B31E623}"/>
    <cellStyle name="Normal 5" xfId="14" xr:uid="{D14C29C0-711B-4375-AAC6-C9112E127AA6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0</xdr:row>
      <xdr:rowOff>141856</xdr:rowOff>
    </xdr:from>
    <xdr:ext cx="2237232" cy="571375"/>
    <xdr:pic>
      <xdr:nvPicPr>
        <xdr:cNvPr id="2" name="image1.png">
          <a:extLst>
            <a:ext uri="{FF2B5EF4-FFF2-40B4-BE49-F238E27FC236}">
              <a16:creationId xmlns:a16="http://schemas.microsoft.com/office/drawing/2014/main" id="{4B586FF0-B4C9-42C6-8820-EAB4C9C8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449" y="141856"/>
          <a:ext cx="2237232" cy="5713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8"/>
  <sheetViews>
    <sheetView zoomScale="90" zoomScaleNormal="90" workbookViewId="0">
      <selection activeCell="S9" sqref="S9"/>
    </sheetView>
  </sheetViews>
  <sheetFormatPr defaultColWidth="9.125" defaultRowHeight="12.9" x14ac:dyDescent="0.2"/>
  <cols>
    <col min="1" max="1" width="9.125" style="100"/>
    <col min="2" max="2" width="8.375" style="139" customWidth="1"/>
    <col min="3" max="3" width="8.75" style="106" bestFit="1" customWidth="1"/>
    <col min="4" max="5" width="6.25" style="107" customWidth="1"/>
    <col min="6" max="6" width="1" style="96" customWidth="1"/>
    <col min="7" max="7" width="14.75" style="96" customWidth="1"/>
    <col min="8" max="8" width="6.125" style="96" customWidth="1"/>
    <col min="9" max="9" width="5.625" style="107" customWidth="1"/>
    <col min="10" max="10" width="1" style="96" customWidth="1"/>
    <col min="11" max="11" width="7.25" style="107" customWidth="1"/>
    <col min="12" max="12" width="6.375" style="96" customWidth="1"/>
    <col min="13" max="13" width="9" style="96" customWidth="1"/>
    <col min="14" max="14" width="0.875" style="99" customWidth="1"/>
    <col min="15" max="15" width="9.375" style="99" customWidth="1"/>
    <col min="16" max="16" width="0.875" style="99" customWidth="1"/>
    <col min="17" max="17" width="12.25" style="130" bestFit="1" customWidth="1"/>
    <col min="18" max="18" width="15.125" style="143" customWidth="1"/>
    <col min="19" max="19" width="78.25" style="100" bestFit="1" customWidth="1"/>
    <col min="20" max="16384" width="9.125" style="100"/>
  </cols>
  <sheetData>
    <row r="1" spans="1:19" ht="13.6" x14ac:dyDescent="0.25">
      <c r="A1" s="160" t="s">
        <v>100</v>
      </c>
      <c r="C1" s="67"/>
      <c r="I1" s="97"/>
      <c r="K1" s="98"/>
    </row>
    <row r="2" spans="1:19" ht="13.6" x14ac:dyDescent="0.25">
      <c r="A2" s="161"/>
      <c r="C2" s="96"/>
      <c r="H2" s="101"/>
      <c r="I2" s="101"/>
      <c r="J2" s="101"/>
      <c r="K2" s="101"/>
      <c r="L2" s="101"/>
      <c r="M2" s="101"/>
      <c r="O2" s="101"/>
    </row>
    <row r="3" spans="1:19" s="105" customFormat="1" ht="13.6" x14ac:dyDescent="0.25">
      <c r="A3" s="59" t="s">
        <v>75</v>
      </c>
      <c r="C3" s="102"/>
      <c r="D3" s="107"/>
      <c r="E3" s="129"/>
      <c r="F3" s="103"/>
      <c r="G3" s="103"/>
      <c r="H3" s="101"/>
      <c r="I3" s="101"/>
      <c r="J3" s="101"/>
      <c r="K3" s="101"/>
      <c r="L3" s="101"/>
      <c r="M3" s="104"/>
      <c r="N3" s="101"/>
      <c r="O3" s="101"/>
      <c r="P3" s="101"/>
      <c r="Q3" s="136"/>
      <c r="R3" s="202"/>
    </row>
    <row r="4" spans="1:19" ht="13.6" x14ac:dyDescent="0.25">
      <c r="K4" s="103"/>
      <c r="L4" s="104"/>
      <c r="M4" s="104"/>
      <c r="O4" s="101"/>
    </row>
    <row r="5" spans="1:19" s="105" customFormat="1" ht="13.6" x14ac:dyDescent="0.25">
      <c r="A5" s="68" t="s">
        <v>92</v>
      </c>
      <c r="B5" s="162" t="s">
        <v>13</v>
      </c>
      <c r="C5" s="108" t="s">
        <v>13</v>
      </c>
      <c r="D5" s="107" t="s">
        <v>0</v>
      </c>
      <c r="E5" s="107" t="s">
        <v>0</v>
      </c>
      <c r="F5" s="96"/>
      <c r="G5" s="96"/>
      <c r="H5" s="96"/>
      <c r="I5" s="107"/>
      <c r="J5" s="96"/>
      <c r="K5" s="107"/>
      <c r="L5" s="96"/>
      <c r="M5" s="96"/>
      <c r="N5" s="99"/>
      <c r="O5" s="99"/>
      <c r="P5" s="99"/>
      <c r="Q5" s="137"/>
      <c r="R5" s="202"/>
    </row>
    <row r="6" spans="1:19" x14ac:dyDescent="0.2">
      <c r="A6" s="68" t="s">
        <v>93</v>
      </c>
      <c r="B6" s="163" t="s">
        <v>94</v>
      </c>
      <c r="C6" s="109" t="s">
        <v>32</v>
      </c>
      <c r="D6" s="110" t="s">
        <v>1</v>
      </c>
      <c r="E6" s="110" t="s">
        <v>2</v>
      </c>
      <c r="F6" s="111"/>
      <c r="G6" s="111"/>
      <c r="H6" s="110" t="s">
        <v>3</v>
      </c>
      <c r="I6" s="110" t="s">
        <v>4</v>
      </c>
      <c r="J6" s="111"/>
      <c r="K6" s="110" t="s">
        <v>5</v>
      </c>
      <c r="L6" s="110" t="s">
        <v>6</v>
      </c>
      <c r="M6" s="110" t="s">
        <v>27</v>
      </c>
      <c r="N6" s="112"/>
      <c r="O6" s="112" t="s">
        <v>16</v>
      </c>
      <c r="P6" s="112"/>
      <c r="Q6" s="279" t="s">
        <v>83</v>
      </c>
    </row>
    <row r="7" spans="1:19" s="105" customFormat="1" ht="13.6" x14ac:dyDescent="0.25">
      <c r="B7" s="164"/>
      <c r="C7" s="113"/>
      <c r="D7" s="107"/>
      <c r="E7" s="107"/>
      <c r="F7" s="96"/>
      <c r="G7" s="96"/>
      <c r="H7" s="96"/>
      <c r="I7" s="107"/>
      <c r="J7" s="96"/>
      <c r="K7" s="107"/>
      <c r="L7" s="111" t="s">
        <v>28</v>
      </c>
      <c r="M7" s="96"/>
      <c r="N7" s="114"/>
      <c r="O7" s="114"/>
      <c r="P7" s="114"/>
      <c r="Q7" s="280" t="s">
        <v>17</v>
      </c>
      <c r="R7" s="203" t="s">
        <v>21</v>
      </c>
    </row>
    <row r="8" spans="1:19" x14ac:dyDescent="0.2">
      <c r="N8" s="112"/>
      <c r="O8" s="112"/>
      <c r="P8" s="112"/>
    </row>
    <row r="9" spans="1:19" ht="13.6" x14ac:dyDescent="0.25">
      <c r="A9" s="182">
        <v>4</v>
      </c>
      <c r="B9" s="183">
        <v>43</v>
      </c>
      <c r="C9" s="108" t="s">
        <v>89</v>
      </c>
      <c r="D9" s="107">
        <v>1040</v>
      </c>
      <c r="E9" s="107">
        <v>2300</v>
      </c>
      <c r="I9" s="107">
        <v>1</v>
      </c>
      <c r="K9" s="107">
        <v>1</v>
      </c>
      <c r="L9" s="107"/>
      <c r="M9" s="115"/>
      <c r="O9" s="99">
        <v>1</v>
      </c>
      <c r="P9" s="100"/>
      <c r="Q9" s="143">
        <v>485.33</v>
      </c>
      <c r="R9" s="143">
        <f>SUM(Q9:Q9)</f>
        <v>485.33</v>
      </c>
      <c r="S9" s="100" t="s">
        <v>88</v>
      </c>
    </row>
    <row r="10" spans="1:19" ht="13.6" x14ac:dyDescent="0.25">
      <c r="A10" s="182">
        <v>4</v>
      </c>
      <c r="B10" s="183">
        <v>44</v>
      </c>
      <c r="C10" s="108" t="s">
        <v>89</v>
      </c>
      <c r="D10" s="107">
        <v>1040</v>
      </c>
      <c r="E10" s="107">
        <v>2300</v>
      </c>
      <c r="I10" s="107">
        <v>1</v>
      </c>
      <c r="K10" s="107">
        <v>1</v>
      </c>
      <c r="L10" s="107"/>
      <c r="M10" s="115"/>
      <c r="O10" s="99">
        <v>1</v>
      </c>
      <c r="P10" s="100"/>
      <c r="Q10" s="143">
        <v>485.33</v>
      </c>
      <c r="R10" s="143">
        <f>SUM(Q10:Q10)</f>
        <v>485.33</v>
      </c>
      <c r="S10" s="100" t="s">
        <v>88</v>
      </c>
    </row>
    <row r="11" spans="1:19" ht="13.6" x14ac:dyDescent="0.25">
      <c r="A11" s="182">
        <v>4</v>
      </c>
      <c r="B11" s="183">
        <v>45</v>
      </c>
      <c r="C11" s="108" t="s">
        <v>91</v>
      </c>
      <c r="D11" s="107">
        <v>1297</v>
      </c>
      <c r="E11" s="107">
        <v>2300</v>
      </c>
      <c r="I11" s="107">
        <v>1</v>
      </c>
      <c r="L11" s="107">
        <v>1</v>
      </c>
      <c r="M11" s="115"/>
      <c r="O11" s="99">
        <v>1</v>
      </c>
      <c r="P11" s="100"/>
      <c r="Q11" s="143">
        <v>1332.76</v>
      </c>
      <c r="R11" s="143">
        <f>SUM(Q11:Q11)</f>
        <v>1332.76</v>
      </c>
      <c r="S11" s="100" t="s">
        <v>88</v>
      </c>
    </row>
    <row r="12" spans="1:19" ht="13.6" x14ac:dyDescent="0.25">
      <c r="A12" s="182">
        <v>4</v>
      </c>
      <c r="B12" s="183">
        <v>46</v>
      </c>
      <c r="C12" s="108" t="s">
        <v>89</v>
      </c>
      <c r="D12" s="107">
        <v>783</v>
      </c>
      <c r="E12" s="107">
        <v>2810</v>
      </c>
      <c r="I12" s="107">
        <v>1</v>
      </c>
      <c r="K12" s="107">
        <v>1</v>
      </c>
      <c r="L12" s="107"/>
      <c r="M12" s="115"/>
      <c r="O12" s="99">
        <v>1</v>
      </c>
      <c r="P12" s="100"/>
      <c r="Q12" s="143">
        <v>432.42</v>
      </c>
      <c r="R12" s="143">
        <f>SUM(Q12:Q12)</f>
        <v>432.42</v>
      </c>
      <c r="S12" s="100" t="s">
        <v>88</v>
      </c>
    </row>
    <row r="13" spans="1:19" ht="13.6" x14ac:dyDescent="0.25">
      <c r="A13" s="182">
        <v>4</v>
      </c>
      <c r="B13" s="183">
        <v>47</v>
      </c>
      <c r="C13" s="108" t="s">
        <v>91</v>
      </c>
      <c r="D13" s="107">
        <v>2326</v>
      </c>
      <c r="E13" s="107">
        <v>2300</v>
      </c>
      <c r="I13" s="107">
        <v>1</v>
      </c>
      <c r="K13" s="107">
        <v>1</v>
      </c>
      <c r="L13" s="107"/>
      <c r="M13" s="115"/>
      <c r="O13" s="99">
        <v>1</v>
      </c>
      <c r="P13" s="100"/>
      <c r="Q13" s="143">
        <v>1322.06</v>
      </c>
      <c r="R13" s="143">
        <f>SUM(Q13:Q13)</f>
        <v>1322.06</v>
      </c>
      <c r="S13" s="100" t="s">
        <v>88</v>
      </c>
    </row>
    <row r="14" spans="1:19" ht="13.6" x14ac:dyDescent="0.25">
      <c r="A14" s="182">
        <v>4</v>
      </c>
      <c r="B14" s="183">
        <v>48</v>
      </c>
      <c r="C14" s="108" t="s">
        <v>91</v>
      </c>
      <c r="D14" s="238">
        <v>1554</v>
      </c>
      <c r="E14" s="107">
        <v>2810</v>
      </c>
      <c r="I14" s="107">
        <v>1</v>
      </c>
      <c r="K14" s="107">
        <v>1</v>
      </c>
      <c r="L14" s="107"/>
      <c r="M14" s="115"/>
      <c r="O14" s="99">
        <v>1</v>
      </c>
      <c r="P14" s="100"/>
      <c r="Q14" s="239">
        <v>1171.72</v>
      </c>
      <c r="R14" s="143">
        <f>SUM(Q14:Q14)</f>
        <v>1171.72</v>
      </c>
      <c r="S14" s="100" t="s">
        <v>88</v>
      </c>
    </row>
    <row r="15" spans="1:19" ht="13.6" x14ac:dyDescent="0.25">
      <c r="A15" s="182">
        <v>4</v>
      </c>
      <c r="B15" s="183">
        <v>49</v>
      </c>
      <c r="C15" s="108" t="s">
        <v>89</v>
      </c>
      <c r="D15" s="238">
        <v>1126</v>
      </c>
      <c r="E15" s="107">
        <v>2810</v>
      </c>
      <c r="I15" s="107">
        <v>1</v>
      </c>
      <c r="K15" s="107">
        <v>1</v>
      </c>
      <c r="L15" s="107"/>
      <c r="M15" s="115"/>
      <c r="O15" s="99">
        <v>1</v>
      </c>
      <c r="P15" s="100"/>
      <c r="Q15" s="239">
        <v>432.42</v>
      </c>
      <c r="R15" s="143">
        <f>SUM(Q15:Q15)</f>
        <v>432.42</v>
      </c>
      <c r="S15" s="100" t="s">
        <v>88</v>
      </c>
    </row>
    <row r="16" spans="1:19" ht="13.6" x14ac:dyDescent="0.25">
      <c r="A16" s="182">
        <v>4</v>
      </c>
      <c r="B16" s="183">
        <v>50</v>
      </c>
      <c r="C16" s="108" t="s">
        <v>91</v>
      </c>
      <c r="D16" s="107">
        <v>2326</v>
      </c>
      <c r="E16" s="107">
        <v>2300</v>
      </c>
      <c r="I16" s="107">
        <v>1</v>
      </c>
      <c r="K16" s="107">
        <v>1</v>
      </c>
      <c r="L16" s="107"/>
      <c r="M16" s="115"/>
      <c r="O16" s="99">
        <v>1</v>
      </c>
      <c r="P16" s="100"/>
      <c r="Q16" s="143">
        <v>1322.06</v>
      </c>
      <c r="R16" s="143">
        <f>SUM(Q16:Q16)</f>
        <v>1322.06</v>
      </c>
      <c r="S16" s="100" t="s">
        <v>88</v>
      </c>
    </row>
    <row r="17" spans="1:19" ht="13.6" x14ac:dyDescent="0.25">
      <c r="A17" s="182">
        <v>4</v>
      </c>
      <c r="B17" s="183">
        <v>51</v>
      </c>
      <c r="C17" s="108" t="s">
        <v>91</v>
      </c>
      <c r="D17" s="238">
        <v>1554</v>
      </c>
      <c r="E17" s="107">
        <v>2810</v>
      </c>
      <c r="I17" s="107">
        <v>1</v>
      </c>
      <c r="K17" s="107">
        <v>1</v>
      </c>
      <c r="L17" s="107"/>
      <c r="M17" s="115"/>
      <c r="O17" s="99">
        <v>1</v>
      </c>
      <c r="P17" s="100"/>
      <c r="Q17" s="239">
        <v>1171.72</v>
      </c>
      <c r="R17" s="143">
        <f>SUM(Q17:Q17)</f>
        <v>1171.72</v>
      </c>
      <c r="S17" s="100" t="s">
        <v>88</v>
      </c>
    </row>
    <row r="18" spans="1:19" ht="13.6" x14ac:dyDescent="0.25">
      <c r="A18" s="182">
        <v>4</v>
      </c>
      <c r="B18" s="183">
        <v>52</v>
      </c>
      <c r="C18" s="108" t="s">
        <v>91</v>
      </c>
      <c r="D18" s="107">
        <v>1554</v>
      </c>
      <c r="E18" s="107">
        <v>2300</v>
      </c>
      <c r="I18" s="107">
        <v>1</v>
      </c>
      <c r="L18" s="107">
        <v>1</v>
      </c>
      <c r="M18" s="115"/>
      <c r="O18" s="99">
        <v>1</v>
      </c>
      <c r="P18" s="100"/>
      <c r="Q18" s="143">
        <v>1322.06</v>
      </c>
      <c r="R18" s="143">
        <f>SUM(Q18:Q18)</f>
        <v>1322.06</v>
      </c>
      <c r="S18" s="100" t="s">
        <v>88</v>
      </c>
    </row>
    <row r="19" spans="1:19" ht="13.6" x14ac:dyDescent="0.25">
      <c r="A19" s="182">
        <v>4</v>
      </c>
      <c r="B19" s="183">
        <v>53</v>
      </c>
      <c r="C19" s="108" t="s">
        <v>89</v>
      </c>
      <c r="D19" s="107">
        <v>783</v>
      </c>
      <c r="E19" s="107">
        <v>2300</v>
      </c>
      <c r="I19" s="107">
        <v>1</v>
      </c>
      <c r="L19" s="107">
        <v>1</v>
      </c>
      <c r="M19" s="115"/>
      <c r="O19" s="99">
        <v>1</v>
      </c>
      <c r="P19" s="100"/>
      <c r="Q19" s="143">
        <v>432.42</v>
      </c>
      <c r="R19" s="143">
        <f>SUM(Q19:Q19)</f>
        <v>432.42</v>
      </c>
      <c r="S19" s="100" t="s">
        <v>88</v>
      </c>
    </row>
    <row r="20" spans="1:19" ht="13.6" x14ac:dyDescent="0.25">
      <c r="A20" s="182">
        <v>4</v>
      </c>
      <c r="B20" s="183">
        <v>54</v>
      </c>
      <c r="C20" s="108" t="s">
        <v>89</v>
      </c>
      <c r="D20" s="107">
        <v>954</v>
      </c>
      <c r="E20" s="107">
        <v>2300</v>
      </c>
      <c r="I20" s="107">
        <v>1</v>
      </c>
      <c r="K20" s="107">
        <v>1</v>
      </c>
      <c r="L20" s="107"/>
      <c r="M20" s="115"/>
      <c r="O20" s="99">
        <v>1</v>
      </c>
      <c r="P20" s="100"/>
      <c r="Q20" s="143">
        <v>467.62</v>
      </c>
      <c r="R20" s="143">
        <f>SUM(Q20:Q20)</f>
        <v>467.62</v>
      </c>
      <c r="S20" s="100" t="s">
        <v>88</v>
      </c>
    </row>
    <row r="21" spans="1:19" ht="13.6" x14ac:dyDescent="0.25">
      <c r="A21" s="182">
        <v>4</v>
      </c>
      <c r="B21" s="183">
        <v>55</v>
      </c>
      <c r="C21" s="108" t="s">
        <v>89</v>
      </c>
      <c r="D21" s="238">
        <v>954</v>
      </c>
      <c r="E21" s="107">
        <v>2810</v>
      </c>
      <c r="I21" s="107">
        <v>1</v>
      </c>
      <c r="K21" s="107">
        <v>1</v>
      </c>
      <c r="L21" s="107"/>
      <c r="M21" s="115"/>
      <c r="O21" s="99">
        <v>1</v>
      </c>
      <c r="P21" s="100"/>
      <c r="Q21" s="239">
        <v>432.42</v>
      </c>
      <c r="R21" s="143">
        <f>SUM(Q21:Q21)</f>
        <v>432.42</v>
      </c>
      <c r="S21" s="100" t="s">
        <v>88</v>
      </c>
    </row>
    <row r="22" spans="1:19" ht="13.6" x14ac:dyDescent="0.25">
      <c r="A22" s="182">
        <v>4</v>
      </c>
      <c r="B22" s="183">
        <v>56</v>
      </c>
      <c r="C22" s="108" t="s">
        <v>91</v>
      </c>
      <c r="D22" s="107">
        <v>2326</v>
      </c>
      <c r="E22" s="107">
        <v>2300</v>
      </c>
      <c r="I22" s="107">
        <v>1</v>
      </c>
      <c r="K22" s="107">
        <v>1</v>
      </c>
      <c r="L22" s="107"/>
      <c r="M22" s="115"/>
      <c r="O22" s="99">
        <v>1</v>
      </c>
      <c r="P22" s="100"/>
      <c r="Q22" s="143">
        <v>1322.06</v>
      </c>
      <c r="R22" s="143">
        <f>SUM(Q22:Q22)</f>
        <v>1322.06</v>
      </c>
      <c r="S22" s="100" t="s">
        <v>88</v>
      </c>
    </row>
    <row r="23" spans="1:19" ht="13.6" x14ac:dyDescent="0.25">
      <c r="A23" s="182">
        <v>4</v>
      </c>
      <c r="B23" s="183">
        <v>57</v>
      </c>
      <c r="C23" s="108" t="s">
        <v>89</v>
      </c>
      <c r="D23" s="238">
        <v>1126</v>
      </c>
      <c r="E23" s="107">
        <v>2810</v>
      </c>
      <c r="I23" s="107">
        <v>1</v>
      </c>
      <c r="K23" s="107">
        <v>1</v>
      </c>
      <c r="L23" s="107"/>
      <c r="M23" s="115"/>
      <c r="O23" s="99">
        <v>1</v>
      </c>
      <c r="P23" s="100"/>
      <c r="Q23" s="239">
        <v>432.42</v>
      </c>
      <c r="R23" s="143">
        <f>SUM(Q23:Q23)</f>
        <v>432.42</v>
      </c>
      <c r="S23" s="100" t="s">
        <v>88</v>
      </c>
    </row>
    <row r="24" spans="1:19" ht="13.6" x14ac:dyDescent="0.25">
      <c r="A24" s="182">
        <v>4</v>
      </c>
      <c r="B24" s="183">
        <v>58</v>
      </c>
      <c r="C24" s="108" t="s">
        <v>89</v>
      </c>
      <c r="D24" s="107">
        <v>1126</v>
      </c>
      <c r="E24" s="107">
        <v>2300</v>
      </c>
      <c r="I24" s="107">
        <v>1</v>
      </c>
      <c r="K24" s="107">
        <v>1</v>
      </c>
      <c r="L24" s="107"/>
      <c r="M24" s="115"/>
      <c r="O24" s="99">
        <v>1</v>
      </c>
      <c r="P24" s="100"/>
      <c r="Q24" s="143">
        <v>509.37</v>
      </c>
      <c r="R24" s="143">
        <f>SUM(Q24:Q24)</f>
        <v>509.37</v>
      </c>
      <c r="S24" s="100" t="s">
        <v>88</v>
      </c>
    </row>
    <row r="25" spans="1:19" ht="13.6" x14ac:dyDescent="0.25">
      <c r="A25" s="182">
        <v>4</v>
      </c>
      <c r="B25" s="183">
        <v>59</v>
      </c>
      <c r="C25" s="108" t="s">
        <v>89</v>
      </c>
      <c r="D25" s="107">
        <v>1126</v>
      </c>
      <c r="E25" s="107">
        <v>2300</v>
      </c>
      <c r="I25" s="107">
        <v>1</v>
      </c>
      <c r="K25" s="107">
        <v>1</v>
      </c>
      <c r="L25" s="107"/>
      <c r="M25" s="115"/>
      <c r="O25" s="99">
        <v>1</v>
      </c>
      <c r="P25" s="100"/>
      <c r="Q25" s="143">
        <v>509.37</v>
      </c>
      <c r="R25" s="143">
        <f>SUM(Q25:Q25)</f>
        <v>509.37</v>
      </c>
      <c r="S25" s="100" t="s">
        <v>88</v>
      </c>
    </row>
    <row r="26" spans="1:19" ht="13.6" x14ac:dyDescent="0.25">
      <c r="A26" s="182">
        <v>4</v>
      </c>
      <c r="B26" s="183">
        <v>60</v>
      </c>
      <c r="C26" s="108" t="s">
        <v>89</v>
      </c>
      <c r="D26" s="238">
        <v>1126</v>
      </c>
      <c r="E26" s="107">
        <v>2810</v>
      </c>
      <c r="I26" s="107">
        <v>1</v>
      </c>
      <c r="K26" s="107">
        <v>1</v>
      </c>
      <c r="L26" s="107"/>
      <c r="M26" s="115"/>
      <c r="O26" s="99">
        <v>1</v>
      </c>
      <c r="P26" s="100"/>
      <c r="Q26" s="239">
        <v>432.42</v>
      </c>
      <c r="R26" s="143">
        <f>SUM(Q26:Q26)</f>
        <v>432.42</v>
      </c>
      <c r="S26" s="100" t="s">
        <v>88</v>
      </c>
    </row>
    <row r="27" spans="1:19" ht="13.6" x14ac:dyDescent="0.25">
      <c r="A27" s="182">
        <v>4</v>
      </c>
      <c r="B27" s="183">
        <v>61</v>
      </c>
      <c r="C27" s="108" t="s">
        <v>91</v>
      </c>
      <c r="D27" s="107">
        <v>2326</v>
      </c>
      <c r="E27" s="107">
        <v>2300</v>
      </c>
      <c r="I27" s="107">
        <v>1</v>
      </c>
      <c r="K27" s="107">
        <v>1</v>
      </c>
      <c r="L27" s="107"/>
      <c r="M27" s="115"/>
      <c r="O27" s="99">
        <v>1</v>
      </c>
      <c r="P27" s="100"/>
      <c r="Q27" s="143">
        <v>1322.06</v>
      </c>
      <c r="R27" s="143">
        <f>SUM(Q27:Q27)</f>
        <v>1322.06</v>
      </c>
      <c r="S27" s="100" t="s">
        <v>88</v>
      </c>
    </row>
    <row r="28" spans="1:19" ht="13.6" x14ac:dyDescent="0.25">
      <c r="A28" s="182">
        <v>4</v>
      </c>
      <c r="B28" s="183">
        <v>62</v>
      </c>
      <c r="C28" s="108" t="s">
        <v>90</v>
      </c>
      <c r="L28" s="107"/>
      <c r="M28" s="115"/>
      <c r="O28" s="195"/>
      <c r="P28" s="100"/>
      <c r="Q28" s="143"/>
      <c r="R28" s="143">
        <f>SUM(Q28:Q28)</f>
        <v>0</v>
      </c>
      <c r="S28" s="100" t="s">
        <v>87</v>
      </c>
    </row>
    <row r="29" spans="1:19" ht="13.6" x14ac:dyDescent="0.25">
      <c r="A29" s="182">
        <v>4</v>
      </c>
      <c r="B29" s="183">
        <v>66</v>
      </c>
      <c r="C29" s="108" t="s">
        <v>89</v>
      </c>
      <c r="D29" s="238">
        <v>1126</v>
      </c>
      <c r="E29" s="107">
        <v>2810</v>
      </c>
      <c r="I29" s="107">
        <v>1</v>
      </c>
      <c r="K29" s="107">
        <v>1</v>
      </c>
      <c r="L29" s="107"/>
      <c r="M29" s="115"/>
      <c r="O29" s="99">
        <v>1</v>
      </c>
      <c r="P29" s="100"/>
      <c r="Q29" s="239">
        <v>432.42</v>
      </c>
      <c r="R29" s="143">
        <f>SUM(Q29:Q29)</f>
        <v>432.42</v>
      </c>
      <c r="S29" s="100" t="s">
        <v>88</v>
      </c>
    </row>
    <row r="30" spans="1:19" x14ac:dyDescent="0.2">
      <c r="C30" s="108"/>
      <c r="L30" s="107"/>
      <c r="M30" s="115"/>
      <c r="O30" s="195"/>
      <c r="P30" s="100"/>
      <c r="Q30" s="143"/>
    </row>
    <row r="31" spans="1:19" ht="13.6" thickBot="1" x14ac:dyDescent="0.25">
      <c r="C31" s="108"/>
      <c r="L31" s="107"/>
      <c r="M31" s="115"/>
      <c r="O31" s="196">
        <f>SUM(O9:O29)</f>
        <v>20</v>
      </c>
      <c r="Q31" s="204">
        <f t="shared" ref="Q31:R31" si="0">SUM(Q9:Q29)</f>
        <v>15770.46</v>
      </c>
      <c r="R31" s="204">
        <f t="shared" si="0"/>
        <v>15770.46</v>
      </c>
    </row>
    <row r="32" spans="1:19" ht="13.6" thickTop="1" x14ac:dyDescent="0.2">
      <c r="C32" s="108"/>
      <c r="L32" s="107"/>
      <c r="M32" s="115"/>
      <c r="O32" s="162"/>
      <c r="Q32" s="94"/>
    </row>
    <row r="33" spans="13:17" hidden="1" x14ac:dyDescent="0.2">
      <c r="M33" s="115"/>
    </row>
    <row r="34" spans="13:17" ht="13.6" hidden="1" thickBot="1" x14ac:dyDescent="0.25">
      <c r="M34" s="115" t="s">
        <v>81</v>
      </c>
      <c r="Q34" s="138">
        <f>SUBTOTAL(9,Q9:Q33)</f>
        <v>31540.92</v>
      </c>
    </row>
    <row r="35" spans="13:17" hidden="1" x14ac:dyDescent="0.2">
      <c r="M35" s="115"/>
    </row>
    <row r="36" spans="13:17" x14ac:dyDescent="0.2">
      <c r="M36" s="115"/>
    </row>
    <row r="37" spans="13:17" x14ac:dyDescent="0.2">
      <c r="M37" s="115"/>
    </row>
    <row r="38" spans="13:17" x14ac:dyDescent="0.2">
      <c r="M38" s="115"/>
    </row>
  </sheetData>
  <autoFilter ref="B8:S29" xr:uid="{19AE650D-D64D-4DC3-94A5-C7F5FCE3005F}"/>
  <phoneticPr fontId="0" type="noConversion"/>
  <pageMargins left="0.25" right="0.25" top="0.75" bottom="0.75" header="0.3" footer="0.3"/>
  <pageSetup paperSize="8" scale="7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52"/>
  <sheetViews>
    <sheetView zoomScale="90" zoomScaleNormal="90" workbookViewId="0">
      <selection activeCell="N30" sqref="N30"/>
    </sheetView>
  </sheetViews>
  <sheetFormatPr defaultColWidth="10" defaultRowHeight="13.6" x14ac:dyDescent="0.25"/>
  <cols>
    <col min="1" max="1" width="13.25" style="22" customWidth="1"/>
    <col min="2" max="2" width="13.25" style="179" customWidth="1"/>
    <col min="3" max="3" width="11.625" style="16" bestFit="1" customWidth="1"/>
    <col min="4" max="5" width="7" style="15" customWidth="1"/>
    <col min="6" max="6" width="1" style="16" customWidth="1"/>
    <col min="7" max="7" width="4.75" style="16" bestFit="1" customWidth="1"/>
    <col min="8" max="8" width="5" style="16" customWidth="1"/>
    <col min="9" max="9" width="1" style="16" customWidth="1"/>
    <col min="10" max="10" width="5.375" style="16" bestFit="1" customWidth="1"/>
    <col min="11" max="11" width="6.25" style="16" bestFit="1" customWidth="1"/>
    <col min="12" max="12" width="5.375" style="16" customWidth="1"/>
    <col min="13" max="13" width="0.875" style="17" customWidth="1"/>
    <col min="14" max="14" width="8.625" style="18" bestFit="1" customWidth="1"/>
    <col min="15" max="15" width="1" style="17" customWidth="1"/>
    <col min="16" max="16" width="7" style="17" customWidth="1"/>
    <col min="17" max="17" width="8.625" style="132" bestFit="1" customWidth="1"/>
    <col min="18" max="18" width="8.125" style="29" hidden="1" customWidth="1"/>
    <col min="19" max="19" width="9" style="81" hidden="1" customWidth="1"/>
    <col min="20" max="20" width="7" style="19" customWidth="1"/>
    <col min="21" max="21" width="10" style="19" bestFit="1" customWidth="1"/>
    <col min="22" max="23" width="7" style="17" customWidth="1"/>
    <col min="24" max="24" width="7" style="32" customWidth="1"/>
    <col min="25" max="25" width="9" style="193" customWidth="1"/>
    <col min="26" max="26" width="100.875" style="17" bestFit="1" customWidth="1"/>
    <col min="27" max="16384" width="10" style="17"/>
  </cols>
  <sheetData>
    <row r="1" spans="1:26" x14ac:dyDescent="0.25">
      <c r="A1" s="184" t="str">
        <f>'Door Comparison'!A1</f>
        <v>BHCL - 72 Broadwick St</v>
      </c>
      <c r="B1" s="174"/>
      <c r="C1" s="14"/>
      <c r="J1" s="21"/>
    </row>
    <row r="3" spans="1:26" x14ac:dyDescent="0.25">
      <c r="A3" s="184" t="s">
        <v>12</v>
      </c>
      <c r="B3" s="174"/>
      <c r="C3" s="21"/>
      <c r="D3" s="31"/>
      <c r="E3" s="84" t="s">
        <v>71</v>
      </c>
      <c r="F3" s="85"/>
      <c r="G3" s="86"/>
      <c r="H3" s="85"/>
      <c r="I3" s="85"/>
      <c r="J3" s="85"/>
      <c r="K3" s="91">
        <v>135</v>
      </c>
      <c r="L3" s="84" t="s">
        <v>72</v>
      </c>
      <c r="M3" s="87"/>
      <c r="N3" s="87"/>
      <c r="O3" s="87"/>
      <c r="P3" s="87"/>
      <c r="Q3" s="120"/>
      <c r="R3" s="88"/>
      <c r="S3" s="90"/>
      <c r="T3" s="88"/>
      <c r="U3" s="131"/>
      <c r="V3" s="87"/>
      <c r="W3" s="87"/>
    </row>
    <row r="5" spans="1:26" x14ac:dyDescent="0.25">
      <c r="A5" s="108" t="str">
        <f>'Door Comparison'!A5</f>
        <v xml:space="preserve">Door </v>
      </c>
      <c r="B5" s="175" t="str">
        <f>'Door Comparison'!B5</f>
        <v>Door</v>
      </c>
      <c r="C5" s="28" t="str">
        <f>'Door Comparison'!C5</f>
        <v>Door</v>
      </c>
      <c r="D5" s="22" t="s">
        <v>0</v>
      </c>
      <c r="E5" s="22" t="s">
        <v>0</v>
      </c>
    </row>
    <row r="6" spans="1:26" x14ac:dyDescent="0.25">
      <c r="A6" s="109" t="str">
        <f>'Door Comparison'!A6</f>
        <v>Level</v>
      </c>
      <c r="B6" s="176" t="str">
        <f>'Door Comparison'!B6</f>
        <v>Number</v>
      </c>
      <c r="C6" s="28" t="str">
        <f>'Door Comparison'!C6</f>
        <v>Type</v>
      </c>
      <c r="D6" s="22" t="s">
        <v>1</v>
      </c>
      <c r="E6" s="22" t="s">
        <v>2</v>
      </c>
      <c r="G6" s="22" t="s">
        <v>3</v>
      </c>
      <c r="H6" s="22" t="s">
        <v>4</v>
      </c>
      <c r="J6" s="22" t="s">
        <v>5</v>
      </c>
      <c r="K6" s="22" t="s">
        <v>6</v>
      </c>
      <c r="L6" s="22" t="str">
        <f>'Door Comparison'!M6</f>
        <v>dB</v>
      </c>
      <c r="M6" s="20"/>
      <c r="N6" s="23" t="s">
        <v>13</v>
      </c>
      <c r="P6" s="20" t="s">
        <v>14</v>
      </c>
      <c r="Q6" s="133" t="s">
        <v>0</v>
      </c>
      <c r="R6" s="140"/>
      <c r="S6" s="141"/>
      <c r="T6" s="156" t="s">
        <v>30</v>
      </c>
      <c r="U6" s="23" t="s">
        <v>26</v>
      </c>
      <c r="V6" s="20" t="s">
        <v>10</v>
      </c>
      <c r="W6" s="20" t="s">
        <v>9</v>
      </c>
      <c r="X6" s="32" t="s">
        <v>29</v>
      </c>
      <c r="Y6" s="194" t="s">
        <v>15</v>
      </c>
    </row>
    <row r="7" spans="1:26" x14ac:dyDescent="0.25">
      <c r="A7" s="113"/>
      <c r="B7" s="177"/>
      <c r="D7" s="22"/>
      <c r="E7" s="22"/>
      <c r="G7" s="22"/>
      <c r="H7" s="22"/>
      <c r="J7" s="22"/>
      <c r="K7" s="22"/>
      <c r="L7" s="22"/>
      <c r="M7" s="20"/>
      <c r="N7" s="23"/>
      <c r="P7" s="20"/>
      <c r="Q7" s="133"/>
      <c r="R7" s="30"/>
      <c r="S7" s="82"/>
      <c r="T7" s="23"/>
      <c r="U7" s="23"/>
      <c r="V7" s="20"/>
      <c r="W7" s="20"/>
      <c r="X7" s="33"/>
      <c r="Y7" s="194"/>
    </row>
    <row r="8" spans="1:26" ht="13.1" customHeight="1" x14ac:dyDescent="0.25">
      <c r="A8" s="106"/>
      <c r="B8" s="178"/>
    </row>
    <row r="9" spans="1:26" x14ac:dyDescent="0.25">
      <c r="A9" s="108">
        <f>'Door Comparison'!A9</f>
        <v>4</v>
      </c>
      <c r="B9" s="108">
        <f>'Door Comparison'!B9</f>
        <v>43</v>
      </c>
      <c r="C9" s="22" t="str">
        <f>'Door Comparison'!C9</f>
        <v>R04</v>
      </c>
      <c r="D9" s="22">
        <f>'Door Comparison'!D9</f>
        <v>1040</v>
      </c>
      <c r="E9" s="22">
        <f>'Door Comparison'!E9</f>
        <v>2300</v>
      </c>
      <c r="F9" s="22">
        <f>'Door Comparison'!F9</f>
        <v>0</v>
      </c>
      <c r="G9" s="22">
        <f>'Door Comparison'!H9</f>
        <v>0</v>
      </c>
      <c r="H9" s="22">
        <f>'Door Comparison'!I9</f>
        <v>1</v>
      </c>
      <c r="I9" s="22">
        <f>'Door Comparison'!J9</f>
        <v>0</v>
      </c>
      <c r="J9" s="22">
        <f>'Door Comparison'!K9</f>
        <v>1</v>
      </c>
      <c r="K9" s="22">
        <f>'Door Comparison'!L9</f>
        <v>0</v>
      </c>
      <c r="L9" s="22">
        <f>'Door Comparison'!M9</f>
        <v>0</v>
      </c>
      <c r="N9" s="260">
        <v>88</v>
      </c>
      <c r="O9" s="81"/>
      <c r="P9" s="19">
        <f t="shared" ref="P9:P29" si="0">(D9+2*E9)*3.1/1000</f>
        <v>17.48</v>
      </c>
      <c r="Q9" s="132">
        <f t="shared" ref="Q9:Q29" si="1">(((D9+2*E9)*((G9*2.9)+(H9*3.77))/1000))</f>
        <v>21.26</v>
      </c>
      <c r="R9" s="93"/>
      <c r="S9" s="80"/>
      <c r="T9" s="93">
        <f t="shared" ref="T9:T29" si="2">((D9+2*E9)*((G9*1.91)+(H9*2.1))/1000)*2</f>
        <v>23.69</v>
      </c>
      <c r="U9" s="19">
        <v>0</v>
      </c>
      <c r="V9" s="24">
        <f t="shared" ref="V9:V29" si="3">(J9*((D9+2*E9)*1.11/1000))+(K9*((D9+2*E9)*2.22/1000))+(L9*((D9+2*E9)*1.11/1000))</f>
        <v>6.26</v>
      </c>
      <c r="W9" s="19">
        <f t="shared" ref="W9:W29" si="4">(J9+K9+L9)*((D9+2*E9)*1.04/1000)</f>
        <v>5.87</v>
      </c>
      <c r="X9" s="93">
        <v>0</v>
      </c>
      <c r="Y9" s="192">
        <f t="shared" ref="Y9:Y29" si="5">SUM(N9:X9)</f>
        <v>162.56</v>
      </c>
      <c r="Z9" s="76" t="str">
        <f>'Door Comparison'!S9</f>
        <v xml:space="preserve">Oak frame not including cladding </v>
      </c>
    </row>
    <row r="10" spans="1:26" x14ac:dyDescent="0.25">
      <c r="A10" s="108">
        <f>'Door Comparison'!A10</f>
        <v>4</v>
      </c>
      <c r="B10" s="108">
        <f>'Door Comparison'!B10</f>
        <v>44</v>
      </c>
      <c r="C10" s="22" t="str">
        <f>'Door Comparison'!C10</f>
        <v>R04</v>
      </c>
      <c r="D10" s="22">
        <f>'Door Comparison'!D10</f>
        <v>1040</v>
      </c>
      <c r="E10" s="22">
        <f>'Door Comparison'!E10</f>
        <v>2300</v>
      </c>
      <c r="F10" s="22">
        <f>'Door Comparison'!F10</f>
        <v>0</v>
      </c>
      <c r="G10" s="22">
        <f>'Door Comparison'!H10</f>
        <v>0</v>
      </c>
      <c r="H10" s="22">
        <f>'Door Comparison'!I10</f>
        <v>1</v>
      </c>
      <c r="I10" s="22">
        <f>'Door Comparison'!J10</f>
        <v>0</v>
      </c>
      <c r="J10" s="22">
        <f>'Door Comparison'!K10</f>
        <v>1</v>
      </c>
      <c r="K10" s="22">
        <f>'Door Comparison'!L10</f>
        <v>0</v>
      </c>
      <c r="L10" s="22">
        <f>'Door Comparison'!M10</f>
        <v>0</v>
      </c>
      <c r="N10" s="260">
        <v>88</v>
      </c>
      <c r="O10" s="81"/>
      <c r="P10" s="19">
        <f t="shared" si="0"/>
        <v>17.48</v>
      </c>
      <c r="Q10" s="132">
        <f t="shared" si="1"/>
        <v>21.26</v>
      </c>
      <c r="R10" s="93"/>
      <c r="S10" s="80"/>
      <c r="T10" s="93">
        <f t="shared" si="2"/>
        <v>23.69</v>
      </c>
      <c r="U10" s="19">
        <v>0</v>
      </c>
      <c r="V10" s="24">
        <f t="shared" si="3"/>
        <v>6.26</v>
      </c>
      <c r="W10" s="19">
        <f t="shared" si="4"/>
        <v>5.87</v>
      </c>
      <c r="X10" s="93">
        <v>0</v>
      </c>
      <c r="Y10" s="192">
        <f t="shared" si="5"/>
        <v>162.56</v>
      </c>
      <c r="Z10" s="76" t="str">
        <f>'Door Comparison'!S10</f>
        <v xml:space="preserve">Oak frame not including cladding </v>
      </c>
    </row>
    <row r="11" spans="1:26" x14ac:dyDescent="0.25">
      <c r="A11" s="108">
        <f>'Door Comparison'!A11</f>
        <v>4</v>
      </c>
      <c r="B11" s="108">
        <f>'Door Comparison'!B11</f>
        <v>45</v>
      </c>
      <c r="C11" s="22" t="str">
        <f>'Door Comparison'!C11</f>
        <v>R05</v>
      </c>
      <c r="D11" s="22">
        <f>'Door Comparison'!D11</f>
        <v>1297</v>
      </c>
      <c r="E11" s="22">
        <f>'Door Comparison'!E11</f>
        <v>2300</v>
      </c>
      <c r="F11" s="22">
        <f>'Door Comparison'!F11</f>
        <v>0</v>
      </c>
      <c r="G11" s="22">
        <f>'Door Comparison'!H11</f>
        <v>0</v>
      </c>
      <c r="H11" s="22">
        <f>'Door Comparison'!I11</f>
        <v>1</v>
      </c>
      <c r="I11" s="22">
        <f>'Door Comparison'!J11</f>
        <v>0</v>
      </c>
      <c r="J11" s="22">
        <f>'Door Comparison'!K11</f>
        <v>0</v>
      </c>
      <c r="K11" s="22">
        <f>'Door Comparison'!L11</f>
        <v>1</v>
      </c>
      <c r="L11" s="22">
        <f>'Door Comparison'!M11</f>
        <v>0</v>
      </c>
      <c r="N11" s="260">
        <v>176</v>
      </c>
      <c r="O11" s="81"/>
      <c r="P11" s="19">
        <f t="shared" si="0"/>
        <v>18.28</v>
      </c>
      <c r="Q11" s="132">
        <f t="shared" si="1"/>
        <v>22.23</v>
      </c>
      <c r="R11" s="93"/>
      <c r="S11" s="80"/>
      <c r="T11" s="93">
        <f t="shared" si="2"/>
        <v>24.77</v>
      </c>
      <c r="U11" s="19">
        <v>0</v>
      </c>
      <c r="V11" s="24">
        <f t="shared" si="3"/>
        <v>13.09</v>
      </c>
      <c r="W11" s="19">
        <f t="shared" si="4"/>
        <v>6.13</v>
      </c>
      <c r="X11" s="93">
        <v>0</v>
      </c>
      <c r="Y11" s="192">
        <f t="shared" si="5"/>
        <v>260.5</v>
      </c>
      <c r="Z11" s="76" t="str">
        <f>'Door Comparison'!S11</f>
        <v xml:space="preserve">Oak frame not including cladding </v>
      </c>
    </row>
    <row r="12" spans="1:26" x14ac:dyDescent="0.25">
      <c r="A12" s="108">
        <f>'Door Comparison'!A12</f>
        <v>4</v>
      </c>
      <c r="B12" s="108">
        <f>'Door Comparison'!B12</f>
        <v>46</v>
      </c>
      <c r="C12" s="22" t="str">
        <f>'Door Comparison'!C12</f>
        <v>R04</v>
      </c>
      <c r="D12" s="22">
        <f>'Door Comparison'!D12</f>
        <v>783</v>
      </c>
      <c r="E12" s="22">
        <f>'Door Comparison'!E12</f>
        <v>2810</v>
      </c>
      <c r="F12" s="22">
        <f>'Door Comparison'!F12</f>
        <v>0</v>
      </c>
      <c r="G12" s="22">
        <f>'Door Comparison'!H12</f>
        <v>0</v>
      </c>
      <c r="H12" s="22">
        <f>'Door Comparison'!I12</f>
        <v>1</v>
      </c>
      <c r="I12" s="22">
        <f>'Door Comparison'!J12</f>
        <v>0</v>
      </c>
      <c r="J12" s="22">
        <f>'Door Comparison'!K12</f>
        <v>1</v>
      </c>
      <c r="K12" s="22">
        <f>'Door Comparison'!L12</f>
        <v>0</v>
      </c>
      <c r="L12" s="22">
        <f>'Door Comparison'!M12</f>
        <v>0</v>
      </c>
      <c r="N12" s="260">
        <v>88</v>
      </c>
      <c r="O12" s="81"/>
      <c r="P12" s="19">
        <f t="shared" si="0"/>
        <v>19.850000000000001</v>
      </c>
      <c r="Q12" s="132">
        <f t="shared" si="1"/>
        <v>24.14</v>
      </c>
      <c r="R12" s="93"/>
      <c r="S12" s="80"/>
      <c r="T12" s="93">
        <f t="shared" si="2"/>
        <v>26.89</v>
      </c>
      <c r="U12" s="19">
        <v>0</v>
      </c>
      <c r="V12" s="24">
        <f t="shared" si="3"/>
        <v>7.11</v>
      </c>
      <c r="W12" s="19">
        <f t="shared" si="4"/>
        <v>6.66</v>
      </c>
      <c r="X12" s="93">
        <v>0</v>
      </c>
      <c r="Y12" s="192">
        <f t="shared" si="5"/>
        <v>172.65</v>
      </c>
      <c r="Z12" s="76" t="str">
        <f>'Door Comparison'!S12</f>
        <v xml:space="preserve">Oak frame not including cladding </v>
      </c>
    </row>
    <row r="13" spans="1:26" x14ac:dyDescent="0.25">
      <c r="A13" s="108">
        <f>'Door Comparison'!A13</f>
        <v>4</v>
      </c>
      <c r="B13" s="108">
        <f>'Door Comparison'!B13</f>
        <v>47</v>
      </c>
      <c r="C13" s="22" t="str">
        <f>'Door Comparison'!C13</f>
        <v>R05</v>
      </c>
      <c r="D13" s="22">
        <f>'Door Comparison'!D13</f>
        <v>2326</v>
      </c>
      <c r="E13" s="22">
        <f>'Door Comparison'!E13</f>
        <v>2300</v>
      </c>
      <c r="F13" s="22">
        <f>'Door Comparison'!F13</f>
        <v>0</v>
      </c>
      <c r="G13" s="22">
        <f>'Door Comparison'!H13</f>
        <v>0</v>
      </c>
      <c r="H13" s="22">
        <f>'Door Comparison'!I13</f>
        <v>1</v>
      </c>
      <c r="I13" s="22">
        <f>'Door Comparison'!J13</f>
        <v>0</v>
      </c>
      <c r="J13" s="22">
        <f>'Door Comparison'!K13</f>
        <v>1</v>
      </c>
      <c r="K13" s="22">
        <f>'Door Comparison'!L13</f>
        <v>0</v>
      </c>
      <c r="L13" s="22">
        <f>'Door Comparison'!M13</f>
        <v>0</v>
      </c>
      <c r="N13" s="260">
        <v>176</v>
      </c>
      <c r="O13" s="81"/>
      <c r="P13" s="19">
        <f t="shared" si="0"/>
        <v>21.47</v>
      </c>
      <c r="Q13" s="132">
        <f t="shared" si="1"/>
        <v>26.11</v>
      </c>
      <c r="R13" s="93"/>
      <c r="S13" s="80"/>
      <c r="T13" s="93">
        <f t="shared" si="2"/>
        <v>29.09</v>
      </c>
      <c r="U13" s="19">
        <v>0</v>
      </c>
      <c r="V13" s="24">
        <f t="shared" si="3"/>
        <v>7.69</v>
      </c>
      <c r="W13" s="19">
        <f t="shared" si="4"/>
        <v>7.2</v>
      </c>
      <c r="X13" s="93">
        <v>0</v>
      </c>
      <c r="Y13" s="192">
        <f t="shared" si="5"/>
        <v>267.56</v>
      </c>
      <c r="Z13" s="76" t="str">
        <f>'Door Comparison'!S13</f>
        <v xml:space="preserve">Oak frame not including cladding </v>
      </c>
    </row>
    <row r="14" spans="1:26" x14ac:dyDescent="0.25">
      <c r="A14" s="108">
        <f>'Door Comparison'!A14</f>
        <v>4</v>
      </c>
      <c r="B14" s="108">
        <f>'Door Comparison'!B14</f>
        <v>48</v>
      </c>
      <c r="C14" s="22" t="str">
        <f>'Door Comparison'!C14</f>
        <v>R05</v>
      </c>
      <c r="D14" s="22">
        <f>'Door Comparison'!D14</f>
        <v>1554</v>
      </c>
      <c r="E14" s="22">
        <f>'Door Comparison'!E14</f>
        <v>2810</v>
      </c>
      <c r="F14" s="22">
        <f>'Door Comparison'!F14</f>
        <v>0</v>
      </c>
      <c r="G14" s="22">
        <f>'Door Comparison'!H14</f>
        <v>0</v>
      </c>
      <c r="H14" s="22">
        <f>'Door Comparison'!I14</f>
        <v>1</v>
      </c>
      <c r="I14" s="22">
        <f>'Door Comparison'!J14</f>
        <v>0</v>
      </c>
      <c r="J14" s="22">
        <f>'Door Comparison'!K14</f>
        <v>1</v>
      </c>
      <c r="K14" s="22">
        <f>'Door Comparison'!L14</f>
        <v>0</v>
      </c>
      <c r="L14" s="22">
        <f>'Door Comparison'!M14</f>
        <v>0</v>
      </c>
      <c r="N14" s="260">
        <v>176</v>
      </c>
      <c r="O14" s="81"/>
      <c r="P14" s="19">
        <f t="shared" si="0"/>
        <v>22.24</v>
      </c>
      <c r="Q14" s="132">
        <f t="shared" si="1"/>
        <v>27.05</v>
      </c>
      <c r="R14" s="93"/>
      <c r="S14" s="80"/>
      <c r="T14" s="93">
        <f t="shared" si="2"/>
        <v>30.13</v>
      </c>
      <c r="U14" s="19">
        <v>0</v>
      </c>
      <c r="V14" s="24">
        <f t="shared" si="3"/>
        <v>7.96</v>
      </c>
      <c r="W14" s="19">
        <f t="shared" si="4"/>
        <v>7.46</v>
      </c>
      <c r="X14" s="93">
        <v>0</v>
      </c>
      <c r="Y14" s="192">
        <f t="shared" si="5"/>
        <v>270.83999999999997</v>
      </c>
      <c r="Z14" s="76" t="str">
        <f>'Door Comparison'!S14</f>
        <v xml:space="preserve">Oak frame not including cladding </v>
      </c>
    </row>
    <row r="15" spans="1:26" x14ac:dyDescent="0.25">
      <c r="A15" s="108">
        <f>'Door Comparison'!A15</f>
        <v>4</v>
      </c>
      <c r="B15" s="108">
        <f>'Door Comparison'!B15</f>
        <v>49</v>
      </c>
      <c r="C15" s="22" t="str">
        <f>'Door Comparison'!C15</f>
        <v>R04</v>
      </c>
      <c r="D15" s="22">
        <f>'Door Comparison'!D15</f>
        <v>1126</v>
      </c>
      <c r="E15" s="22">
        <f>'Door Comparison'!E15</f>
        <v>2810</v>
      </c>
      <c r="F15" s="22">
        <f>'Door Comparison'!F15</f>
        <v>0</v>
      </c>
      <c r="G15" s="22">
        <f>'Door Comparison'!H15</f>
        <v>0</v>
      </c>
      <c r="H15" s="22">
        <f>'Door Comparison'!I15</f>
        <v>1</v>
      </c>
      <c r="I15" s="22">
        <f>'Door Comparison'!J15</f>
        <v>0</v>
      </c>
      <c r="J15" s="22">
        <f>'Door Comparison'!K15</f>
        <v>1</v>
      </c>
      <c r="K15" s="22">
        <f>'Door Comparison'!L15</f>
        <v>0</v>
      </c>
      <c r="L15" s="22">
        <f>'Door Comparison'!M15</f>
        <v>0</v>
      </c>
      <c r="N15" s="260">
        <v>176</v>
      </c>
      <c r="O15" s="81"/>
      <c r="P15" s="19">
        <f t="shared" si="0"/>
        <v>20.91</v>
      </c>
      <c r="Q15" s="132">
        <f t="shared" si="1"/>
        <v>25.43</v>
      </c>
      <c r="R15" s="93"/>
      <c r="S15" s="80"/>
      <c r="T15" s="93">
        <f t="shared" si="2"/>
        <v>28.33</v>
      </c>
      <c r="U15" s="19">
        <v>0</v>
      </c>
      <c r="V15" s="24">
        <f t="shared" si="3"/>
        <v>7.49</v>
      </c>
      <c r="W15" s="19">
        <f t="shared" si="4"/>
        <v>7.02</v>
      </c>
      <c r="X15" s="93">
        <v>0</v>
      </c>
      <c r="Y15" s="192">
        <f t="shared" si="5"/>
        <v>265.18</v>
      </c>
      <c r="Z15" s="76" t="str">
        <f>'Door Comparison'!S15</f>
        <v xml:space="preserve">Oak frame not including cladding </v>
      </c>
    </row>
    <row r="16" spans="1:26" x14ac:dyDescent="0.25">
      <c r="A16" s="108">
        <f>'Door Comparison'!A16</f>
        <v>4</v>
      </c>
      <c r="B16" s="108">
        <f>'Door Comparison'!B16</f>
        <v>50</v>
      </c>
      <c r="C16" s="22" t="str">
        <f>'Door Comparison'!C16</f>
        <v>R05</v>
      </c>
      <c r="D16" s="22">
        <f>'Door Comparison'!D16</f>
        <v>2326</v>
      </c>
      <c r="E16" s="22">
        <f>'Door Comparison'!E16</f>
        <v>2300</v>
      </c>
      <c r="F16" s="22">
        <f>'Door Comparison'!F16</f>
        <v>0</v>
      </c>
      <c r="G16" s="22">
        <f>'Door Comparison'!H16</f>
        <v>0</v>
      </c>
      <c r="H16" s="22">
        <f>'Door Comparison'!I16</f>
        <v>1</v>
      </c>
      <c r="I16" s="22">
        <f>'Door Comparison'!J16</f>
        <v>0</v>
      </c>
      <c r="J16" s="22">
        <f>'Door Comparison'!K16</f>
        <v>1</v>
      </c>
      <c r="K16" s="22">
        <f>'Door Comparison'!L16</f>
        <v>0</v>
      </c>
      <c r="L16" s="22">
        <f>'Door Comparison'!M16</f>
        <v>0</v>
      </c>
      <c r="N16" s="260">
        <v>176</v>
      </c>
      <c r="O16" s="81"/>
      <c r="P16" s="19">
        <f t="shared" si="0"/>
        <v>21.47</v>
      </c>
      <c r="Q16" s="132">
        <f t="shared" si="1"/>
        <v>26.11</v>
      </c>
      <c r="R16" s="93"/>
      <c r="S16" s="80"/>
      <c r="T16" s="93">
        <f t="shared" si="2"/>
        <v>29.09</v>
      </c>
      <c r="U16" s="19">
        <v>0</v>
      </c>
      <c r="V16" s="24">
        <f t="shared" si="3"/>
        <v>7.69</v>
      </c>
      <c r="W16" s="19">
        <f t="shared" si="4"/>
        <v>7.2</v>
      </c>
      <c r="X16" s="93">
        <v>0</v>
      </c>
      <c r="Y16" s="192">
        <f t="shared" si="5"/>
        <v>267.56</v>
      </c>
      <c r="Z16" s="76" t="str">
        <f>'Door Comparison'!S16</f>
        <v xml:space="preserve">Oak frame not including cladding </v>
      </c>
    </row>
    <row r="17" spans="1:26" x14ac:dyDescent="0.25">
      <c r="A17" s="108">
        <f>'Door Comparison'!A17</f>
        <v>4</v>
      </c>
      <c r="B17" s="108">
        <f>'Door Comparison'!B17</f>
        <v>51</v>
      </c>
      <c r="C17" s="22" t="str">
        <f>'Door Comparison'!C17</f>
        <v>R05</v>
      </c>
      <c r="D17" s="22">
        <f>'Door Comparison'!D17</f>
        <v>1554</v>
      </c>
      <c r="E17" s="22">
        <f>'Door Comparison'!E17</f>
        <v>2810</v>
      </c>
      <c r="F17" s="22">
        <f>'Door Comparison'!F17</f>
        <v>0</v>
      </c>
      <c r="G17" s="22">
        <f>'Door Comparison'!H17</f>
        <v>0</v>
      </c>
      <c r="H17" s="22">
        <f>'Door Comparison'!I17</f>
        <v>1</v>
      </c>
      <c r="I17" s="22">
        <f>'Door Comparison'!J17</f>
        <v>0</v>
      </c>
      <c r="J17" s="22">
        <f>'Door Comparison'!K17</f>
        <v>1</v>
      </c>
      <c r="K17" s="22">
        <f>'Door Comparison'!L17</f>
        <v>0</v>
      </c>
      <c r="L17" s="22">
        <f>'Door Comparison'!M17</f>
        <v>0</v>
      </c>
      <c r="N17" s="260">
        <v>176</v>
      </c>
      <c r="O17" s="81"/>
      <c r="P17" s="19">
        <f t="shared" si="0"/>
        <v>22.24</v>
      </c>
      <c r="Q17" s="132">
        <f t="shared" si="1"/>
        <v>27.05</v>
      </c>
      <c r="R17" s="93"/>
      <c r="S17" s="80"/>
      <c r="T17" s="93">
        <f t="shared" si="2"/>
        <v>30.13</v>
      </c>
      <c r="U17" s="19">
        <v>0</v>
      </c>
      <c r="V17" s="24">
        <f t="shared" si="3"/>
        <v>7.96</v>
      </c>
      <c r="W17" s="19">
        <f t="shared" si="4"/>
        <v>7.46</v>
      </c>
      <c r="X17" s="93">
        <v>0</v>
      </c>
      <c r="Y17" s="192">
        <f t="shared" si="5"/>
        <v>270.83999999999997</v>
      </c>
      <c r="Z17" s="76" t="str">
        <f>'Door Comparison'!S17</f>
        <v xml:space="preserve">Oak frame not including cladding </v>
      </c>
    </row>
    <row r="18" spans="1:26" x14ac:dyDescent="0.25">
      <c r="A18" s="108">
        <f>'Door Comparison'!A18</f>
        <v>4</v>
      </c>
      <c r="B18" s="108">
        <f>'Door Comparison'!B18</f>
        <v>52</v>
      </c>
      <c r="C18" s="22" t="str">
        <f>'Door Comparison'!C18</f>
        <v>R05</v>
      </c>
      <c r="D18" s="22">
        <f>'Door Comparison'!D18</f>
        <v>1554</v>
      </c>
      <c r="E18" s="22">
        <f>'Door Comparison'!E18</f>
        <v>2300</v>
      </c>
      <c r="F18" s="22">
        <f>'Door Comparison'!F18</f>
        <v>0</v>
      </c>
      <c r="G18" s="22">
        <f>'Door Comparison'!H18</f>
        <v>0</v>
      </c>
      <c r="H18" s="22">
        <f>'Door Comparison'!I18</f>
        <v>1</v>
      </c>
      <c r="I18" s="22">
        <f>'Door Comparison'!J18</f>
        <v>0</v>
      </c>
      <c r="J18" s="22">
        <f>'Door Comparison'!K18</f>
        <v>0</v>
      </c>
      <c r="K18" s="22">
        <f>'Door Comparison'!L18</f>
        <v>1</v>
      </c>
      <c r="L18" s="22">
        <f>'Door Comparison'!M18</f>
        <v>0</v>
      </c>
      <c r="N18" s="260">
        <v>176</v>
      </c>
      <c r="O18" s="81"/>
      <c r="P18" s="19">
        <f t="shared" si="0"/>
        <v>19.079999999999998</v>
      </c>
      <c r="Q18" s="132">
        <f t="shared" si="1"/>
        <v>23.2</v>
      </c>
      <c r="R18" s="93"/>
      <c r="S18" s="80"/>
      <c r="T18" s="93">
        <f t="shared" si="2"/>
        <v>25.85</v>
      </c>
      <c r="U18" s="19">
        <v>0</v>
      </c>
      <c r="V18" s="24">
        <f t="shared" si="3"/>
        <v>13.66</v>
      </c>
      <c r="W18" s="19">
        <f t="shared" si="4"/>
        <v>6.4</v>
      </c>
      <c r="X18" s="93">
        <v>0</v>
      </c>
      <c r="Y18" s="192">
        <f t="shared" si="5"/>
        <v>264.19</v>
      </c>
      <c r="Z18" s="76" t="str">
        <f>'Door Comparison'!S18</f>
        <v xml:space="preserve">Oak frame not including cladding </v>
      </c>
    </row>
    <row r="19" spans="1:26" x14ac:dyDescent="0.25">
      <c r="A19" s="108">
        <f>'Door Comparison'!A19</f>
        <v>4</v>
      </c>
      <c r="B19" s="108">
        <f>'Door Comparison'!B19</f>
        <v>53</v>
      </c>
      <c r="C19" s="22" t="str">
        <f>'Door Comparison'!C19</f>
        <v>R04</v>
      </c>
      <c r="D19" s="22">
        <f>'Door Comparison'!D19</f>
        <v>783</v>
      </c>
      <c r="E19" s="22">
        <f>'Door Comparison'!E19</f>
        <v>2300</v>
      </c>
      <c r="F19" s="22">
        <f>'Door Comparison'!F19</f>
        <v>0</v>
      </c>
      <c r="G19" s="22">
        <f>'Door Comparison'!H19</f>
        <v>0</v>
      </c>
      <c r="H19" s="22">
        <f>'Door Comparison'!I19</f>
        <v>1</v>
      </c>
      <c r="I19" s="22">
        <f>'Door Comparison'!J19</f>
        <v>0</v>
      </c>
      <c r="J19" s="22">
        <f>'Door Comparison'!K19</f>
        <v>0</v>
      </c>
      <c r="K19" s="22">
        <f>'Door Comparison'!L19</f>
        <v>1</v>
      </c>
      <c r="L19" s="22">
        <f>'Door Comparison'!M19</f>
        <v>0</v>
      </c>
      <c r="N19" s="260">
        <v>88</v>
      </c>
      <c r="O19" s="81"/>
      <c r="P19" s="19">
        <f t="shared" si="0"/>
        <v>16.690000000000001</v>
      </c>
      <c r="Q19" s="132">
        <f t="shared" si="1"/>
        <v>20.29</v>
      </c>
      <c r="R19" s="93"/>
      <c r="S19" s="80"/>
      <c r="T19" s="93">
        <f t="shared" si="2"/>
        <v>22.61</v>
      </c>
      <c r="U19" s="19">
        <v>0</v>
      </c>
      <c r="V19" s="24">
        <f t="shared" si="3"/>
        <v>11.95</v>
      </c>
      <c r="W19" s="19">
        <f t="shared" si="4"/>
        <v>5.6</v>
      </c>
      <c r="X19" s="93">
        <v>0</v>
      </c>
      <c r="Y19" s="192">
        <f t="shared" si="5"/>
        <v>165.14</v>
      </c>
      <c r="Z19" s="76" t="str">
        <f>'Door Comparison'!S19</f>
        <v xml:space="preserve">Oak frame not including cladding </v>
      </c>
    </row>
    <row r="20" spans="1:26" x14ac:dyDescent="0.25">
      <c r="A20" s="108">
        <f>'Door Comparison'!A20</f>
        <v>4</v>
      </c>
      <c r="B20" s="108">
        <f>'Door Comparison'!B20</f>
        <v>54</v>
      </c>
      <c r="C20" s="22" t="str">
        <f>'Door Comparison'!C20</f>
        <v>R04</v>
      </c>
      <c r="D20" s="22">
        <f>'Door Comparison'!D20</f>
        <v>954</v>
      </c>
      <c r="E20" s="22">
        <f>'Door Comparison'!E20</f>
        <v>2300</v>
      </c>
      <c r="F20" s="22">
        <f>'Door Comparison'!F20</f>
        <v>0</v>
      </c>
      <c r="G20" s="22">
        <f>'Door Comparison'!H20</f>
        <v>0</v>
      </c>
      <c r="H20" s="22">
        <f>'Door Comparison'!I20</f>
        <v>1</v>
      </c>
      <c r="I20" s="22">
        <f>'Door Comparison'!J20</f>
        <v>0</v>
      </c>
      <c r="J20" s="22">
        <f>'Door Comparison'!K20</f>
        <v>1</v>
      </c>
      <c r="K20" s="22">
        <f>'Door Comparison'!L20</f>
        <v>0</v>
      </c>
      <c r="L20" s="22">
        <f>'Door Comparison'!M20</f>
        <v>0</v>
      </c>
      <c r="N20" s="260">
        <v>44</v>
      </c>
      <c r="O20" s="81"/>
      <c r="P20" s="19">
        <f t="shared" si="0"/>
        <v>17.22</v>
      </c>
      <c r="Q20" s="132">
        <f t="shared" si="1"/>
        <v>20.94</v>
      </c>
      <c r="R20" s="93"/>
      <c r="S20" s="80"/>
      <c r="T20" s="93">
        <f t="shared" si="2"/>
        <v>23.33</v>
      </c>
      <c r="U20" s="19">
        <v>0</v>
      </c>
      <c r="V20" s="24">
        <f t="shared" si="3"/>
        <v>6.16</v>
      </c>
      <c r="W20" s="19">
        <f t="shared" si="4"/>
        <v>5.78</v>
      </c>
      <c r="X20" s="93">
        <v>0</v>
      </c>
      <c r="Y20" s="192">
        <f t="shared" si="5"/>
        <v>117.43</v>
      </c>
      <c r="Z20" s="76" t="str">
        <f>'Door Comparison'!S20</f>
        <v xml:space="preserve">Oak frame not including cladding </v>
      </c>
    </row>
    <row r="21" spans="1:26" x14ac:dyDescent="0.25">
      <c r="A21" s="108">
        <f>'Door Comparison'!A21</f>
        <v>4</v>
      </c>
      <c r="B21" s="108">
        <f>'Door Comparison'!B21</f>
        <v>55</v>
      </c>
      <c r="C21" s="22" t="str">
        <f>'Door Comparison'!C21</f>
        <v>R04</v>
      </c>
      <c r="D21" s="22">
        <f>'Door Comparison'!D21</f>
        <v>954</v>
      </c>
      <c r="E21" s="22">
        <f>'Door Comparison'!E21</f>
        <v>2810</v>
      </c>
      <c r="F21" s="22">
        <f>'Door Comparison'!F21</f>
        <v>0</v>
      </c>
      <c r="G21" s="22">
        <f>'Door Comparison'!H21</f>
        <v>0</v>
      </c>
      <c r="H21" s="22">
        <f>'Door Comparison'!I21</f>
        <v>1</v>
      </c>
      <c r="I21" s="22">
        <f>'Door Comparison'!J21</f>
        <v>0</v>
      </c>
      <c r="J21" s="22">
        <f>'Door Comparison'!K21</f>
        <v>1</v>
      </c>
      <c r="K21" s="22">
        <f>'Door Comparison'!L21</f>
        <v>0</v>
      </c>
      <c r="L21" s="22">
        <f>'Door Comparison'!M21</f>
        <v>0</v>
      </c>
      <c r="N21" s="260">
        <v>88</v>
      </c>
      <c r="O21" s="81"/>
      <c r="P21" s="19">
        <f t="shared" si="0"/>
        <v>20.38</v>
      </c>
      <c r="Q21" s="132">
        <f t="shared" si="1"/>
        <v>24.78</v>
      </c>
      <c r="R21" s="93"/>
      <c r="S21" s="80"/>
      <c r="T21" s="93">
        <f t="shared" si="2"/>
        <v>27.61</v>
      </c>
      <c r="U21" s="19">
        <v>0</v>
      </c>
      <c r="V21" s="24">
        <f t="shared" si="3"/>
        <v>7.3</v>
      </c>
      <c r="W21" s="19">
        <f t="shared" si="4"/>
        <v>6.84</v>
      </c>
      <c r="X21" s="93">
        <v>0</v>
      </c>
      <c r="Y21" s="192">
        <f t="shared" si="5"/>
        <v>174.91</v>
      </c>
      <c r="Z21" s="76" t="str">
        <f>'Door Comparison'!S21</f>
        <v xml:space="preserve">Oak frame not including cladding </v>
      </c>
    </row>
    <row r="22" spans="1:26" x14ac:dyDescent="0.25">
      <c r="A22" s="108">
        <f>'Door Comparison'!A22</f>
        <v>4</v>
      </c>
      <c r="B22" s="108">
        <f>'Door Comparison'!B22</f>
        <v>56</v>
      </c>
      <c r="C22" s="22" t="str">
        <f>'Door Comparison'!C22</f>
        <v>R05</v>
      </c>
      <c r="D22" s="22">
        <f>'Door Comparison'!D22</f>
        <v>2326</v>
      </c>
      <c r="E22" s="22">
        <f>'Door Comparison'!E22</f>
        <v>2300</v>
      </c>
      <c r="F22" s="22">
        <f>'Door Comparison'!F22</f>
        <v>0</v>
      </c>
      <c r="G22" s="22">
        <f>'Door Comparison'!H22</f>
        <v>0</v>
      </c>
      <c r="H22" s="22">
        <f>'Door Comparison'!I22</f>
        <v>1</v>
      </c>
      <c r="I22" s="22">
        <f>'Door Comparison'!J22</f>
        <v>0</v>
      </c>
      <c r="J22" s="22">
        <f>'Door Comparison'!K22</f>
        <v>1</v>
      </c>
      <c r="K22" s="22">
        <f>'Door Comparison'!L22</f>
        <v>0</v>
      </c>
      <c r="L22" s="22">
        <f>'Door Comparison'!M22</f>
        <v>0</v>
      </c>
      <c r="N22" s="260">
        <v>176</v>
      </c>
      <c r="O22" s="81"/>
      <c r="P22" s="19">
        <f t="shared" si="0"/>
        <v>21.47</v>
      </c>
      <c r="Q22" s="132">
        <f t="shared" si="1"/>
        <v>26.11</v>
      </c>
      <c r="R22" s="93"/>
      <c r="S22" s="80"/>
      <c r="T22" s="93">
        <f t="shared" si="2"/>
        <v>29.09</v>
      </c>
      <c r="U22" s="19">
        <v>0</v>
      </c>
      <c r="V22" s="24">
        <f t="shared" si="3"/>
        <v>7.69</v>
      </c>
      <c r="W22" s="19">
        <f t="shared" si="4"/>
        <v>7.2</v>
      </c>
      <c r="X22" s="93">
        <v>0</v>
      </c>
      <c r="Y22" s="192">
        <f t="shared" si="5"/>
        <v>267.56</v>
      </c>
      <c r="Z22" s="76" t="str">
        <f>'Door Comparison'!S22</f>
        <v xml:space="preserve">Oak frame not including cladding </v>
      </c>
    </row>
    <row r="23" spans="1:26" x14ac:dyDescent="0.25">
      <c r="A23" s="108">
        <f>'Door Comparison'!A23</f>
        <v>4</v>
      </c>
      <c r="B23" s="108">
        <f>'Door Comparison'!B23</f>
        <v>57</v>
      </c>
      <c r="C23" s="22" t="str">
        <f>'Door Comparison'!C23</f>
        <v>R04</v>
      </c>
      <c r="D23" s="22">
        <f>'Door Comparison'!D23</f>
        <v>1126</v>
      </c>
      <c r="E23" s="22">
        <f>'Door Comparison'!E23</f>
        <v>2810</v>
      </c>
      <c r="F23" s="22">
        <f>'Door Comparison'!F23</f>
        <v>0</v>
      </c>
      <c r="G23" s="22">
        <f>'Door Comparison'!H23</f>
        <v>0</v>
      </c>
      <c r="H23" s="22">
        <f>'Door Comparison'!I23</f>
        <v>1</v>
      </c>
      <c r="I23" s="22">
        <f>'Door Comparison'!J23</f>
        <v>0</v>
      </c>
      <c r="J23" s="22">
        <f>'Door Comparison'!K23</f>
        <v>1</v>
      </c>
      <c r="K23" s="22">
        <f>'Door Comparison'!L23</f>
        <v>0</v>
      </c>
      <c r="L23" s="22">
        <f>'Door Comparison'!M23</f>
        <v>0</v>
      </c>
      <c r="N23" s="260">
        <v>176</v>
      </c>
      <c r="O23" s="81"/>
      <c r="P23" s="19">
        <f t="shared" si="0"/>
        <v>20.91</v>
      </c>
      <c r="Q23" s="132">
        <f t="shared" si="1"/>
        <v>25.43</v>
      </c>
      <c r="R23" s="93"/>
      <c r="S23" s="80"/>
      <c r="T23" s="93">
        <f t="shared" si="2"/>
        <v>28.33</v>
      </c>
      <c r="U23" s="19">
        <v>0</v>
      </c>
      <c r="V23" s="24">
        <f t="shared" si="3"/>
        <v>7.49</v>
      </c>
      <c r="W23" s="19">
        <f t="shared" si="4"/>
        <v>7.02</v>
      </c>
      <c r="X23" s="93">
        <v>0</v>
      </c>
      <c r="Y23" s="192">
        <f t="shared" si="5"/>
        <v>265.18</v>
      </c>
      <c r="Z23" s="76" t="str">
        <f>'Door Comparison'!S23</f>
        <v xml:space="preserve">Oak frame not including cladding </v>
      </c>
    </row>
    <row r="24" spans="1:26" x14ac:dyDescent="0.25">
      <c r="A24" s="108">
        <f>'Door Comparison'!A24</f>
        <v>4</v>
      </c>
      <c r="B24" s="108">
        <f>'Door Comparison'!B24</f>
        <v>58</v>
      </c>
      <c r="C24" s="22" t="str">
        <f>'Door Comparison'!C24</f>
        <v>R04</v>
      </c>
      <c r="D24" s="22">
        <f>'Door Comparison'!D24</f>
        <v>1126</v>
      </c>
      <c r="E24" s="22">
        <f>'Door Comparison'!E24</f>
        <v>2300</v>
      </c>
      <c r="F24" s="22">
        <f>'Door Comparison'!F24</f>
        <v>0</v>
      </c>
      <c r="G24" s="22">
        <f>'Door Comparison'!H24</f>
        <v>0</v>
      </c>
      <c r="H24" s="22">
        <f>'Door Comparison'!I24</f>
        <v>1</v>
      </c>
      <c r="I24" s="22">
        <f>'Door Comparison'!J24</f>
        <v>0</v>
      </c>
      <c r="J24" s="22">
        <f>'Door Comparison'!K24</f>
        <v>1</v>
      </c>
      <c r="K24" s="22">
        <f>'Door Comparison'!L24</f>
        <v>0</v>
      </c>
      <c r="L24" s="22">
        <f>'Door Comparison'!M24</f>
        <v>0</v>
      </c>
      <c r="N24" s="260">
        <v>88</v>
      </c>
      <c r="O24" s="81"/>
      <c r="P24" s="19">
        <f t="shared" si="0"/>
        <v>17.75</v>
      </c>
      <c r="Q24" s="132">
        <f t="shared" si="1"/>
        <v>21.59</v>
      </c>
      <c r="R24" s="93"/>
      <c r="S24" s="80"/>
      <c r="T24" s="93">
        <f t="shared" si="2"/>
        <v>24.05</v>
      </c>
      <c r="U24" s="19">
        <v>0</v>
      </c>
      <c r="V24" s="24">
        <f t="shared" si="3"/>
        <v>6.36</v>
      </c>
      <c r="W24" s="19">
        <f t="shared" si="4"/>
        <v>5.96</v>
      </c>
      <c r="X24" s="93">
        <v>0</v>
      </c>
      <c r="Y24" s="192">
        <f t="shared" si="5"/>
        <v>163.71</v>
      </c>
      <c r="Z24" s="76" t="str">
        <f>'Door Comparison'!S24</f>
        <v xml:space="preserve">Oak frame not including cladding </v>
      </c>
    </row>
    <row r="25" spans="1:26" x14ac:dyDescent="0.25">
      <c r="A25" s="108">
        <f>'Door Comparison'!A25</f>
        <v>4</v>
      </c>
      <c r="B25" s="108">
        <f>'Door Comparison'!B25</f>
        <v>59</v>
      </c>
      <c r="C25" s="22" t="str">
        <f>'Door Comparison'!C25</f>
        <v>R04</v>
      </c>
      <c r="D25" s="22">
        <f>'Door Comparison'!D25</f>
        <v>1126</v>
      </c>
      <c r="E25" s="22">
        <f>'Door Comparison'!E25</f>
        <v>2300</v>
      </c>
      <c r="F25" s="22">
        <f>'Door Comparison'!F25</f>
        <v>0</v>
      </c>
      <c r="G25" s="22">
        <f>'Door Comparison'!H25</f>
        <v>0</v>
      </c>
      <c r="H25" s="22">
        <f>'Door Comparison'!I25</f>
        <v>1</v>
      </c>
      <c r="I25" s="22">
        <f>'Door Comparison'!J25</f>
        <v>0</v>
      </c>
      <c r="J25" s="22">
        <f>'Door Comparison'!K25</f>
        <v>1</v>
      </c>
      <c r="K25" s="22">
        <f>'Door Comparison'!L25</f>
        <v>0</v>
      </c>
      <c r="L25" s="22">
        <f>'Door Comparison'!M25</f>
        <v>0</v>
      </c>
      <c r="N25" s="260">
        <v>88</v>
      </c>
      <c r="O25" s="81"/>
      <c r="P25" s="19">
        <f t="shared" si="0"/>
        <v>17.75</v>
      </c>
      <c r="Q25" s="132">
        <f t="shared" si="1"/>
        <v>21.59</v>
      </c>
      <c r="R25" s="93"/>
      <c r="S25" s="80"/>
      <c r="T25" s="93">
        <f t="shared" si="2"/>
        <v>24.05</v>
      </c>
      <c r="U25" s="19">
        <v>0</v>
      </c>
      <c r="V25" s="24">
        <f t="shared" si="3"/>
        <v>6.36</v>
      </c>
      <c r="W25" s="19">
        <f t="shared" si="4"/>
        <v>5.96</v>
      </c>
      <c r="X25" s="93">
        <v>0</v>
      </c>
      <c r="Y25" s="192">
        <f t="shared" si="5"/>
        <v>163.71</v>
      </c>
      <c r="Z25" s="76" t="str">
        <f>'Door Comparison'!S25</f>
        <v xml:space="preserve">Oak frame not including cladding </v>
      </c>
    </row>
    <row r="26" spans="1:26" x14ac:dyDescent="0.25">
      <c r="A26" s="108">
        <f>'Door Comparison'!A26</f>
        <v>4</v>
      </c>
      <c r="B26" s="108">
        <f>'Door Comparison'!B26</f>
        <v>60</v>
      </c>
      <c r="C26" s="22" t="str">
        <f>'Door Comparison'!C26</f>
        <v>R04</v>
      </c>
      <c r="D26" s="22">
        <f>'Door Comparison'!D26</f>
        <v>1126</v>
      </c>
      <c r="E26" s="22">
        <f>'Door Comparison'!E26</f>
        <v>2810</v>
      </c>
      <c r="F26" s="22">
        <f>'Door Comparison'!F26</f>
        <v>0</v>
      </c>
      <c r="G26" s="22">
        <f>'Door Comparison'!H26</f>
        <v>0</v>
      </c>
      <c r="H26" s="22">
        <f>'Door Comparison'!I26</f>
        <v>1</v>
      </c>
      <c r="I26" s="22">
        <f>'Door Comparison'!J26</f>
        <v>0</v>
      </c>
      <c r="J26" s="22">
        <f>'Door Comparison'!K26</f>
        <v>1</v>
      </c>
      <c r="K26" s="22">
        <f>'Door Comparison'!L26</f>
        <v>0</v>
      </c>
      <c r="L26" s="22">
        <f>'Door Comparison'!M26</f>
        <v>0</v>
      </c>
      <c r="N26" s="260">
        <v>176</v>
      </c>
      <c r="O26" s="81"/>
      <c r="P26" s="19">
        <f t="shared" si="0"/>
        <v>20.91</v>
      </c>
      <c r="Q26" s="132">
        <f t="shared" si="1"/>
        <v>25.43</v>
      </c>
      <c r="R26" s="93"/>
      <c r="S26" s="80"/>
      <c r="T26" s="93">
        <f t="shared" si="2"/>
        <v>28.33</v>
      </c>
      <c r="U26" s="19">
        <v>0</v>
      </c>
      <c r="V26" s="24">
        <f t="shared" si="3"/>
        <v>7.49</v>
      </c>
      <c r="W26" s="19">
        <f t="shared" si="4"/>
        <v>7.02</v>
      </c>
      <c r="X26" s="93">
        <v>0</v>
      </c>
      <c r="Y26" s="192">
        <f t="shared" si="5"/>
        <v>265.18</v>
      </c>
      <c r="Z26" s="76" t="str">
        <f>'Door Comparison'!S26</f>
        <v xml:space="preserve">Oak frame not including cladding </v>
      </c>
    </row>
    <row r="27" spans="1:26" x14ac:dyDescent="0.25">
      <c r="A27" s="108">
        <f>'Door Comparison'!A27</f>
        <v>4</v>
      </c>
      <c r="B27" s="108">
        <f>'Door Comparison'!B27</f>
        <v>61</v>
      </c>
      <c r="C27" s="22" t="str">
        <f>'Door Comparison'!C27</f>
        <v>R05</v>
      </c>
      <c r="D27" s="22">
        <f>'Door Comparison'!D27</f>
        <v>2326</v>
      </c>
      <c r="E27" s="22">
        <f>'Door Comparison'!E27</f>
        <v>2300</v>
      </c>
      <c r="F27" s="22">
        <f>'Door Comparison'!F27</f>
        <v>0</v>
      </c>
      <c r="G27" s="22">
        <f>'Door Comparison'!H27</f>
        <v>0</v>
      </c>
      <c r="H27" s="22">
        <f>'Door Comparison'!I27</f>
        <v>1</v>
      </c>
      <c r="I27" s="22">
        <f>'Door Comparison'!J27</f>
        <v>0</v>
      </c>
      <c r="J27" s="22">
        <f>'Door Comparison'!K27</f>
        <v>1</v>
      </c>
      <c r="K27" s="22">
        <f>'Door Comparison'!L27</f>
        <v>0</v>
      </c>
      <c r="L27" s="22">
        <f>'Door Comparison'!M27</f>
        <v>0</v>
      </c>
      <c r="N27" s="260">
        <v>176</v>
      </c>
      <c r="O27" s="81"/>
      <c r="P27" s="19">
        <f t="shared" si="0"/>
        <v>21.47</v>
      </c>
      <c r="Q27" s="132">
        <f t="shared" si="1"/>
        <v>26.11</v>
      </c>
      <c r="R27" s="93"/>
      <c r="S27" s="80"/>
      <c r="T27" s="93">
        <f t="shared" si="2"/>
        <v>29.09</v>
      </c>
      <c r="U27" s="19">
        <v>0</v>
      </c>
      <c r="V27" s="24">
        <f t="shared" si="3"/>
        <v>7.69</v>
      </c>
      <c r="W27" s="19">
        <f t="shared" si="4"/>
        <v>7.2</v>
      </c>
      <c r="X27" s="93">
        <v>0</v>
      </c>
      <c r="Y27" s="192">
        <f t="shared" si="5"/>
        <v>267.56</v>
      </c>
      <c r="Z27" s="76" t="str">
        <f>'Door Comparison'!S27</f>
        <v xml:space="preserve">Oak frame not including cladding </v>
      </c>
    </row>
    <row r="28" spans="1:26" x14ac:dyDescent="0.25">
      <c r="A28" s="108">
        <f>'Door Comparison'!A28</f>
        <v>4</v>
      </c>
      <c r="B28" s="108">
        <f>'Door Comparison'!B28</f>
        <v>62</v>
      </c>
      <c r="C28" s="22" t="str">
        <f>'Door Comparison'!C28</f>
        <v>WC01</v>
      </c>
      <c r="D28" s="22"/>
      <c r="E28" s="22"/>
      <c r="F28" s="22"/>
      <c r="G28" s="22"/>
      <c r="H28" s="22"/>
      <c r="I28" s="22"/>
      <c r="J28" s="22"/>
      <c r="K28" s="22"/>
      <c r="L28" s="22"/>
      <c r="N28" s="260"/>
      <c r="O28" s="81"/>
      <c r="P28" s="19"/>
      <c r="R28" s="93"/>
      <c r="S28" s="80"/>
      <c r="T28" s="93"/>
      <c r="V28" s="24"/>
      <c r="W28" s="19"/>
      <c r="X28" s="93"/>
      <c r="Y28" s="192"/>
      <c r="Z28" s="76" t="str">
        <f>'Door Comparison'!S28</f>
        <v>Drawing ID-359 required to price</v>
      </c>
    </row>
    <row r="29" spans="1:26" x14ac:dyDescent="0.25">
      <c r="A29" s="108">
        <f>'Door Comparison'!A29</f>
        <v>4</v>
      </c>
      <c r="B29" s="108">
        <f>'Door Comparison'!B29</f>
        <v>66</v>
      </c>
      <c r="C29" s="22" t="str">
        <f>'Door Comparison'!C29</f>
        <v>R04</v>
      </c>
      <c r="D29" s="22">
        <f>'Door Comparison'!D29</f>
        <v>1126</v>
      </c>
      <c r="E29" s="22">
        <f>'Door Comparison'!E29</f>
        <v>2810</v>
      </c>
      <c r="F29" s="22">
        <f>'Door Comparison'!F29</f>
        <v>0</v>
      </c>
      <c r="G29" s="22">
        <f>'Door Comparison'!H29</f>
        <v>0</v>
      </c>
      <c r="H29" s="22">
        <f>'Door Comparison'!I29</f>
        <v>1</v>
      </c>
      <c r="I29" s="22">
        <f>'Door Comparison'!J29</f>
        <v>0</v>
      </c>
      <c r="J29" s="22">
        <f>'Door Comparison'!K29</f>
        <v>1</v>
      </c>
      <c r="K29" s="22">
        <f>'Door Comparison'!L29</f>
        <v>0</v>
      </c>
      <c r="L29" s="22">
        <f>'Door Comparison'!M29</f>
        <v>0</v>
      </c>
      <c r="N29" s="260">
        <v>176</v>
      </c>
      <c r="O29" s="81"/>
      <c r="P29" s="19">
        <f t="shared" si="0"/>
        <v>20.91</v>
      </c>
      <c r="Q29" s="132">
        <f t="shared" si="1"/>
        <v>25.43</v>
      </c>
      <c r="R29" s="93"/>
      <c r="S29" s="80"/>
      <c r="T29" s="93">
        <f t="shared" si="2"/>
        <v>28.33</v>
      </c>
      <c r="U29" s="19">
        <v>0</v>
      </c>
      <c r="V29" s="24">
        <f t="shared" si="3"/>
        <v>7.49</v>
      </c>
      <c r="W29" s="19">
        <f t="shared" si="4"/>
        <v>7.02</v>
      </c>
      <c r="X29" s="93">
        <v>0</v>
      </c>
      <c r="Y29" s="192">
        <f t="shared" si="5"/>
        <v>265.18</v>
      </c>
      <c r="Z29" s="76" t="str">
        <f>'Door Comparison'!S29</f>
        <v xml:space="preserve">Oak frame not including cladding </v>
      </c>
    </row>
    <row r="30" spans="1:26" x14ac:dyDescent="0.25">
      <c r="A30" s="108"/>
      <c r="B30" s="108"/>
    </row>
    <row r="31" spans="1:26" x14ac:dyDescent="0.25">
      <c r="A31" s="108"/>
      <c r="B31" s="108"/>
    </row>
    <row r="32" spans="1:26" x14ac:dyDescent="0.25">
      <c r="A32" s="108"/>
      <c r="B32" s="108"/>
    </row>
    <row r="33" spans="1:2" x14ac:dyDescent="0.25">
      <c r="A33" s="108"/>
      <c r="B33" s="108"/>
    </row>
    <row r="34" spans="1:2" x14ac:dyDescent="0.25">
      <c r="A34" s="108"/>
      <c r="B34" s="108"/>
    </row>
    <row r="35" spans="1:2" x14ac:dyDescent="0.25">
      <c r="A35" s="108"/>
      <c r="B35" s="108"/>
    </row>
    <row r="36" spans="1:2" x14ac:dyDescent="0.25">
      <c r="A36" s="108"/>
      <c r="B36" s="108"/>
    </row>
    <row r="37" spans="1:2" x14ac:dyDescent="0.25">
      <c r="A37" s="108"/>
      <c r="B37" s="108"/>
    </row>
    <row r="38" spans="1:2" x14ac:dyDescent="0.25">
      <c r="A38" s="108"/>
      <c r="B38" s="108"/>
    </row>
    <row r="39" spans="1:2" x14ac:dyDescent="0.25">
      <c r="A39" s="108"/>
      <c r="B39" s="108"/>
    </row>
    <row r="40" spans="1:2" x14ac:dyDescent="0.25">
      <c r="A40" s="108"/>
      <c r="B40" s="108"/>
    </row>
    <row r="41" spans="1:2" x14ac:dyDescent="0.25">
      <c r="A41" s="108"/>
      <c r="B41" s="108"/>
    </row>
    <row r="42" spans="1:2" x14ac:dyDescent="0.25">
      <c r="A42" s="108"/>
      <c r="B42" s="108"/>
    </row>
    <row r="43" spans="1:2" x14ac:dyDescent="0.25">
      <c r="A43" s="108"/>
      <c r="B43" s="108"/>
    </row>
    <row r="44" spans="1:2" x14ac:dyDescent="0.25">
      <c r="A44" s="108"/>
      <c r="B44" s="108"/>
    </row>
    <row r="45" spans="1:2" x14ac:dyDescent="0.25">
      <c r="A45" s="108"/>
      <c r="B45" s="108"/>
    </row>
    <row r="46" spans="1:2" x14ac:dyDescent="0.25">
      <c r="A46" s="108"/>
      <c r="B46" s="108"/>
    </row>
    <row r="47" spans="1:2" x14ac:dyDescent="0.25">
      <c r="A47" s="108"/>
      <c r="B47" s="108"/>
    </row>
    <row r="48" spans="1:2" x14ac:dyDescent="0.25">
      <c r="A48" s="108"/>
      <c r="B48" s="108"/>
    </row>
    <row r="49" spans="1:2" x14ac:dyDescent="0.25">
      <c r="A49" s="108"/>
      <c r="B49" s="108"/>
    </row>
    <row r="50" spans="1:2" x14ac:dyDescent="0.25">
      <c r="A50" s="108"/>
      <c r="B50" s="108"/>
    </row>
    <row r="51" spans="1:2" x14ac:dyDescent="0.25">
      <c r="A51" s="108"/>
      <c r="B51" s="108"/>
    </row>
    <row r="52" spans="1:2" x14ac:dyDescent="0.25">
      <c r="A52" s="108"/>
      <c r="B52" s="108"/>
    </row>
    <row r="53" spans="1:2" x14ac:dyDescent="0.25">
      <c r="A53" s="108"/>
      <c r="B53" s="108"/>
    </row>
    <row r="54" spans="1:2" x14ac:dyDescent="0.25">
      <c r="A54" s="108"/>
      <c r="B54" s="108"/>
    </row>
    <row r="55" spans="1:2" x14ac:dyDescent="0.25">
      <c r="A55" s="108"/>
      <c r="B55" s="108"/>
    </row>
    <row r="56" spans="1:2" x14ac:dyDescent="0.25">
      <c r="A56" s="108"/>
      <c r="B56" s="108"/>
    </row>
    <row r="57" spans="1:2" x14ac:dyDescent="0.25">
      <c r="A57" s="108"/>
      <c r="B57" s="108"/>
    </row>
    <row r="58" spans="1:2" x14ac:dyDescent="0.25">
      <c r="A58" s="108"/>
      <c r="B58" s="108"/>
    </row>
    <row r="59" spans="1:2" x14ac:dyDescent="0.25">
      <c r="A59" s="108"/>
      <c r="B59" s="108"/>
    </row>
    <row r="60" spans="1:2" x14ac:dyDescent="0.25">
      <c r="A60" s="108"/>
      <c r="B60" s="108"/>
    </row>
    <row r="61" spans="1:2" x14ac:dyDescent="0.25">
      <c r="A61" s="108"/>
      <c r="B61" s="108"/>
    </row>
    <row r="62" spans="1:2" x14ac:dyDescent="0.25">
      <c r="A62" s="108"/>
      <c r="B62" s="108"/>
    </row>
    <row r="63" spans="1:2" x14ac:dyDescent="0.25">
      <c r="A63" s="108"/>
      <c r="B63" s="108"/>
    </row>
    <row r="64" spans="1:2" x14ac:dyDescent="0.25">
      <c r="A64" s="108"/>
      <c r="B64" s="108"/>
    </row>
    <row r="65" spans="1:2" x14ac:dyDescent="0.25">
      <c r="A65" s="108"/>
      <c r="B65" s="108"/>
    </row>
    <row r="66" spans="1:2" x14ac:dyDescent="0.25">
      <c r="A66" s="108"/>
      <c r="B66" s="108"/>
    </row>
    <row r="67" spans="1:2" x14ac:dyDescent="0.25">
      <c r="A67" s="108"/>
      <c r="B67" s="108"/>
    </row>
    <row r="68" spans="1:2" x14ac:dyDescent="0.25">
      <c r="A68" s="108"/>
      <c r="B68" s="108"/>
    </row>
    <row r="69" spans="1:2" x14ac:dyDescent="0.25">
      <c r="A69" s="108"/>
      <c r="B69" s="108"/>
    </row>
    <row r="70" spans="1:2" x14ac:dyDescent="0.25">
      <c r="A70" s="108"/>
      <c r="B70" s="108"/>
    </row>
    <row r="71" spans="1:2" x14ac:dyDescent="0.25">
      <c r="A71" s="108"/>
      <c r="B71" s="108"/>
    </row>
    <row r="72" spans="1:2" x14ac:dyDescent="0.25">
      <c r="A72" s="108"/>
      <c r="B72" s="108"/>
    </row>
    <row r="73" spans="1:2" x14ac:dyDescent="0.25">
      <c r="A73" s="108"/>
      <c r="B73" s="108"/>
    </row>
    <row r="74" spans="1:2" x14ac:dyDescent="0.25">
      <c r="A74" s="108"/>
      <c r="B74" s="108"/>
    </row>
    <row r="75" spans="1:2" x14ac:dyDescent="0.25">
      <c r="A75" s="108"/>
      <c r="B75" s="108"/>
    </row>
    <row r="76" spans="1:2" x14ac:dyDescent="0.25">
      <c r="A76" s="108"/>
      <c r="B76" s="108"/>
    </row>
    <row r="77" spans="1:2" x14ac:dyDescent="0.25">
      <c r="A77" s="108"/>
      <c r="B77" s="108"/>
    </row>
    <row r="78" spans="1:2" x14ac:dyDescent="0.25">
      <c r="A78" s="108"/>
      <c r="B78" s="108"/>
    </row>
    <row r="79" spans="1:2" x14ac:dyDescent="0.25">
      <c r="A79" s="108"/>
      <c r="B79" s="108"/>
    </row>
    <row r="80" spans="1:2" x14ac:dyDescent="0.25">
      <c r="A80" s="108"/>
      <c r="B80" s="108"/>
    </row>
    <row r="81" spans="1:2" x14ac:dyDescent="0.25">
      <c r="A81" s="108"/>
      <c r="B81" s="108"/>
    </row>
    <row r="82" spans="1:2" x14ac:dyDescent="0.25">
      <c r="A82" s="108"/>
      <c r="B82" s="108"/>
    </row>
    <row r="83" spans="1:2" x14ac:dyDescent="0.25">
      <c r="A83" s="108"/>
      <c r="B83" s="108"/>
    </row>
    <row r="84" spans="1:2" x14ac:dyDescent="0.25">
      <c r="A84" s="108"/>
      <c r="B84" s="108"/>
    </row>
    <row r="85" spans="1:2" x14ac:dyDescent="0.25">
      <c r="A85" s="108"/>
      <c r="B85" s="108"/>
    </row>
    <row r="86" spans="1:2" x14ac:dyDescent="0.25">
      <c r="A86" s="108"/>
      <c r="B86" s="108"/>
    </row>
    <row r="87" spans="1:2" x14ac:dyDescent="0.25">
      <c r="A87" s="108"/>
      <c r="B87" s="108"/>
    </row>
    <row r="88" spans="1:2" x14ac:dyDescent="0.25">
      <c r="A88" s="108"/>
      <c r="B88" s="108"/>
    </row>
    <row r="89" spans="1:2" x14ac:dyDescent="0.25">
      <c r="A89" s="108"/>
      <c r="B89" s="108"/>
    </row>
    <row r="90" spans="1:2" x14ac:dyDescent="0.25">
      <c r="A90" s="108"/>
      <c r="B90" s="108"/>
    </row>
    <row r="91" spans="1:2" x14ac:dyDescent="0.25">
      <c r="A91" s="108"/>
      <c r="B91" s="108"/>
    </row>
    <row r="92" spans="1:2" x14ac:dyDescent="0.25">
      <c r="A92" s="108"/>
      <c r="B92" s="108"/>
    </row>
    <row r="93" spans="1:2" x14ac:dyDescent="0.25">
      <c r="A93" s="108"/>
      <c r="B93" s="108"/>
    </row>
    <row r="94" spans="1:2" x14ac:dyDescent="0.25">
      <c r="A94" s="108"/>
      <c r="B94" s="108"/>
    </row>
    <row r="95" spans="1:2" x14ac:dyDescent="0.25">
      <c r="A95" s="108"/>
      <c r="B95" s="108"/>
    </row>
    <row r="96" spans="1:2" x14ac:dyDescent="0.25">
      <c r="A96" s="108"/>
      <c r="B96" s="108"/>
    </row>
    <row r="97" spans="1:2" x14ac:dyDescent="0.25">
      <c r="A97" s="108"/>
      <c r="B97" s="108"/>
    </row>
    <row r="98" spans="1:2" x14ac:dyDescent="0.25">
      <c r="A98" s="108"/>
      <c r="B98" s="108"/>
    </row>
    <row r="99" spans="1:2" x14ac:dyDescent="0.25">
      <c r="A99" s="108"/>
      <c r="B99" s="108"/>
    </row>
    <row r="100" spans="1:2" x14ac:dyDescent="0.25">
      <c r="A100" s="108"/>
      <c r="B100" s="108"/>
    </row>
    <row r="101" spans="1:2" x14ac:dyDescent="0.25">
      <c r="A101" s="108"/>
      <c r="B101" s="108"/>
    </row>
    <row r="102" spans="1:2" x14ac:dyDescent="0.25">
      <c r="A102" s="108"/>
      <c r="B102" s="108"/>
    </row>
    <row r="103" spans="1:2" x14ac:dyDescent="0.25">
      <c r="A103" s="108"/>
      <c r="B103" s="108"/>
    </row>
    <row r="104" spans="1:2" x14ac:dyDescent="0.25">
      <c r="A104" s="108"/>
      <c r="B104" s="108"/>
    </row>
    <row r="105" spans="1:2" x14ac:dyDescent="0.25">
      <c r="A105" s="108"/>
      <c r="B105" s="108"/>
    </row>
    <row r="106" spans="1:2" x14ac:dyDescent="0.25">
      <c r="A106" s="108"/>
      <c r="B106" s="108"/>
    </row>
    <row r="107" spans="1:2" x14ac:dyDescent="0.25">
      <c r="A107" s="108"/>
      <c r="B107" s="108"/>
    </row>
    <row r="108" spans="1:2" x14ac:dyDescent="0.25">
      <c r="A108" s="108"/>
      <c r="B108" s="108"/>
    </row>
    <row r="109" spans="1:2" x14ac:dyDescent="0.25">
      <c r="A109" s="108"/>
      <c r="B109" s="108"/>
    </row>
    <row r="110" spans="1:2" x14ac:dyDescent="0.25">
      <c r="A110" s="108"/>
      <c r="B110" s="108"/>
    </row>
    <row r="111" spans="1:2" x14ac:dyDescent="0.25">
      <c r="A111" s="108"/>
      <c r="B111" s="108"/>
    </row>
    <row r="112" spans="1:2" x14ac:dyDescent="0.25">
      <c r="A112" s="108"/>
      <c r="B112" s="108"/>
    </row>
    <row r="113" spans="1:2" x14ac:dyDescent="0.25">
      <c r="A113" s="108"/>
      <c r="B113" s="108"/>
    </row>
    <row r="114" spans="1:2" x14ac:dyDescent="0.25">
      <c r="A114" s="108"/>
      <c r="B114" s="108"/>
    </row>
    <row r="115" spans="1:2" x14ac:dyDescent="0.25">
      <c r="A115" s="108"/>
      <c r="B115" s="108"/>
    </row>
    <row r="116" spans="1:2" x14ac:dyDescent="0.25">
      <c r="A116" s="108"/>
      <c r="B116" s="108"/>
    </row>
    <row r="117" spans="1:2" x14ac:dyDescent="0.25">
      <c r="A117" s="108"/>
      <c r="B117" s="108"/>
    </row>
    <row r="118" spans="1:2" x14ac:dyDescent="0.25">
      <c r="A118" s="108"/>
      <c r="B118" s="108"/>
    </row>
    <row r="119" spans="1:2" x14ac:dyDescent="0.25">
      <c r="A119" s="108"/>
      <c r="B119" s="108"/>
    </row>
    <row r="120" spans="1:2" x14ac:dyDescent="0.25">
      <c r="A120" s="108"/>
      <c r="B120" s="108"/>
    </row>
    <row r="121" spans="1:2" x14ac:dyDescent="0.25">
      <c r="A121" s="108"/>
      <c r="B121" s="108"/>
    </row>
    <row r="122" spans="1:2" x14ac:dyDescent="0.25">
      <c r="A122" s="108"/>
      <c r="B122" s="108"/>
    </row>
    <row r="123" spans="1:2" x14ac:dyDescent="0.25">
      <c r="A123" s="108"/>
      <c r="B123" s="108"/>
    </row>
    <row r="124" spans="1:2" x14ac:dyDescent="0.25">
      <c r="A124" s="108"/>
      <c r="B124" s="108"/>
    </row>
    <row r="125" spans="1:2" x14ac:dyDescent="0.25">
      <c r="A125" s="108"/>
      <c r="B125" s="108"/>
    </row>
    <row r="126" spans="1:2" x14ac:dyDescent="0.25">
      <c r="A126" s="108"/>
      <c r="B126" s="108"/>
    </row>
    <row r="127" spans="1:2" x14ac:dyDescent="0.25">
      <c r="A127" s="108"/>
      <c r="B127" s="108"/>
    </row>
    <row r="128" spans="1:2" x14ac:dyDescent="0.25">
      <c r="A128" s="108"/>
      <c r="B128" s="108"/>
    </row>
    <row r="129" spans="1:2" x14ac:dyDescent="0.25">
      <c r="A129" s="108"/>
      <c r="B129" s="108"/>
    </row>
    <row r="130" spans="1:2" x14ac:dyDescent="0.25">
      <c r="A130" s="108"/>
      <c r="B130" s="108"/>
    </row>
    <row r="131" spans="1:2" x14ac:dyDescent="0.25">
      <c r="A131" s="108"/>
      <c r="B131" s="108"/>
    </row>
    <row r="132" spans="1:2" x14ac:dyDescent="0.25">
      <c r="A132" s="108"/>
      <c r="B132" s="108"/>
    </row>
    <row r="133" spans="1:2" x14ac:dyDescent="0.25">
      <c r="A133" s="108"/>
      <c r="B133" s="108"/>
    </row>
    <row r="134" spans="1:2" x14ac:dyDescent="0.25">
      <c r="A134" s="108"/>
      <c r="B134" s="108"/>
    </row>
    <row r="135" spans="1:2" x14ac:dyDescent="0.25">
      <c r="A135" s="108"/>
      <c r="B135" s="108"/>
    </row>
    <row r="136" spans="1:2" x14ac:dyDescent="0.25">
      <c r="A136" s="108"/>
      <c r="B136" s="108"/>
    </row>
    <row r="137" spans="1:2" x14ac:dyDescent="0.25">
      <c r="A137" s="108"/>
      <c r="B137" s="108"/>
    </row>
    <row r="138" spans="1:2" x14ac:dyDescent="0.25">
      <c r="A138" s="108"/>
      <c r="B138" s="108"/>
    </row>
    <row r="139" spans="1:2" x14ac:dyDescent="0.25">
      <c r="A139" s="108"/>
      <c r="B139" s="108"/>
    </row>
    <row r="140" spans="1:2" x14ac:dyDescent="0.25">
      <c r="A140" s="108"/>
      <c r="B140" s="108"/>
    </row>
    <row r="141" spans="1:2" x14ac:dyDescent="0.25">
      <c r="A141" s="108"/>
      <c r="B141" s="108"/>
    </row>
    <row r="142" spans="1:2" x14ac:dyDescent="0.25">
      <c r="A142" s="108"/>
      <c r="B142" s="108"/>
    </row>
    <row r="143" spans="1:2" x14ac:dyDescent="0.25">
      <c r="A143" s="108"/>
      <c r="B143" s="108"/>
    </row>
    <row r="144" spans="1:2" x14ac:dyDescent="0.25">
      <c r="A144" s="108"/>
      <c r="B144" s="108"/>
    </row>
    <row r="145" spans="1:2" x14ac:dyDescent="0.25">
      <c r="A145" s="108"/>
      <c r="B145" s="108"/>
    </row>
    <row r="146" spans="1:2" x14ac:dyDescent="0.25">
      <c r="A146" s="108"/>
      <c r="B146" s="108"/>
    </row>
    <row r="147" spans="1:2" x14ac:dyDescent="0.25">
      <c r="A147" s="108"/>
      <c r="B147" s="108"/>
    </row>
    <row r="148" spans="1:2" x14ac:dyDescent="0.25">
      <c r="A148" s="108"/>
      <c r="B148" s="108"/>
    </row>
    <row r="149" spans="1:2" x14ac:dyDescent="0.25">
      <c r="A149" s="108"/>
      <c r="B149" s="108"/>
    </row>
    <row r="150" spans="1:2" x14ac:dyDescent="0.25">
      <c r="A150" s="108"/>
      <c r="B150" s="108"/>
    </row>
    <row r="151" spans="1:2" x14ac:dyDescent="0.25">
      <c r="A151" s="108"/>
      <c r="B151" s="108"/>
    </row>
    <row r="152" spans="1:2" x14ac:dyDescent="0.25">
      <c r="A152" s="108"/>
      <c r="B152" s="108"/>
    </row>
    <row r="153" spans="1:2" x14ac:dyDescent="0.25">
      <c r="A153" s="108"/>
      <c r="B153" s="108"/>
    </row>
    <row r="154" spans="1:2" x14ac:dyDescent="0.25">
      <c r="A154" s="108"/>
      <c r="B154" s="108"/>
    </row>
    <row r="155" spans="1:2" x14ac:dyDescent="0.25">
      <c r="A155" s="108"/>
      <c r="B155" s="108"/>
    </row>
    <row r="156" spans="1:2" x14ac:dyDescent="0.25">
      <c r="A156" s="108"/>
      <c r="B156" s="108"/>
    </row>
    <row r="157" spans="1:2" x14ac:dyDescent="0.25">
      <c r="A157" s="108"/>
      <c r="B157" s="108"/>
    </row>
    <row r="158" spans="1:2" x14ac:dyDescent="0.25">
      <c r="A158" s="108"/>
      <c r="B158" s="108"/>
    </row>
    <row r="159" spans="1:2" x14ac:dyDescent="0.25">
      <c r="A159" s="108"/>
      <c r="B159" s="108"/>
    </row>
    <row r="160" spans="1:2" x14ac:dyDescent="0.25">
      <c r="A160" s="108"/>
      <c r="B160" s="108"/>
    </row>
    <row r="161" spans="1:2" x14ac:dyDescent="0.25">
      <c r="A161" s="108"/>
      <c r="B161" s="108"/>
    </row>
    <row r="162" spans="1:2" x14ac:dyDescent="0.25">
      <c r="A162" s="108"/>
      <c r="B162" s="108"/>
    </row>
    <row r="163" spans="1:2" x14ac:dyDescent="0.25">
      <c r="A163" s="108"/>
      <c r="B163" s="108"/>
    </row>
    <row r="164" spans="1:2" x14ac:dyDescent="0.25">
      <c r="A164" s="108"/>
      <c r="B164" s="108"/>
    </row>
    <row r="165" spans="1:2" x14ac:dyDescent="0.25">
      <c r="A165" s="108"/>
      <c r="B165" s="108"/>
    </row>
    <row r="166" spans="1:2" x14ac:dyDescent="0.25">
      <c r="A166" s="108"/>
      <c r="B166" s="108"/>
    </row>
    <row r="167" spans="1:2" x14ac:dyDescent="0.25">
      <c r="A167" s="108"/>
      <c r="B167" s="108"/>
    </row>
    <row r="168" spans="1:2" x14ac:dyDescent="0.25">
      <c r="A168" s="108"/>
      <c r="B168" s="108"/>
    </row>
    <row r="169" spans="1:2" x14ac:dyDescent="0.25">
      <c r="A169" s="108"/>
      <c r="B169" s="108"/>
    </row>
    <row r="170" spans="1:2" x14ac:dyDescent="0.25">
      <c r="A170" s="108"/>
      <c r="B170" s="108"/>
    </row>
    <row r="171" spans="1:2" x14ac:dyDescent="0.25">
      <c r="A171" s="108"/>
      <c r="B171" s="108"/>
    </row>
    <row r="172" spans="1:2" x14ac:dyDescent="0.25">
      <c r="A172" s="108"/>
      <c r="B172" s="108"/>
    </row>
    <row r="173" spans="1:2" x14ac:dyDescent="0.25">
      <c r="A173" s="108"/>
      <c r="B173" s="108"/>
    </row>
    <row r="174" spans="1:2" x14ac:dyDescent="0.25">
      <c r="A174" s="108"/>
      <c r="B174" s="108"/>
    </row>
    <row r="175" spans="1:2" x14ac:dyDescent="0.25">
      <c r="A175" s="108"/>
      <c r="B175" s="108"/>
    </row>
    <row r="176" spans="1:2" x14ac:dyDescent="0.25">
      <c r="A176" s="108"/>
      <c r="B176" s="108"/>
    </row>
    <row r="177" spans="1:2" x14ac:dyDescent="0.25">
      <c r="A177" s="108"/>
      <c r="B177" s="108"/>
    </row>
    <row r="178" spans="1:2" x14ac:dyDescent="0.25">
      <c r="A178" s="108"/>
      <c r="B178" s="108"/>
    </row>
    <row r="179" spans="1:2" x14ac:dyDescent="0.25">
      <c r="A179" s="108"/>
      <c r="B179" s="108"/>
    </row>
    <row r="180" spans="1:2" x14ac:dyDescent="0.25">
      <c r="A180" s="108"/>
      <c r="B180" s="108"/>
    </row>
    <row r="181" spans="1:2" x14ac:dyDescent="0.25">
      <c r="A181" s="108"/>
      <c r="B181" s="108"/>
    </row>
    <row r="182" spans="1:2" x14ac:dyDescent="0.25">
      <c r="A182" s="108"/>
      <c r="B182" s="108"/>
    </row>
    <row r="183" spans="1:2" x14ac:dyDescent="0.25">
      <c r="A183" s="108"/>
      <c r="B183" s="108"/>
    </row>
    <row r="184" spans="1:2" x14ac:dyDescent="0.25">
      <c r="A184" s="108"/>
      <c r="B184" s="108"/>
    </row>
    <row r="185" spans="1:2" x14ac:dyDescent="0.25">
      <c r="A185" s="108"/>
      <c r="B185" s="108"/>
    </row>
    <row r="186" spans="1:2" x14ac:dyDescent="0.25">
      <c r="A186" s="108"/>
      <c r="B186" s="108"/>
    </row>
    <row r="187" spans="1:2" x14ac:dyDescent="0.25">
      <c r="A187" s="108"/>
      <c r="B187" s="108"/>
    </row>
    <row r="188" spans="1:2" x14ac:dyDescent="0.25">
      <c r="A188" s="108"/>
      <c r="B188" s="108"/>
    </row>
    <row r="189" spans="1:2" x14ac:dyDescent="0.25">
      <c r="A189" s="108"/>
      <c r="B189" s="108"/>
    </row>
    <row r="190" spans="1:2" x14ac:dyDescent="0.25">
      <c r="A190" s="108"/>
      <c r="B190" s="108"/>
    </row>
    <row r="191" spans="1:2" x14ac:dyDescent="0.25">
      <c r="A191" s="108"/>
      <c r="B191" s="108"/>
    </row>
    <row r="192" spans="1:2" x14ac:dyDescent="0.25">
      <c r="A192" s="108"/>
      <c r="B192" s="108"/>
    </row>
    <row r="193" spans="1:2" x14ac:dyDescent="0.25">
      <c r="A193" s="108"/>
      <c r="B193" s="108"/>
    </row>
    <row r="194" spans="1:2" x14ac:dyDescent="0.25">
      <c r="A194" s="108"/>
      <c r="B194" s="108"/>
    </row>
    <row r="195" spans="1:2" x14ac:dyDescent="0.25">
      <c r="A195" s="108"/>
      <c r="B195" s="108"/>
    </row>
    <row r="196" spans="1:2" x14ac:dyDescent="0.25">
      <c r="A196" s="108"/>
      <c r="B196" s="108"/>
    </row>
    <row r="197" spans="1:2" x14ac:dyDescent="0.25">
      <c r="A197" s="108"/>
      <c r="B197" s="108"/>
    </row>
    <row r="198" spans="1:2" x14ac:dyDescent="0.25">
      <c r="A198" s="108"/>
      <c r="B198" s="108"/>
    </row>
    <row r="199" spans="1:2" x14ac:dyDescent="0.25">
      <c r="A199" s="108"/>
      <c r="B199" s="108"/>
    </row>
    <row r="200" spans="1:2" x14ac:dyDescent="0.25">
      <c r="A200" s="108"/>
      <c r="B200" s="108"/>
    </row>
    <row r="201" spans="1:2" x14ac:dyDescent="0.25">
      <c r="A201" s="108"/>
      <c r="B201" s="108"/>
    </row>
    <row r="202" spans="1:2" x14ac:dyDescent="0.25">
      <c r="A202" s="108"/>
      <c r="B202" s="108"/>
    </row>
    <row r="203" spans="1:2" x14ac:dyDescent="0.25">
      <c r="A203" s="108"/>
      <c r="B203" s="108"/>
    </row>
    <row r="204" spans="1:2" x14ac:dyDescent="0.25">
      <c r="A204" s="108"/>
      <c r="B204" s="108"/>
    </row>
    <row r="205" spans="1:2" x14ac:dyDescent="0.25">
      <c r="A205" s="108"/>
      <c r="B205" s="108"/>
    </row>
    <row r="206" spans="1:2" x14ac:dyDescent="0.25">
      <c r="A206" s="108"/>
      <c r="B206" s="108"/>
    </row>
    <row r="207" spans="1:2" x14ac:dyDescent="0.25">
      <c r="A207" s="108"/>
      <c r="B207" s="108"/>
    </row>
    <row r="208" spans="1:2" x14ac:dyDescent="0.25">
      <c r="A208" s="108"/>
      <c r="B208" s="108"/>
    </row>
    <row r="209" spans="1:2" x14ac:dyDescent="0.25">
      <c r="A209" s="108"/>
      <c r="B209" s="108"/>
    </row>
    <row r="210" spans="1:2" x14ac:dyDescent="0.25">
      <c r="A210" s="108"/>
      <c r="B210" s="108"/>
    </row>
    <row r="211" spans="1:2" x14ac:dyDescent="0.25">
      <c r="A211" s="108"/>
      <c r="B211" s="108"/>
    </row>
    <row r="212" spans="1:2" x14ac:dyDescent="0.25">
      <c r="A212" s="108"/>
      <c r="B212" s="108"/>
    </row>
    <row r="213" spans="1:2" x14ac:dyDescent="0.25">
      <c r="A213" s="108"/>
      <c r="B213" s="108"/>
    </row>
    <row r="214" spans="1:2" x14ac:dyDescent="0.25">
      <c r="A214" s="108"/>
      <c r="B214" s="108"/>
    </row>
    <row r="215" spans="1:2" x14ac:dyDescent="0.25">
      <c r="A215" s="108"/>
      <c r="B215" s="108"/>
    </row>
    <row r="216" spans="1:2" x14ac:dyDescent="0.25">
      <c r="A216" s="108"/>
      <c r="B216" s="108"/>
    </row>
    <row r="217" spans="1:2" x14ac:dyDescent="0.25">
      <c r="A217" s="108"/>
      <c r="B217" s="108"/>
    </row>
    <row r="218" spans="1:2" x14ac:dyDescent="0.25">
      <c r="A218" s="108"/>
      <c r="B218" s="108"/>
    </row>
    <row r="219" spans="1:2" x14ac:dyDescent="0.25">
      <c r="A219" s="108"/>
      <c r="B219" s="108"/>
    </row>
    <row r="220" spans="1:2" x14ac:dyDescent="0.25">
      <c r="A220" s="108"/>
      <c r="B220" s="108"/>
    </row>
    <row r="221" spans="1:2" x14ac:dyDescent="0.25">
      <c r="A221" s="108"/>
      <c r="B221" s="108"/>
    </row>
    <row r="222" spans="1:2" x14ac:dyDescent="0.25">
      <c r="A222" s="108"/>
      <c r="B222" s="108"/>
    </row>
    <row r="223" spans="1:2" x14ac:dyDescent="0.25">
      <c r="A223" s="108"/>
      <c r="B223" s="108"/>
    </row>
    <row r="224" spans="1:2" x14ac:dyDescent="0.25">
      <c r="A224" s="108"/>
      <c r="B224" s="108"/>
    </row>
    <row r="225" spans="1:2" x14ac:dyDescent="0.25">
      <c r="A225" s="108"/>
      <c r="B225" s="108"/>
    </row>
    <row r="226" spans="1:2" x14ac:dyDescent="0.25">
      <c r="A226" s="108"/>
      <c r="B226" s="108"/>
    </row>
    <row r="227" spans="1:2" x14ac:dyDescent="0.25">
      <c r="A227" s="108"/>
      <c r="B227" s="108"/>
    </row>
    <row r="228" spans="1:2" x14ac:dyDescent="0.25">
      <c r="A228" s="108"/>
      <c r="B228" s="108"/>
    </row>
    <row r="229" spans="1:2" x14ac:dyDescent="0.25">
      <c r="A229" s="108"/>
      <c r="B229" s="108"/>
    </row>
    <row r="230" spans="1:2" x14ac:dyDescent="0.25">
      <c r="A230" s="108"/>
      <c r="B230" s="108"/>
    </row>
    <row r="231" spans="1:2" x14ac:dyDescent="0.25">
      <c r="A231" s="108"/>
      <c r="B231" s="108"/>
    </row>
    <row r="232" spans="1:2" x14ac:dyDescent="0.25">
      <c r="A232" s="108"/>
      <c r="B232" s="108"/>
    </row>
    <row r="233" spans="1:2" x14ac:dyDescent="0.25">
      <c r="A233" s="108"/>
      <c r="B233" s="108"/>
    </row>
    <row r="234" spans="1:2" x14ac:dyDescent="0.25">
      <c r="A234" s="108"/>
      <c r="B234" s="108"/>
    </row>
    <row r="235" spans="1:2" x14ac:dyDescent="0.25">
      <c r="A235" s="108"/>
      <c r="B235" s="108"/>
    </row>
    <row r="236" spans="1:2" x14ac:dyDescent="0.25">
      <c r="A236" s="108"/>
      <c r="B236" s="108"/>
    </row>
    <row r="237" spans="1:2" x14ac:dyDescent="0.25">
      <c r="A237" s="108"/>
      <c r="B237" s="108"/>
    </row>
    <row r="238" spans="1:2" x14ac:dyDescent="0.25">
      <c r="A238" s="108"/>
      <c r="B238" s="108"/>
    </row>
    <row r="239" spans="1:2" x14ac:dyDescent="0.25">
      <c r="A239" s="108"/>
      <c r="B239" s="108"/>
    </row>
    <row r="240" spans="1:2" x14ac:dyDescent="0.25">
      <c r="A240" s="108"/>
      <c r="B240" s="108"/>
    </row>
    <row r="241" spans="1:2" x14ac:dyDescent="0.25">
      <c r="A241" s="108"/>
      <c r="B241" s="108"/>
    </row>
    <row r="242" spans="1:2" x14ac:dyDescent="0.25">
      <c r="A242" s="108"/>
      <c r="B242" s="108"/>
    </row>
    <row r="243" spans="1:2" x14ac:dyDescent="0.25">
      <c r="A243" s="108"/>
      <c r="B243" s="108"/>
    </row>
    <row r="244" spans="1:2" x14ac:dyDescent="0.25">
      <c r="A244" s="108"/>
      <c r="B244" s="108"/>
    </row>
    <row r="245" spans="1:2" x14ac:dyDescent="0.25">
      <c r="A245" s="108"/>
      <c r="B245" s="108"/>
    </row>
    <row r="246" spans="1:2" x14ac:dyDescent="0.25">
      <c r="A246" s="108"/>
      <c r="B246" s="108"/>
    </row>
    <row r="247" spans="1:2" x14ac:dyDescent="0.25">
      <c r="A247" s="108"/>
      <c r="B247" s="108"/>
    </row>
    <row r="248" spans="1:2" x14ac:dyDescent="0.25">
      <c r="A248" s="108"/>
      <c r="B248" s="108"/>
    </row>
    <row r="249" spans="1:2" x14ac:dyDescent="0.25">
      <c r="A249" s="108"/>
      <c r="B249" s="108"/>
    </row>
    <row r="250" spans="1:2" x14ac:dyDescent="0.25">
      <c r="A250" s="108"/>
      <c r="B250" s="108"/>
    </row>
    <row r="251" spans="1:2" x14ac:dyDescent="0.25">
      <c r="A251" s="108"/>
      <c r="B251" s="108"/>
    </row>
    <row r="252" spans="1:2" x14ac:dyDescent="0.25">
      <c r="A252" s="108"/>
      <c r="B252" s="108"/>
    </row>
    <row r="253" spans="1:2" x14ac:dyDescent="0.25">
      <c r="A253" s="108"/>
      <c r="B253" s="108"/>
    </row>
    <row r="254" spans="1:2" x14ac:dyDescent="0.25">
      <c r="A254" s="108"/>
      <c r="B254" s="108"/>
    </row>
    <row r="255" spans="1:2" x14ac:dyDescent="0.25">
      <c r="A255" s="108"/>
      <c r="B255" s="108"/>
    </row>
    <row r="256" spans="1:2" x14ac:dyDescent="0.25">
      <c r="A256" s="108"/>
      <c r="B256" s="108"/>
    </row>
    <row r="257" spans="1:2" x14ac:dyDescent="0.25">
      <c r="A257" s="108"/>
      <c r="B257" s="108"/>
    </row>
    <row r="258" spans="1:2" x14ac:dyDescent="0.25">
      <c r="A258" s="108"/>
      <c r="B258" s="108"/>
    </row>
    <row r="259" spans="1:2" x14ac:dyDescent="0.25">
      <c r="A259" s="108"/>
      <c r="B259" s="108"/>
    </row>
    <row r="260" spans="1:2" x14ac:dyDescent="0.25">
      <c r="A260" s="108"/>
      <c r="B260" s="108"/>
    </row>
    <row r="261" spans="1:2" x14ac:dyDescent="0.25">
      <c r="A261" s="108"/>
      <c r="B261" s="108"/>
    </row>
    <row r="262" spans="1:2" x14ac:dyDescent="0.25">
      <c r="A262" s="108"/>
      <c r="B262" s="108"/>
    </row>
    <row r="263" spans="1:2" x14ac:dyDescent="0.25">
      <c r="A263" s="108"/>
      <c r="B263" s="108"/>
    </row>
    <row r="264" spans="1:2" x14ac:dyDescent="0.25">
      <c r="A264" s="108"/>
      <c r="B264" s="108"/>
    </row>
    <row r="265" spans="1:2" x14ac:dyDescent="0.25">
      <c r="A265" s="108"/>
      <c r="B265" s="108"/>
    </row>
    <row r="266" spans="1:2" x14ac:dyDescent="0.25">
      <c r="A266" s="108"/>
      <c r="B266" s="108"/>
    </row>
    <row r="267" spans="1:2" x14ac:dyDescent="0.25">
      <c r="A267" s="108"/>
      <c r="B267" s="108"/>
    </row>
    <row r="268" spans="1:2" x14ac:dyDescent="0.25">
      <c r="A268" s="108"/>
      <c r="B268" s="108"/>
    </row>
    <row r="269" spans="1:2" x14ac:dyDescent="0.25">
      <c r="A269" s="108"/>
      <c r="B269" s="108"/>
    </row>
    <row r="270" spans="1:2" x14ac:dyDescent="0.25">
      <c r="A270" s="108"/>
      <c r="B270" s="108"/>
    </row>
    <row r="271" spans="1:2" x14ac:dyDescent="0.25">
      <c r="A271" s="108"/>
      <c r="B271" s="108"/>
    </row>
    <row r="272" spans="1:2" x14ac:dyDescent="0.25">
      <c r="A272" s="108"/>
      <c r="B272" s="108"/>
    </row>
    <row r="273" spans="1:2" x14ac:dyDescent="0.25">
      <c r="A273" s="108"/>
      <c r="B273" s="108"/>
    </row>
    <row r="274" spans="1:2" x14ac:dyDescent="0.25">
      <c r="A274" s="108"/>
      <c r="B274" s="108"/>
    </row>
    <row r="275" spans="1:2" x14ac:dyDescent="0.25">
      <c r="A275" s="108"/>
      <c r="B275" s="108"/>
    </row>
    <row r="276" spans="1:2" x14ac:dyDescent="0.25">
      <c r="A276" s="108"/>
      <c r="B276" s="108"/>
    </row>
    <row r="277" spans="1:2" x14ac:dyDescent="0.25">
      <c r="A277" s="108"/>
      <c r="B277" s="108"/>
    </row>
    <row r="278" spans="1:2" x14ac:dyDescent="0.25">
      <c r="A278" s="108"/>
      <c r="B278" s="108"/>
    </row>
    <row r="279" spans="1:2" x14ac:dyDescent="0.25">
      <c r="A279" s="108"/>
      <c r="B279" s="108"/>
    </row>
    <row r="280" spans="1:2" x14ac:dyDescent="0.25">
      <c r="A280" s="108"/>
      <c r="B280" s="108"/>
    </row>
    <row r="281" spans="1:2" x14ac:dyDescent="0.25">
      <c r="A281" s="108"/>
      <c r="B281" s="108"/>
    </row>
    <row r="282" spans="1:2" x14ac:dyDescent="0.25">
      <c r="A282" s="108"/>
      <c r="B282" s="108"/>
    </row>
    <row r="283" spans="1:2" x14ac:dyDescent="0.25">
      <c r="A283" s="108"/>
      <c r="B283" s="108"/>
    </row>
    <row r="284" spans="1:2" x14ac:dyDescent="0.25">
      <c r="A284" s="108"/>
      <c r="B284" s="108"/>
    </row>
    <row r="285" spans="1:2" x14ac:dyDescent="0.25">
      <c r="A285" s="108"/>
      <c r="B285" s="108"/>
    </row>
    <row r="286" spans="1:2" x14ac:dyDescent="0.25">
      <c r="A286" s="108"/>
      <c r="B286" s="108"/>
    </row>
    <row r="287" spans="1:2" x14ac:dyDescent="0.25">
      <c r="A287" s="108"/>
      <c r="B287" s="108"/>
    </row>
    <row r="288" spans="1:2" x14ac:dyDescent="0.25">
      <c r="A288" s="108"/>
      <c r="B288" s="108"/>
    </row>
    <row r="289" spans="1:2" x14ac:dyDescent="0.25">
      <c r="A289" s="108"/>
      <c r="B289" s="108"/>
    </row>
    <row r="290" spans="1:2" x14ac:dyDescent="0.25">
      <c r="A290" s="108"/>
      <c r="B290" s="108"/>
    </row>
    <row r="291" spans="1:2" x14ac:dyDescent="0.25">
      <c r="A291" s="108"/>
      <c r="B291" s="108"/>
    </row>
    <row r="292" spans="1:2" x14ac:dyDescent="0.25">
      <c r="A292" s="108"/>
      <c r="B292" s="108"/>
    </row>
    <row r="293" spans="1:2" x14ac:dyDescent="0.25">
      <c r="A293" s="108"/>
      <c r="B293" s="108"/>
    </row>
    <row r="294" spans="1:2" x14ac:dyDescent="0.25">
      <c r="A294" s="108"/>
      <c r="B294" s="108"/>
    </row>
    <row r="295" spans="1:2" x14ac:dyDescent="0.25">
      <c r="A295" s="108"/>
      <c r="B295" s="108"/>
    </row>
    <row r="296" spans="1:2" x14ac:dyDescent="0.25">
      <c r="A296" s="108"/>
      <c r="B296" s="108"/>
    </row>
    <row r="297" spans="1:2" x14ac:dyDescent="0.25">
      <c r="A297" s="108"/>
      <c r="B297" s="108"/>
    </row>
    <row r="298" spans="1:2" x14ac:dyDescent="0.25">
      <c r="A298" s="108"/>
      <c r="B298" s="108"/>
    </row>
    <row r="299" spans="1:2" x14ac:dyDescent="0.25">
      <c r="A299" s="108"/>
      <c r="B299" s="108"/>
    </row>
    <row r="300" spans="1:2" x14ac:dyDescent="0.25">
      <c r="A300" s="108"/>
      <c r="B300" s="108"/>
    </row>
    <row r="301" spans="1:2" x14ac:dyDescent="0.25">
      <c r="A301" s="108"/>
      <c r="B301" s="108"/>
    </row>
    <row r="302" spans="1:2" x14ac:dyDescent="0.25">
      <c r="A302" s="108"/>
      <c r="B302" s="108"/>
    </row>
    <row r="303" spans="1:2" x14ac:dyDescent="0.25">
      <c r="A303" s="108"/>
      <c r="B303" s="108"/>
    </row>
    <row r="304" spans="1:2" x14ac:dyDescent="0.25">
      <c r="A304" s="108"/>
      <c r="B304" s="108"/>
    </row>
    <row r="305" spans="1:2" x14ac:dyDescent="0.25">
      <c r="A305" s="108"/>
      <c r="B305" s="108"/>
    </row>
    <row r="306" spans="1:2" x14ac:dyDescent="0.25">
      <c r="A306" s="108"/>
      <c r="B306" s="108"/>
    </row>
    <row r="307" spans="1:2" x14ac:dyDescent="0.25">
      <c r="A307" s="108"/>
      <c r="B307" s="108"/>
    </row>
    <row r="308" spans="1:2" x14ac:dyDescent="0.25">
      <c r="A308" s="108"/>
      <c r="B308" s="108"/>
    </row>
    <row r="309" spans="1:2" x14ac:dyDescent="0.25">
      <c r="A309" s="108"/>
      <c r="B309" s="108"/>
    </row>
    <row r="310" spans="1:2" x14ac:dyDescent="0.25">
      <c r="A310" s="108"/>
      <c r="B310" s="108"/>
    </row>
    <row r="311" spans="1:2" x14ac:dyDescent="0.25">
      <c r="A311" s="108"/>
      <c r="B311" s="108"/>
    </row>
    <row r="312" spans="1:2" x14ac:dyDescent="0.25">
      <c r="A312" s="108"/>
      <c r="B312" s="108"/>
    </row>
    <row r="313" spans="1:2" x14ac:dyDescent="0.25">
      <c r="A313" s="108"/>
      <c r="B313" s="108"/>
    </row>
    <row r="314" spans="1:2" x14ac:dyDescent="0.25">
      <c r="A314" s="108"/>
      <c r="B314" s="108"/>
    </row>
    <row r="315" spans="1:2" x14ac:dyDescent="0.25">
      <c r="A315" s="108"/>
      <c r="B315" s="108"/>
    </row>
    <row r="316" spans="1:2" x14ac:dyDescent="0.25">
      <c r="A316" s="108"/>
      <c r="B316" s="108"/>
    </row>
    <row r="317" spans="1:2" x14ac:dyDescent="0.25">
      <c r="A317" s="108"/>
      <c r="B317" s="108"/>
    </row>
    <row r="318" spans="1:2" x14ac:dyDescent="0.25">
      <c r="A318" s="108"/>
      <c r="B318" s="108"/>
    </row>
    <row r="319" spans="1:2" x14ac:dyDescent="0.25">
      <c r="A319" s="108"/>
      <c r="B319" s="108"/>
    </row>
    <row r="320" spans="1:2" x14ac:dyDescent="0.25">
      <c r="A320" s="108"/>
      <c r="B320" s="108"/>
    </row>
    <row r="321" spans="1:2" x14ac:dyDescent="0.25">
      <c r="A321" s="108"/>
      <c r="B321" s="108"/>
    </row>
    <row r="322" spans="1:2" x14ac:dyDescent="0.25">
      <c r="A322" s="108"/>
      <c r="B322" s="108"/>
    </row>
    <row r="323" spans="1:2" x14ac:dyDescent="0.25">
      <c r="A323" s="108"/>
      <c r="B323" s="108"/>
    </row>
    <row r="324" spans="1:2" x14ac:dyDescent="0.25">
      <c r="A324" s="108"/>
      <c r="B324" s="108"/>
    </row>
    <row r="325" spans="1:2" x14ac:dyDescent="0.25">
      <c r="A325" s="108"/>
      <c r="B325" s="108"/>
    </row>
    <row r="326" spans="1:2" x14ac:dyDescent="0.25">
      <c r="A326" s="108"/>
      <c r="B326" s="108"/>
    </row>
    <row r="327" spans="1:2" x14ac:dyDescent="0.25">
      <c r="A327" s="108"/>
      <c r="B327" s="108"/>
    </row>
    <row r="328" spans="1:2" x14ac:dyDescent="0.25">
      <c r="A328" s="108"/>
      <c r="B328" s="108"/>
    </row>
    <row r="329" spans="1:2" x14ac:dyDescent="0.25">
      <c r="A329" s="108"/>
      <c r="B329" s="108"/>
    </row>
    <row r="330" spans="1:2" x14ac:dyDescent="0.25">
      <c r="A330" s="108"/>
      <c r="B330" s="108"/>
    </row>
    <row r="331" spans="1:2" x14ac:dyDescent="0.25">
      <c r="A331" s="108"/>
      <c r="B331" s="108"/>
    </row>
    <row r="332" spans="1:2" x14ac:dyDescent="0.25">
      <c r="A332" s="108"/>
      <c r="B332" s="108"/>
    </row>
    <row r="333" spans="1:2" x14ac:dyDescent="0.25">
      <c r="A333" s="108"/>
      <c r="B333" s="108"/>
    </row>
    <row r="334" spans="1:2" x14ac:dyDescent="0.25">
      <c r="A334" s="108"/>
      <c r="B334" s="108"/>
    </row>
    <row r="335" spans="1:2" x14ac:dyDescent="0.25">
      <c r="A335" s="108"/>
      <c r="B335" s="108"/>
    </row>
    <row r="336" spans="1:2" x14ac:dyDescent="0.25">
      <c r="A336" s="108"/>
      <c r="B336" s="108"/>
    </row>
    <row r="337" spans="1:2" x14ac:dyDescent="0.25">
      <c r="A337" s="108"/>
      <c r="B337" s="108"/>
    </row>
    <row r="338" spans="1:2" x14ac:dyDescent="0.25">
      <c r="A338" s="108"/>
      <c r="B338" s="108"/>
    </row>
    <row r="339" spans="1:2" x14ac:dyDescent="0.25">
      <c r="A339" s="108"/>
      <c r="B339" s="108"/>
    </row>
    <row r="340" spans="1:2" x14ac:dyDescent="0.25">
      <c r="A340" s="108"/>
      <c r="B340" s="108"/>
    </row>
    <row r="341" spans="1:2" x14ac:dyDescent="0.25">
      <c r="A341" s="108"/>
      <c r="B341" s="108"/>
    </row>
    <row r="342" spans="1:2" x14ac:dyDescent="0.25">
      <c r="A342" s="108"/>
      <c r="B342" s="108"/>
    </row>
    <row r="343" spans="1:2" x14ac:dyDescent="0.25">
      <c r="A343" s="108"/>
      <c r="B343" s="108"/>
    </row>
    <row r="344" spans="1:2" x14ac:dyDescent="0.25">
      <c r="A344" s="108"/>
      <c r="B344" s="108"/>
    </row>
    <row r="345" spans="1:2" x14ac:dyDescent="0.25">
      <c r="A345" s="108"/>
      <c r="B345" s="108"/>
    </row>
    <row r="346" spans="1:2" x14ac:dyDescent="0.25">
      <c r="A346" s="108"/>
      <c r="B346" s="108"/>
    </row>
    <row r="347" spans="1:2" x14ac:dyDescent="0.25">
      <c r="A347" s="108"/>
      <c r="B347" s="108"/>
    </row>
    <row r="348" spans="1:2" x14ac:dyDescent="0.25">
      <c r="A348" s="108"/>
      <c r="B348" s="108"/>
    </row>
    <row r="349" spans="1:2" x14ac:dyDescent="0.25">
      <c r="A349" s="108"/>
      <c r="B349" s="108"/>
    </row>
    <row r="350" spans="1:2" x14ac:dyDescent="0.25">
      <c r="A350" s="108"/>
      <c r="B350" s="108"/>
    </row>
    <row r="351" spans="1:2" x14ac:dyDescent="0.25">
      <c r="A351" s="108"/>
      <c r="B351" s="108"/>
    </row>
    <row r="352" spans="1:2" x14ac:dyDescent="0.25">
      <c r="A352" s="108"/>
      <c r="B352" s="108"/>
    </row>
  </sheetData>
  <autoFilter ref="A7:Z29" xr:uid="{00000000-0009-0000-0000-000001000000}"/>
  <phoneticPr fontId="3" type="noConversion"/>
  <pageMargins left="0.25" right="0.25" top="0.75" bottom="0.75" header="0.3" footer="0.3"/>
  <pageSetup paperSize="8" scale="8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266"/>
  <sheetViews>
    <sheetView topLeftCell="A4" zoomScale="145" zoomScaleNormal="145" workbookViewId="0">
      <pane ySplit="4" topLeftCell="A8" activePane="bottomLeft" state="frozen"/>
      <selection activeCell="N18" sqref="A18:N21"/>
      <selection pane="bottomLeft" activeCell="AI13" sqref="AI13"/>
    </sheetView>
  </sheetViews>
  <sheetFormatPr defaultColWidth="9.125" defaultRowHeight="16.149999999999999" customHeight="1" x14ac:dyDescent="0.2"/>
  <cols>
    <col min="1" max="1" width="5" style="35" customWidth="1"/>
    <col min="2" max="2" width="3.625" style="58" bestFit="1" customWidth="1"/>
    <col min="3" max="3" width="5.125" style="38" bestFit="1" customWidth="1"/>
    <col min="4" max="4" width="4.25" style="38" customWidth="1"/>
    <col min="5" max="5" width="4.25" style="38" bestFit="1" customWidth="1"/>
    <col min="6" max="6" width="4" style="38" bestFit="1" customWidth="1"/>
    <col min="7" max="7" width="4.25" style="38" customWidth="1"/>
    <col min="8" max="9" width="4" style="38" bestFit="1" customWidth="1"/>
    <col min="10" max="10" width="4" style="38" customWidth="1"/>
    <col min="11" max="11" width="4" style="38" bestFit="1" customWidth="1"/>
    <col min="12" max="12" width="5.25" style="38" hidden="1" customWidth="1"/>
    <col min="13" max="13" width="4.25" style="38" bestFit="1" customWidth="1"/>
    <col min="14" max="14" width="4" style="38" customWidth="1"/>
    <col min="15" max="15" width="4.25" style="38" customWidth="1"/>
    <col min="16" max="16" width="4.25" style="38" bestFit="1" customWidth="1"/>
    <col min="17" max="17" width="3.375" style="38" hidden="1" customWidth="1"/>
    <col min="18" max="18" width="4.25" style="38" customWidth="1"/>
    <col min="19" max="19" width="5" style="38" customWidth="1"/>
    <col min="20" max="20" width="4" style="38" customWidth="1"/>
    <col min="21" max="21" width="5" style="38" hidden="1" customWidth="1"/>
    <col min="22" max="22" width="4.25" style="38" bestFit="1" customWidth="1"/>
    <col min="23" max="24" width="4.25" style="38" hidden="1" customWidth="1"/>
    <col min="25" max="26" width="4" style="38" bestFit="1" customWidth="1"/>
    <col min="27" max="28" width="4.25" style="38" hidden="1" customWidth="1"/>
    <col min="29" max="29" width="3.375" style="38" hidden="1" customWidth="1"/>
    <col min="30" max="30" width="5" style="38" hidden="1" customWidth="1"/>
    <col min="31" max="31" width="4.25" style="38" customWidth="1"/>
    <col min="32" max="32" width="3.375" style="38" hidden="1" customWidth="1"/>
    <col min="33" max="33" width="3.375" style="38" customWidth="1"/>
    <col min="34" max="34" width="3.375" style="38" hidden="1" customWidth="1"/>
    <col min="35" max="35" width="5" style="38" bestFit="1" customWidth="1"/>
    <col min="36" max="36" width="3.375" style="38" hidden="1" customWidth="1"/>
    <col min="37" max="37" width="3.75" style="38" bestFit="1" customWidth="1"/>
    <col min="38" max="38" width="4.75" style="38" hidden="1" customWidth="1"/>
    <col min="39" max="39" width="4.625" style="38" hidden="1" customWidth="1"/>
    <col min="40" max="40" width="4.125" style="38" customWidth="1"/>
    <col min="41" max="41" width="8.875" style="38" bestFit="1" customWidth="1"/>
    <col min="42" max="42" width="8.625" style="127" bestFit="1" customWidth="1"/>
    <col min="43" max="45" width="8.875" style="127" bestFit="1" customWidth="1"/>
    <col min="46" max="16384" width="9.125" style="38"/>
  </cols>
  <sheetData>
    <row r="1" spans="1:52" ht="16.149999999999999" customHeight="1" x14ac:dyDescent="0.3">
      <c r="A1" s="36" t="str">
        <f>'Door Comparison'!A1</f>
        <v>BHCL - 72 Broadwick St</v>
      </c>
      <c r="B1" s="37"/>
      <c r="M1" s="39"/>
    </row>
    <row r="2" spans="1:52" ht="16.149999999999999" customHeight="1" x14ac:dyDescent="0.25">
      <c r="A2" s="40"/>
      <c r="B2" s="41"/>
    </row>
    <row r="3" spans="1:52" ht="16.149999999999999" customHeight="1" x14ac:dyDescent="0.25">
      <c r="A3" s="42" t="s">
        <v>35</v>
      </c>
      <c r="B3" s="41"/>
      <c r="P3" s="79"/>
      <c r="Q3" s="79"/>
      <c r="R3" s="79"/>
      <c r="S3" s="79"/>
      <c r="T3" s="79"/>
    </row>
    <row r="4" spans="1:52" ht="16.149999999999999" customHeight="1" x14ac:dyDescent="0.25">
      <c r="A4" s="42"/>
      <c r="B4" s="41"/>
    </row>
    <row r="5" spans="1:52" ht="12.9" x14ac:dyDescent="0.2">
      <c r="A5" s="43"/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149"/>
      <c r="AQ5" s="149"/>
      <c r="AR5" s="149"/>
      <c r="AS5" s="149"/>
    </row>
    <row r="6" spans="1:52" ht="80.150000000000006" customHeight="1" x14ac:dyDescent="0.2">
      <c r="A6" s="46" t="s">
        <v>36</v>
      </c>
      <c r="B6" s="47"/>
      <c r="C6" s="78" t="s">
        <v>74</v>
      </c>
      <c r="D6" s="48" t="s">
        <v>37</v>
      </c>
      <c r="E6" s="48" t="s">
        <v>38</v>
      </c>
      <c r="F6" s="48" t="s">
        <v>39</v>
      </c>
      <c r="G6" s="78" t="s">
        <v>67</v>
      </c>
      <c r="H6" s="48" t="s">
        <v>40</v>
      </c>
      <c r="I6" s="48" t="s">
        <v>41</v>
      </c>
      <c r="J6" s="48" t="s">
        <v>42</v>
      </c>
      <c r="K6" s="48" t="s">
        <v>43</v>
      </c>
      <c r="L6" s="78" t="s">
        <v>66</v>
      </c>
      <c r="M6" s="48" t="s">
        <v>45</v>
      </c>
      <c r="N6" s="48" t="s">
        <v>46</v>
      </c>
      <c r="O6" s="48" t="s">
        <v>44</v>
      </c>
      <c r="P6" s="48" t="s">
        <v>47</v>
      </c>
      <c r="Q6" s="48" t="s">
        <v>65</v>
      </c>
      <c r="R6" s="78" t="s">
        <v>98</v>
      </c>
      <c r="S6" s="78" t="s">
        <v>68</v>
      </c>
      <c r="T6" s="48" t="s">
        <v>48</v>
      </c>
      <c r="U6" s="190" t="s">
        <v>85</v>
      </c>
      <c r="V6" s="48" t="s">
        <v>49</v>
      </c>
      <c r="W6" s="48" t="s">
        <v>69</v>
      </c>
      <c r="X6" s="48" t="s">
        <v>50</v>
      </c>
      <c r="Y6" s="48" t="s">
        <v>51</v>
      </c>
      <c r="Z6" s="48" t="s">
        <v>97</v>
      </c>
      <c r="AA6" s="48" t="s">
        <v>52</v>
      </c>
      <c r="AB6" s="48" t="s">
        <v>53</v>
      </c>
      <c r="AC6" s="48" t="s">
        <v>54</v>
      </c>
      <c r="AD6" s="78" t="s">
        <v>82</v>
      </c>
      <c r="AE6" s="48" t="s">
        <v>55</v>
      </c>
      <c r="AF6" s="48" t="s">
        <v>56</v>
      </c>
      <c r="AG6" s="48" t="s">
        <v>57</v>
      </c>
      <c r="AH6" s="48" t="s">
        <v>58</v>
      </c>
      <c r="AI6" s="48" t="s">
        <v>59</v>
      </c>
      <c r="AJ6" s="48" t="s">
        <v>60</v>
      </c>
      <c r="AK6" s="49" t="s">
        <v>99</v>
      </c>
      <c r="AL6" s="49" t="s">
        <v>61</v>
      </c>
      <c r="AM6" s="49" t="s">
        <v>62</v>
      </c>
      <c r="AN6" s="48" t="s">
        <v>73</v>
      </c>
      <c r="AO6" s="50"/>
      <c r="AP6" s="167" t="s">
        <v>80</v>
      </c>
      <c r="AQ6" s="125" t="s">
        <v>63</v>
      </c>
      <c r="AR6" s="169" t="s">
        <v>84</v>
      </c>
      <c r="AS6" s="169" t="s">
        <v>21</v>
      </c>
    </row>
    <row r="7" spans="1:52" ht="16.149999999999999" customHeight="1" thickBot="1" x14ac:dyDescent="0.25">
      <c r="A7" s="51" t="s">
        <v>64</v>
      </c>
      <c r="B7" s="52"/>
      <c r="C7" s="119">
        <v>3.5</v>
      </c>
      <c r="D7" s="53">
        <v>11.68</v>
      </c>
      <c r="E7" s="53">
        <v>15.94</v>
      </c>
      <c r="F7" s="53">
        <v>5.93</v>
      </c>
      <c r="G7" s="53">
        <v>50</v>
      </c>
      <c r="H7" s="53">
        <v>5.94</v>
      </c>
      <c r="I7" s="53">
        <v>2.97</v>
      </c>
      <c r="J7" s="53">
        <v>2.97</v>
      </c>
      <c r="K7" s="53">
        <v>1.48</v>
      </c>
      <c r="L7" s="54">
        <v>16.670000000000002</v>
      </c>
      <c r="M7" s="118">
        <v>15.54</v>
      </c>
      <c r="N7" s="53">
        <v>2.97</v>
      </c>
      <c r="O7" s="118">
        <v>35.090000000000003</v>
      </c>
      <c r="P7" s="118">
        <v>15.54</v>
      </c>
      <c r="Q7" s="53">
        <v>8.33</v>
      </c>
      <c r="R7" s="142">
        <v>5.94</v>
      </c>
      <c r="S7" s="53">
        <v>48</v>
      </c>
      <c r="T7" s="53">
        <v>2.97</v>
      </c>
      <c r="U7" s="53">
        <v>2.97</v>
      </c>
      <c r="V7" s="118">
        <v>15.54</v>
      </c>
      <c r="W7" s="53">
        <v>16.579999999999998</v>
      </c>
      <c r="X7" s="54">
        <v>66</v>
      </c>
      <c r="Y7" s="53">
        <v>2.97</v>
      </c>
      <c r="Z7" s="118">
        <v>15.54</v>
      </c>
      <c r="AA7" s="53">
        <v>12.27</v>
      </c>
      <c r="AB7" s="53">
        <v>20.43</v>
      </c>
      <c r="AC7" s="53">
        <v>0</v>
      </c>
      <c r="AD7" s="142">
        <v>135</v>
      </c>
      <c r="AE7" s="53">
        <v>50.03</v>
      </c>
      <c r="AF7" s="53">
        <v>2.4300000000000002</v>
      </c>
      <c r="AG7" s="53">
        <v>2.97</v>
      </c>
      <c r="AH7" s="53">
        <v>3.64</v>
      </c>
      <c r="AI7" s="53">
        <v>2.97</v>
      </c>
      <c r="AJ7" s="53">
        <v>8.33</v>
      </c>
      <c r="AK7" s="55">
        <v>5.94</v>
      </c>
      <c r="AL7" s="55">
        <v>20.43</v>
      </c>
      <c r="AM7" s="55">
        <v>25</v>
      </c>
      <c r="AN7" s="55">
        <v>5.94</v>
      </c>
      <c r="AO7" s="56"/>
      <c r="AP7" s="150"/>
      <c r="AQ7" s="150"/>
      <c r="AR7" s="170"/>
      <c r="AS7" s="170"/>
    </row>
    <row r="8" spans="1:52" ht="16.149999999999999" customHeight="1" thickBot="1" x14ac:dyDescent="0.25">
      <c r="A8" s="172"/>
      <c r="B8" s="152"/>
      <c r="C8" s="153">
        <v>790</v>
      </c>
      <c r="D8" s="153">
        <v>38</v>
      </c>
      <c r="E8" s="153">
        <v>1</v>
      </c>
      <c r="F8" s="154">
        <v>74</v>
      </c>
      <c r="G8" s="153">
        <v>23</v>
      </c>
      <c r="H8" s="153">
        <v>22</v>
      </c>
      <c r="I8" s="155">
        <v>22</v>
      </c>
      <c r="J8" s="155">
        <v>80</v>
      </c>
      <c r="K8" s="155">
        <v>82</v>
      </c>
      <c r="L8" s="155">
        <v>0</v>
      </c>
      <c r="M8" s="155">
        <v>0</v>
      </c>
      <c r="N8" s="155">
        <v>68</v>
      </c>
      <c r="O8" s="155">
        <v>25</v>
      </c>
      <c r="P8" s="155">
        <v>156</v>
      </c>
      <c r="Q8" s="155">
        <v>0</v>
      </c>
      <c r="R8" s="155">
        <v>23</v>
      </c>
      <c r="S8" s="155">
        <v>2</v>
      </c>
      <c r="T8" s="155">
        <v>192</v>
      </c>
      <c r="U8" s="155"/>
      <c r="V8" s="155">
        <v>138</v>
      </c>
      <c r="W8" s="155">
        <v>0</v>
      </c>
      <c r="X8" s="155">
        <v>0</v>
      </c>
      <c r="Y8" s="155">
        <v>107</v>
      </c>
      <c r="Z8" s="155">
        <v>53</v>
      </c>
      <c r="AA8" s="155">
        <v>0</v>
      </c>
      <c r="AB8" s="155">
        <v>0</v>
      </c>
      <c r="AC8" s="155">
        <v>0</v>
      </c>
      <c r="AD8" s="155">
        <v>0</v>
      </c>
      <c r="AE8" s="155">
        <v>36</v>
      </c>
      <c r="AF8" s="155">
        <v>0</v>
      </c>
      <c r="AG8" s="155">
        <v>27</v>
      </c>
      <c r="AH8" s="155">
        <v>0</v>
      </c>
      <c r="AI8" s="155">
        <v>267</v>
      </c>
      <c r="AJ8" s="125">
        <v>0</v>
      </c>
      <c r="AK8" s="125">
        <v>26</v>
      </c>
      <c r="AL8" s="125">
        <v>0</v>
      </c>
      <c r="AM8" s="125">
        <v>0</v>
      </c>
      <c r="AN8" s="125">
        <v>54</v>
      </c>
      <c r="AO8" s="57">
        <f t="shared" ref="AO8" si="0">C8*C$7+D8*D$7+E8*E$7+F8*F$7+G8*G$7+H8*H$7+I8*I$7+J8*J$7+K8*K$7+L8*L$7+M8*M$7+N8*N$7+O8*O$7+P8*P$7+Q8*Q$7+R8*R$7+S8*S$7+T8*T$7+U8*U$7+V8*V$7+W8*W$7+X8*X$7+Y8*Y$7+Z8*Z$7+AA8*AA$7+AB8*AB$7+AC8*AC$7+AD8*AD$7+AE8*AE$7+AF8*AF$7+AG8*AG$7+AH8*AH$7+AI8*AI$7+AJ8*AJ$7+AK8*AK$7+AL8*AL$7+AM8*AM$7+AN8*AN$7</f>
        <v>16110.28</v>
      </c>
      <c r="AP8" s="126">
        <f t="shared" ref="AP8" si="1">AO8*0.11</f>
        <v>1772.13</v>
      </c>
      <c r="AQ8" s="126">
        <f t="shared" ref="AQ8" si="2">AO8+AP8</f>
        <v>17882.41</v>
      </c>
      <c r="AR8" s="171">
        <v>1</v>
      </c>
      <c r="AS8" s="171">
        <f t="shared" ref="AS8" si="3">AQ8*AR8</f>
        <v>17882.41</v>
      </c>
      <c r="AT8" s="34"/>
      <c r="AU8" s="34"/>
      <c r="AV8" s="34"/>
      <c r="AW8" s="34"/>
      <c r="AX8" s="34"/>
      <c r="AY8" s="34"/>
      <c r="AZ8" s="34"/>
    </row>
    <row r="9" spans="1:52" ht="16.149999999999999" customHeight="1" thickBot="1" x14ac:dyDescent="0.25">
      <c r="A9" s="172" t="s">
        <v>96</v>
      </c>
      <c r="B9" s="152"/>
      <c r="C9" s="153"/>
      <c r="D9" s="153"/>
      <c r="E9" s="153"/>
      <c r="F9" s="154"/>
      <c r="G9" s="153"/>
      <c r="H9" s="153"/>
      <c r="I9" s="155"/>
      <c r="J9" s="155"/>
      <c r="K9" s="155"/>
      <c r="L9" s="155"/>
      <c r="M9" s="155"/>
      <c r="N9" s="155"/>
      <c r="O9" s="155"/>
      <c r="P9" s="191">
        <v>1</v>
      </c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25"/>
      <c r="AK9" s="125"/>
      <c r="AL9" s="125"/>
      <c r="AM9" s="125"/>
      <c r="AN9" s="125"/>
      <c r="AO9" s="57">
        <f t="shared" ref="AO9:AO13" si="4">C9*C$7+D9*D$7+E9*E$7+F9*F$7+G9*G$7+H9*H$7+I9*I$7+J9*J$7+K9*K$7+L9*L$7+M9*M$7+N9*N$7+O9*O$7+P9*P$7+Q9*Q$7+R9*R$7+S9*S$7+T9*T$7+U9*U$7+V9*V$7+W9*W$7+X9*X$7+Y9*Y$7+Z9*Z$7+AA9*AA$7+AB9*AB$7+AC9*AC$7+AD9*AD$7+AE9*AE$7+AF9*AF$7+AG9*AG$7+AH9*AH$7+AI9*AI$7+AJ9*AJ$7+AK9*AK$7+AL9*AL$7+AM9*AM$7+AN9*AN$7</f>
        <v>15.54</v>
      </c>
      <c r="AP9" s="126">
        <f t="shared" ref="AP9:AP13" si="5">AO9*0.11</f>
        <v>1.71</v>
      </c>
      <c r="AQ9" s="126">
        <f t="shared" ref="AQ9:AQ13" si="6">AO9+AP9</f>
        <v>17.25</v>
      </c>
      <c r="AR9" s="171">
        <v>1</v>
      </c>
      <c r="AS9" s="171">
        <f t="shared" ref="AS9:AS13" si="7">AQ9*AR9</f>
        <v>17.25</v>
      </c>
      <c r="AT9" s="34"/>
      <c r="AU9" s="34"/>
      <c r="AV9" s="34"/>
      <c r="AW9" s="34"/>
      <c r="AX9" s="34"/>
      <c r="AY9" s="34"/>
      <c r="AZ9" s="34"/>
    </row>
    <row r="10" spans="1:52" ht="16.149999999999999" customHeight="1" thickBot="1" x14ac:dyDescent="0.25">
      <c r="A10" s="172"/>
      <c r="B10" s="152"/>
      <c r="C10" s="153"/>
      <c r="D10" s="153"/>
      <c r="E10" s="153"/>
      <c r="F10" s="154"/>
      <c r="G10" s="153"/>
      <c r="H10" s="153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25"/>
      <c r="AK10" s="125"/>
      <c r="AL10" s="125"/>
      <c r="AM10" s="125"/>
      <c r="AN10" s="125"/>
      <c r="AO10" s="57">
        <f t="shared" si="4"/>
        <v>0</v>
      </c>
      <c r="AP10" s="126">
        <f t="shared" si="5"/>
        <v>0</v>
      </c>
      <c r="AQ10" s="126">
        <f t="shared" si="6"/>
        <v>0</v>
      </c>
      <c r="AR10" s="171">
        <v>0</v>
      </c>
      <c r="AS10" s="171">
        <f t="shared" si="7"/>
        <v>0</v>
      </c>
      <c r="AT10" s="34"/>
      <c r="AU10" s="34"/>
      <c r="AV10" s="34"/>
      <c r="AW10" s="34"/>
      <c r="AX10" s="34"/>
      <c r="AY10" s="34"/>
      <c r="AZ10" s="34"/>
    </row>
    <row r="11" spans="1:52" ht="16.149999999999999" customHeight="1" thickBot="1" x14ac:dyDescent="0.25">
      <c r="A11" s="172"/>
      <c r="B11" s="152"/>
      <c r="C11" s="153"/>
      <c r="D11" s="153"/>
      <c r="E11" s="153"/>
      <c r="F11" s="154"/>
      <c r="G11" s="153"/>
      <c r="H11" s="153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25"/>
      <c r="AK11" s="125"/>
      <c r="AL11" s="125"/>
      <c r="AM11" s="125"/>
      <c r="AN11" s="125"/>
      <c r="AO11" s="57">
        <f t="shared" si="4"/>
        <v>0</v>
      </c>
      <c r="AP11" s="126">
        <f t="shared" si="5"/>
        <v>0</v>
      </c>
      <c r="AQ11" s="126">
        <f t="shared" si="6"/>
        <v>0</v>
      </c>
      <c r="AR11" s="171">
        <v>0</v>
      </c>
      <c r="AS11" s="171">
        <f t="shared" si="7"/>
        <v>0</v>
      </c>
      <c r="AT11" s="34"/>
      <c r="AU11" s="34"/>
      <c r="AV11" s="34"/>
      <c r="AW11" s="34"/>
      <c r="AX11" s="34"/>
      <c r="AY11" s="34"/>
      <c r="AZ11" s="34"/>
    </row>
    <row r="12" spans="1:52" ht="16.149999999999999" customHeight="1" thickBot="1" x14ac:dyDescent="0.25">
      <c r="A12" s="172"/>
      <c r="B12" s="152"/>
      <c r="C12" s="153"/>
      <c r="D12" s="153"/>
      <c r="E12" s="153"/>
      <c r="F12" s="154"/>
      <c r="G12" s="153"/>
      <c r="H12" s="153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25"/>
      <c r="AK12" s="125"/>
      <c r="AL12" s="125"/>
      <c r="AM12" s="125"/>
      <c r="AN12" s="125"/>
      <c r="AO12" s="57">
        <f t="shared" si="4"/>
        <v>0</v>
      </c>
      <c r="AP12" s="126">
        <f t="shared" si="5"/>
        <v>0</v>
      </c>
      <c r="AQ12" s="126">
        <f t="shared" si="6"/>
        <v>0</v>
      </c>
      <c r="AR12" s="171">
        <v>0</v>
      </c>
      <c r="AS12" s="171">
        <f t="shared" si="7"/>
        <v>0</v>
      </c>
      <c r="AT12" s="34"/>
      <c r="AU12" s="34"/>
      <c r="AV12" s="34"/>
      <c r="AW12" s="34"/>
      <c r="AX12" s="34"/>
      <c r="AY12" s="34"/>
      <c r="AZ12" s="34"/>
    </row>
    <row r="13" spans="1:52" ht="16.149999999999999" customHeight="1" thickBot="1" x14ac:dyDescent="0.25">
      <c r="A13" s="172"/>
      <c r="B13" s="152"/>
      <c r="C13" s="153"/>
      <c r="D13" s="153"/>
      <c r="E13" s="153"/>
      <c r="F13" s="154"/>
      <c r="G13" s="153"/>
      <c r="H13" s="153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25"/>
      <c r="AK13" s="125"/>
      <c r="AL13" s="125"/>
      <c r="AM13" s="125"/>
      <c r="AN13" s="125"/>
      <c r="AO13" s="57">
        <f t="shared" si="4"/>
        <v>0</v>
      </c>
      <c r="AP13" s="126">
        <f t="shared" si="5"/>
        <v>0</v>
      </c>
      <c r="AQ13" s="126">
        <f t="shared" si="6"/>
        <v>0</v>
      </c>
      <c r="AR13" s="171">
        <v>0</v>
      </c>
      <c r="AS13" s="171">
        <f t="shared" si="7"/>
        <v>0</v>
      </c>
      <c r="AT13" s="34"/>
      <c r="AU13" s="34"/>
      <c r="AV13" s="34"/>
      <c r="AW13" s="34"/>
      <c r="AX13" s="34"/>
      <c r="AY13" s="34"/>
      <c r="AZ13" s="34"/>
    </row>
    <row r="14" spans="1:52" ht="16.149999999999999" customHeight="1" thickBot="1" x14ac:dyDescent="0.25">
      <c r="A14" s="172"/>
      <c r="B14" s="152"/>
      <c r="C14" s="153"/>
      <c r="D14" s="153"/>
      <c r="E14" s="153"/>
      <c r="F14" s="154"/>
      <c r="G14" s="153"/>
      <c r="H14" s="153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25"/>
      <c r="AK14" s="125"/>
      <c r="AL14" s="125"/>
      <c r="AM14" s="125"/>
      <c r="AN14" s="125"/>
      <c r="AO14" s="57">
        <f t="shared" ref="AO14:AO22" si="8">C14*C$7+D14*D$7+E14*E$7+F14*F$7+G14*G$7+H14*H$7+I14*I$7+J14*J$7+K14*K$7+L14*L$7+M14*M$7+N14*N$7+O14*O$7+P14*P$7+Q14*Q$7+R14*R$7+S14*S$7+T14*T$7+U14*U$7+V14*V$7+W14*W$7+X14*X$7+Y14*Y$7+Z14*Z$7+AA14*AA$7+AB14*AB$7+AC14*AC$7+AD14*AD$7+AE14*AE$7+AF14*AF$7+AG14*AG$7+AH14*AH$7+AI14*AI$7+AJ14*AJ$7+AK14*AK$7+AL14*AL$7+AM14*AM$7+AN14*AN$7</f>
        <v>0</v>
      </c>
      <c r="AP14" s="126">
        <f t="shared" ref="AP14:AP22" si="9">AO14*0.11</f>
        <v>0</v>
      </c>
      <c r="AQ14" s="126">
        <f t="shared" ref="AQ14:AQ22" si="10">AO14+AP14</f>
        <v>0</v>
      </c>
      <c r="AR14" s="171">
        <v>0</v>
      </c>
      <c r="AS14" s="171">
        <f t="shared" ref="AS14:AS22" si="11">AQ14*AR14</f>
        <v>0</v>
      </c>
      <c r="AT14" s="34"/>
      <c r="AU14" s="34"/>
      <c r="AV14" s="34"/>
      <c r="AW14" s="34"/>
      <c r="AX14" s="34"/>
      <c r="AY14" s="34"/>
      <c r="AZ14" s="34"/>
    </row>
    <row r="15" spans="1:52" ht="16.149999999999999" customHeight="1" thickBot="1" x14ac:dyDescent="0.25">
      <c r="A15" s="172"/>
      <c r="B15" s="152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57">
        <f t="shared" si="8"/>
        <v>0</v>
      </c>
      <c r="AP15" s="126">
        <f t="shared" si="9"/>
        <v>0</v>
      </c>
      <c r="AQ15" s="126">
        <f t="shared" si="10"/>
        <v>0</v>
      </c>
      <c r="AR15" s="171">
        <v>0</v>
      </c>
      <c r="AS15" s="171">
        <f t="shared" si="11"/>
        <v>0</v>
      </c>
      <c r="AT15" s="34"/>
      <c r="AU15" s="34"/>
      <c r="AV15" s="34"/>
      <c r="AW15" s="34"/>
      <c r="AX15" s="34"/>
      <c r="AY15" s="34"/>
      <c r="AZ15" s="34"/>
    </row>
    <row r="16" spans="1:52" ht="16.149999999999999" customHeight="1" thickBot="1" x14ac:dyDescent="0.25">
      <c r="A16" s="172"/>
      <c r="B16" s="152"/>
      <c r="C16" s="153"/>
      <c r="D16" s="153"/>
      <c r="E16" s="153"/>
      <c r="F16" s="154"/>
      <c r="G16" s="153"/>
      <c r="H16" s="153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25"/>
      <c r="AK16" s="125"/>
      <c r="AL16" s="125"/>
      <c r="AM16" s="125"/>
      <c r="AN16" s="125"/>
      <c r="AO16" s="57">
        <f t="shared" si="8"/>
        <v>0</v>
      </c>
      <c r="AP16" s="126">
        <f t="shared" si="9"/>
        <v>0</v>
      </c>
      <c r="AQ16" s="126">
        <f t="shared" si="10"/>
        <v>0</v>
      </c>
      <c r="AR16" s="171">
        <v>0</v>
      </c>
      <c r="AS16" s="171">
        <f t="shared" si="11"/>
        <v>0</v>
      </c>
      <c r="AT16" s="34"/>
      <c r="AU16" s="34"/>
      <c r="AV16" s="34"/>
      <c r="AW16" s="34"/>
      <c r="AX16" s="34"/>
      <c r="AY16" s="34"/>
      <c r="AZ16" s="34"/>
    </row>
    <row r="17" spans="1:52" ht="16.149999999999999" customHeight="1" thickBot="1" x14ac:dyDescent="0.25">
      <c r="A17" s="172"/>
      <c r="B17" s="152"/>
      <c r="C17" s="153"/>
      <c r="D17" s="153"/>
      <c r="E17" s="153"/>
      <c r="F17" s="154"/>
      <c r="G17" s="153"/>
      <c r="H17" s="153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25"/>
      <c r="AK17" s="125"/>
      <c r="AL17" s="125"/>
      <c r="AM17" s="125"/>
      <c r="AN17" s="125"/>
      <c r="AO17" s="57">
        <f t="shared" si="8"/>
        <v>0</v>
      </c>
      <c r="AP17" s="126">
        <f t="shared" si="9"/>
        <v>0</v>
      </c>
      <c r="AQ17" s="126">
        <f t="shared" si="10"/>
        <v>0</v>
      </c>
      <c r="AR17" s="171">
        <v>0</v>
      </c>
      <c r="AS17" s="171">
        <f t="shared" si="11"/>
        <v>0</v>
      </c>
      <c r="AT17" s="34"/>
      <c r="AU17" s="34"/>
      <c r="AV17" s="34"/>
      <c r="AW17" s="34"/>
      <c r="AX17" s="34"/>
      <c r="AY17" s="34"/>
      <c r="AZ17" s="34"/>
    </row>
    <row r="18" spans="1:52" ht="16.149999999999999" customHeight="1" thickBot="1" x14ac:dyDescent="0.25">
      <c r="A18" s="172"/>
      <c r="B18" s="152"/>
      <c r="C18" s="153"/>
      <c r="D18" s="153"/>
      <c r="E18" s="153"/>
      <c r="F18" s="154"/>
      <c r="G18" s="153"/>
      <c r="H18" s="153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25"/>
      <c r="AK18" s="125"/>
      <c r="AL18" s="125"/>
      <c r="AM18" s="125"/>
      <c r="AN18" s="125"/>
      <c r="AO18" s="57">
        <f t="shared" si="8"/>
        <v>0</v>
      </c>
      <c r="AP18" s="126">
        <f t="shared" si="9"/>
        <v>0</v>
      </c>
      <c r="AQ18" s="126">
        <f t="shared" si="10"/>
        <v>0</v>
      </c>
      <c r="AR18" s="171">
        <v>0</v>
      </c>
      <c r="AS18" s="171">
        <f t="shared" si="11"/>
        <v>0</v>
      </c>
      <c r="AT18" s="34"/>
      <c r="AU18" s="34"/>
      <c r="AV18" s="34"/>
      <c r="AW18" s="34"/>
      <c r="AX18" s="34"/>
      <c r="AY18" s="34"/>
      <c r="AZ18" s="34"/>
    </row>
    <row r="19" spans="1:52" ht="16.149999999999999" customHeight="1" thickBot="1" x14ac:dyDescent="0.25">
      <c r="A19" s="172"/>
      <c r="B19" s="152"/>
      <c r="C19" s="153"/>
      <c r="D19" s="153"/>
      <c r="E19" s="153"/>
      <c r="F19" s="154"/>
      <c r="G19" s="153"/>
      <c r="H19" s="153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25"/>
      <c r="AK19" s="125"/>
      <c r="AL19" s="125"/>
      <c r="AM19" s="125"/>
      <c r="AN19" s="125"/>
      <c r="AO19" s="57">
        <f t="shared" si="8"/>
        <v>0</v>
      </c>
      <c r="AP19" s="126">
        <f t="shared" si="9"/>
        <v>0</v>
      </c>
      <c r="AQ19" s="126">
        <f t="shared" si="10"/>
        <v>0</v>
      </c>
      <c r="AR19" s="171">
        <v>0</v>
      </c>
      <c r="AS19" s="171">
        <f t="shared" si="11"/>
        <v>0</v>
      </c>
      <c r="AT19" s="34"/>
      <c r="AU19" s="34"/>
      <c r="AV19" s="34"/>
      <c r="AW19" s="34"/>
      <c r="AX19" s="34"/>
      <c r="AY19" s="34"/>
      <c r="AZ19" s="34"/>
    </row>
    <row r="20" spans="1:52" ht="16.149999999999999" customHeight="1" thickBot="1" x14ac:dyDescent="0.25">
      <c r="A20" s="172"/>
      <c r="B20" s="152"/>
      <c r="C20" s="153"/>
      <c r="D20" s="153"/>
      <c r="E20" s="153"/>
      <c r="F20" s="154"/>
      <c r="G20" s="153"/>
      <c r="H20" s="153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25"/>
      <c r="AK20" s="125"/>
      <c r="AL20" s="125"/>
      <c r="AM20" s="125"/>
      <c r="AN20" s="125"/>
      <c r="AO20" s="57">
        <f t="shared" si="8"/>
        <v>0</v>
      </c>
      <c r="AP20" s="126">
        <f t="shared" si="9"/>
        <v>0</v>
      </c>
      <c r="AQ20" s="126">
        <f t="shared" si="10"/>
        <v>0</v>
      </c>
      <c r="AR20" s="171">
        <v>0</v>
      </c>
      <c r="AS20" s="171">
        <f t="shared" si="11"/>
        <v>0</v>
      </c>
      <c r="AT20" s="34"/>
      <c r="AU20" s="34"/>
      <c r="AV20" s="34"/>
      <c r="AW20" s="34"/>
      <c r="AX20" s="34"/>
      <c r="AY20" s="34"/>
      <c r="AZ20" s="34"/>
    </row>
    <row r="21" spans="1:52" ht="16.149999999999999" customHeight="1" thickBot="1" x14ac:dyDescent="0.25">
      <c r="A21" s="172"/>
      <c r="B21" s="152"/>
      <c r="C21" s="153"/>
      <c r="D21" s="153"/>
      <c r="E21" s="153"/>
      <c r="F21" s="154"/>
      <c r="G21" s="153"/>
      <c r="H21" s="153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25"/>
      <c r="AK21" s="125"/>
      <c r="AL21" s="125"/>
      <c r="AM21" s="125"/>
      <c r="AN21" s="125"/>
      <c r="AO21" s="57">
        <f t="shared" si="8"/>
        <v>0</v>
      </c>
      <c r="AP21" s="126">
        <f t="shared" si="9"/>
        <v>0</v>
      </c>
      <c r="AQ21" s="126">
        <f t="shared" si="10"/>
        <v>0</v>
      </c>
      <c r="AR21" s="171">
        <v>0</v>
      </c>
      <c r="AS21" s="171">
        <f t="shared" si="11"/>
        <v>0</v>
      </c>
      <c r="AT21" s="34"/>
      <c r="AU21" s="34"/>
      <c r="AV21" s="34"/>
      <c r="AW21" s="34"/>
      <c r="AX21" s="34"/>
      <c r="AY21" s="34"/>
      <c r="AZ21" s="34"/>
    </row>
    <row r="22" spans="1:52" ht="16.149999999999999" customHeight="1" thickBot="1" x14ac:dyDescent="0.25">
      <c r="A22" s="172"/>
      <c r="B22" s="152"/>
      <c r="C22" s="153"/>
      <c r="D22" s="153"/>
      <c r="E22" s="153"/>
      <c r="F22" s="154"/>
      <c r="G22" s="153"/>
      <c r="H22" s="153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25"/>
      <c r="AK22" s="125"/>
      <c r="AL22" s="125"/>
      <c r="AM22" s="125"/>
      <c r="AN22" s="125"/>
      <c r="AO22" s="57">
        <f t="shared" si="8"/>
        <v>0</v>
      </c>
      <c r="AP22" s="126">
        <f t="shared" si="9"/>
        <v>0</v>
      </c>
      <c r="AQ22" s="126">
        <f t="shared" si="10"/>
        <v>0</v>
      </c>
      <c r="AR22" s="171">
        <v>0</v>
      </c>
      <c r="AS22" s="171">
        <f t="shared" si="11"/>
        <v>0</v>
      </c>
      <c r="AT22" s="34"/>
      <c r="AU22" s="34"/>
      <c r="AV22" s="34"/>
      <c r="AW22" s="34"/>
      <c r="AX22" s="34"/>
      <c r="AY22" s="34"/>
      <c r="AZ22" s="34"/>
    </row>
    <row r="23" spans="1:52" ht="16.149999999999999" customHeight="1" x14ac:dyDescent="0.2">
      <c r="A23" s="172"/>
      <c r="B23" s="152"/>
      <c r="C23" s="153"/>
      <c r="D23" s="153"/>
      <c r="E23" s="153"/>
      <c r="F23" s="154"/>
      <c r="G23" s="153"/>
      <c r="H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25"/>
      <c r="AK23" s="125"/>
      <c r="AL23" s="125"/>
      <c r="AM23" s="125"/>
      <c r="AN23" s="125"/>
      <c r="AO23" s="57">
        <f t="shared" ref="AO23" si="12">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+AN23*AN$7</f>
        <v>0</v>
      </c>
      <c r="AP23" s="126">
        <f t="shared" ref="AP23" si="13">AO23*0.11</f>
        <v>0</v>
      </c>
      <c r="AQ23" s="126">
        <f t="shared" ref="AQ23" si="14">AO23+AP23</f>
        <v>0</v>
      </c>
      <c r="AR23" s="171">
        <v>0</v>
      </c>
      <c r="AS23" s="171">
        <f t="shared" ref="AS23" si="15">AQ23*AR23</f>
        <v>0</v>
      </c>
      <c r="AT23" s="34"/>
      <c r="AU23" s="34"/>
      <c r="AV23" s="34"/>
      <c r="AW23" s="34"/>
      <c r="AX23" s="34"/>
      <c r="AY23" s="34"/>
      <c r="AZ23" s="34"/>
    </row>
    <row r="24" spans="1:52" ht="16.149999999999999" customHeight="1" x14ac:dyDescent="0.2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151"/>
      <c r="AQ24" s="151"/>
      <c r="AR24" s="181">
        <v>0</v>
      </c>
      <c r="AS24" s="151"/>
      <c r="AT24" s="34"/>
      <c r="AU24" s="34"/>
      <c r="AV24" s="34"/>
      <c r="AW24" s="34"/>
      <c r="AX24" s="34"/>
      <c r="AY24" s="34"/>
      <c r="AZ24" s="34"/>
    </row>
    <row r="25" spans="1:52" ht="16.149999999999999" customHeight="1" x14ac:dyDescent="0.2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51"/>
      <c r="AQ25" s="151"/>
      <c r="AR25" s="151" t="s">
        <v>86</v>
      </c>
      <c r="AS25" s="173">
        <f>SUM(AS8:AS23)</f>
        <v>17899.66</v>
      </c>
      <c r="AT25" s="34"/>
      <c r="AU25" s="34"/>
      <c r="AV25" s="34"/>
      <c r="AW25" s="34"/>
      <c r="AX25" s="34"/>
      <c r="AY25" s="34"/>
      <c r="AZ25" s="34"/>
    </row>
    <row r="26" spans="1:52" ht="16.149999999999999" customHeight="1" x14ac:dyDescent="0.2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151"/>
      <c r="AQ26" s="151"/>
      <c r="AR26" s="151"/>
      <c r="AS26" s="151"/>
      <c r="AT26" s="34"/>
      <c r="AU26" s="34"/>
      <c r="AV26" s="34"/>
      <c r="AW26" s="34"/>
      <c r="AX26" s="34"/>
      <c r="AY26" s="34"/>
      <c r="AZ26" s="34"/>
    </row>
    <row r="27" spans="1:52" ht="16.149999999999999" customHeight="1" x14ac:dyDescent="0.2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151"/>
      <c r="AQ27" s="151"/>
      <c r="AR27" s="151"/>
      <c r="AS27" s="151"/>
      <c r="AT27" s="34"/>
      <c r="AU27" s="34"/>
      <c r="AV27" s="34"/>
      <c r="AW27" s="34"/>
      <c r="AX27" s="34"/>
      <c r="AY27" s="34"/>
      <c r="AZ27" s="34"/>
    </row>
    <row r="28" spans="1:52" ht="16.149999999999999" customHeight="1" x14ac:dyDescent="0.2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151"/>
      <c r="AQ28" s="151"/>
      <c r="AR28" s="151"/>
      <c r="AS28" s="151"/>
      <c r="AT28" s="34"/>
      <c r="AU28" s="34"/>
      <c r="AV28" s="34"/>
      <c r="AW28" s="34"/>
      <c r="AX28" s="34"/>
      <c r="AY28" s="34"/>
      <c r="AZ28" s="34"/>
    </row>
    <row r="29" spans="1:52" ht="16.149999999999999" customHeight="1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151"/>
      <c r="AQ29" s="151"/>
      <c r="AR29" s="151"/>
      <c r="AS29" s="151"/>
      <c r="AT29" s="34"/>
      <c r="AU29" s="34"/>
      <c r="AV29" s="34"/>
      <c r="AW29" s="34"/>
      <c r="AX29" s="34"/>
      <c r="AY29" s="34"/>
      <c r="AZ29" s="34"/>
    </row>
    <row r="30" spans="1:52" ht="16.149999999999999" customHeight="1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151"/>
      <c r="AQ30" s="151"/>
      <c r="AR30" s="151"/>
      <c r="AS30" s="151"/>
      <c r="AT30" s="34"/>
      <c r="AU30" s="34"/>
      <c r="AV30" s="34"/>
      <c r="AW30" s="34"/>
      <c r="AX30" s="34"/>
      <c r="AY30" s="34"/>
      <c r="AZ30" s="34"/>
    </row>
    <row r="31" spans="1:52" ht="16.149999999999999" customHeight="1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151"/>
      <c r="AQ31" s="151"/>
      <c r="AR31" s="151"/>
      <c r="AS31" s="151"/>
      <c r="AT31" s="34"/>
      <c r="AU31" s="34"/>
      <c r="AV31" s="34"/>
      <c r="AW31" s="34"/>
      <c r="AX31" s="34"/>
      <c r="AY31" s="34"/>
      <c r="AZ31" s="34"/>
    </row>
    <row r="32" spans="1:52" ht="16.149999999999999" customHeight="1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151"/>
      <c r="AQ32" s="151"/>
      <c r="AR32" s="151"/>
      <c r="AS32" s="151"/>
      <c r="AT32" s="34"/>
      <c r="AU32" s="34"/>
      <c r="AV32" s="34"/>
      <c r="AW32" s="34"/>
      <c r="AX32" s="34"/>
      <c r="AY32" s="34"/>
      <c r="AZ32" s="34"/>
    </row>
    <row r="33" spans="3:52" ht="16.149999999999999" customHeight="1" x14ac:dyDescent="0.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151"/>
      <c r="AQ33" s="151"/>
      <c r="AR33" s="151"/>
      <c r="AS33" s="151"/>
      <c r="AT33" s="34"/>
      <c r="AU33" s="34"/>
      <c r="AV33" s="34"/>
      <c r="AW33" s="34"/>
      <c r="AX33" s="34"/>
      <c r="AY33" s="34"/>
      <c r="AZ33" s="34"/>
    </row>
    <row r="34" spans="3:52" ht="16.149999999999999" customHeight="1" x14ac:dyDescent="0.2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151"/>
      <c r="AQ34" s="151"/>
      <c r="AR34" s="151"/>
      <c r="AS34" s="151"/>
      <c r="AT34" s="34"/>
      <c r="AU34" s="34"/>
      <c r="AV34" s="34"/>
      <c r="AW34" s="34"/>
      <c r="AX34" s="34"/>
      <c r="AY34" s="34"/>
      <c r="AZ34" s="34"/>
    </row>
    <row r="35" spans="3:52" ht="16.149999999999999" customHeight="1" x14ac:dyDescent="0.2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151"/>
      <c r="AQ35" s="151"/>
      <c r="AR35" s="151"/>
      <c r="AS35" s="151"/>
      <c r="AT35" s="34"/>
      <c r="AU35" s="34"/>
      <c r="AV35" s="34"/>
      <c r="AW35" s="34"/>
      <c r="AX35" s="34"/>
      <c r="AY35" s="34"/>
      <c r="AZ35" s="34"/>
    </row>
    <row r="36" spans="3:52" ht="16.149999999999999" customHeight="1" x14ac:dyDescent="0.2"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151"/>
      <c r="AQ36" s="151"/>
      <c r="AR36" s="151"/>
      <c r="AS36" s="151"/>
      <c r="AT36" s="34"/>
      <c r="AU36" s="34"/>
      <c r="AV36" s="34"/>
      <c r="AW36" s="34"/>
      <c r="AX36" s="34"/>
      <c r="AY36" s="34"/>
      <c r="AZ36" s="34"/>
    </row>
    <row r="37" spans="3:52" ht="16.149999999999999" customHeight="1" x14ac:dyDescent="0.2"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151"/>
      <c r="AQ37" s="151"/>
      <c r="AR37" s="151"/>
      <c r="AS37" s="151"/>
      <c r="AT37" s="34"/>
      <c r="AU37" s="34"/>
      <c r="AV37" s="34"/>
      <c r="AW37" s="34"/>
      <c r="AX37" s="34"/>
      <c r="AY37" s="34"/>
      <c r="AZ37" s="34"/>
    </row>
    <row r="38" spans="3:52" ht="16.149999999999999" customHeight="1" x14ac:dyDescent="0.2"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151"/>
      <c r="AQ38" s="151"/>
      <c r="AR38" s="151"/>
      <c r="AS38" s="151"/>
      <c r="AT38" s="34"/>
      <c r="AU38" s="34"/>
      <c r="AV38" s="34"/>
      <c r="AW38" s="34"/>
      <c r="AX38" s="34"/>
      <c r="AY38" s="34"/>
      <c r="AZ38" s="34"/>
    </row>
    <row r="39" spans="3:52" ht="16.149999999999999" customHeight="1" x14ac:dyDescent="0.2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151"/>
      <c r="AQ39" s="151"/>
      <c r="AR39" s="151"/>
      <c r="AS39" s="151"/>
      <c r="AT39" s="34"/>
      <c r="AU39" s="34"/>
      <c r="AV39" s="34"/>
      <c r="AW39" s="34"/>
      <c r="AX39" s="34"/>
      <c r="AY39" s="34"/>
      <c r="AZ39" s="34"/>
    </row>
    <row r="40" spans="3:52" ht="16.149999999999999" customHeight="1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151"/>
      <c r="AQ40" s="151"/>
      <c r="AR40" s="151"/>
      <c r="AS40" s="151"/>
      <c r="AT40" s="34"/>
      <c r="AU40" s="34"/>
      <c r="AV40" s="34"/>
      <c r="AW40" s="34"/>
      <c r="AX40" s="34"/>
      <c r="AY40" s="34"/>
      <c r="AZ40" s="34"/>
    </row>
    <row r="41" spans="3:52" ht="16.149999999999999" customHeight="1" x14ac:dyDescent="0.2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151"/>
      <c r="AQ41" s="151"/>
      <c r="AR41" s="151"/>
      <c r="AS41" s="151"/>
      <c r="AT41" s="34"/>
      <c r="AU41" s="34"/>
      <c r="AV41" s="34"/>
      <c r="AW41" s="34"/>
      <c r="AX41" s="34"/>
      <c r="AY41" s="34"/>
      <c r="AZ41" s="34"/>
    </row>
    <row r="42" spans="3:52" ht="16.149999999999999" customHeight="1" x14ac:dyDescent="0.2"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151"/>
      <c r="AQ42" s="151"/>
      <c r="AR42" s="151"/>
      <c r="AS42" s="151"/>
      <c r="AT42" s="34"/>
      <c r="AU42" s="34"/>
      <c r="AV42" s="34"/>
      <c r="AW42" s="34"/>
      <c r="AX42" s="34"/>
      <c r="AY42" s="34"/>
      <c r="AZ42" s="34"/>
    </row>
    <row r="43" spans="3:52" ht="16.149999999999999" customHeight="1" x14ac:dyDescent="0.2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151"/>
      <c r="AQ43" s="151"/>
      <c r="AR43" s="151"/>
      <c r="AS43" s="151"/>
      <c r="AT43" s="34"/>
      <c r="AU43" s="34"/>
      <c r="AV43" s="34"/>
      <c r="AW43" s="34"/>
      <c r="AX43" s="34"/>
      <c r="AY43" s="34"/>
      <c r="AZ43" s="34"/>
    </row>
    <row r="44" spans="3:52" ht="16.149999999999999" customHeight="1" x14ac:dyDescent="0.2"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151"/>
      <c r="AQ44" s="151"/>
      <c r="AR44" s="151"/>
      <c r="AS44" s="151"/>
      <c r="AT44" s="34"/>
      <c r="AU44" s="34"/>
      <c r="AV44" s="34"/>
      <c r="AW44" s="34"/>
      <c r="AX44" s="34"/>
      <c r="AY44" s="34"/>
      <c r="AZ44" s="34"/>
    </row>
    <row r="45" spans="3:52" ht="16.149999999999999" customHeight="1" x14ac:dyDescent="0.2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151"/>
      <c r="AQ45" s="151"/>
      <c r="AR45" s="151"/>
      <c r="AS45" s="151"/>
      <c r="AT45" s="34"/>
      <c r="AU45" s="34"/>
      <c r="AV45" s="34"/>
      <c r="AW45" s="34"/>
      <c r="AX45" s="34"/>
      <c r="AY45" s="34"/>
      <c r="AZ45" s="34"/>
    </row>
    <row r="46" spans="3:52" ht="16.149999999999999" customHeight="1" x14ac:dyDescent="0.2"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151"/>
      <c r="AQ46" s="151"/>
      <c r="AR46" s="151"/>
      <c r="AS46" s="151"/>
      <c r="AT46" s="34"/>
      <c r="AU46" s="34"/>
      <c r="AV46" s="34"/>
      <c r="AW46" s="34"/>
      <c r="AX46" s="34"/>
      <c r="AY46" s="34"/>
      <c r="AZ46" s="34"/>
    </row>
    <row r="47" spans="3:52" ht="16.149999999999999" customHeight="1" x14ac:dyDescent="0.2"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151"/>
      <c r="AQ47" s="151"/>
      <c r="AR47" s="151"/>
      <c r="AS47" s="151"/>
      <c r="AT47" s="34"/>
      <c r="AU47" s="34"/>
      <c r="AV47" s="34"/>
      <c r="AW47" s="34"/>
      <c r="AX47" s="34"/>
      <c r="AY47" s="34"/>
      <c r="AZ47" s="34"/>
    </row>
    <row r="48" spans="3:52" ht="16.149999999999999" customHeight="1" x14ac:dyDescent="0.2"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151"/>
      <c r="AQ48" s="151"/>
      <c r="AR48" s="151"/>
      <c r="AS48" s="151"/>
      <c r="AT48" s="34"/>
      <c r="AU48" s="34"/>
      <c r="AV48" s="34"/>
      <c r="AW48" s="34"/>
      <c r="AX48" s="34"/>
      <c r="AY48" s="34"/>
      <c r="AZ48" s="34"/>
    </row>
    <row r="49" spans="3:52" ht="16.149999999999999" customHeight="1" x14ac:dyDescent="0.2"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151"/>
      <c r="AQ49" s="151"/>
      <c r="AR49" s="151"/>
      <c r="AS49" s="151"/>
      <c r="AT49" s="34"/>
      <c r="AU49" s="34"/>
      <c r="AV49" s="34"/>
      <c r="AW49" s="34"/>
      <c r="AX49" s="34"/>
      <c r="AY49" s="34"/>
      <c r="AZ49" s="34"/>
    </row>
    <row r="50" spans="3:52" ht="16.149999999999999" customHeight="1" x14ac:dyDescent="0.2"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151"/>
      <c r="AQ50" s="151"/>
      <c r="AR50" s="151"/>
      <c r="AS50" s="151"/>
      <c r="AT50" s="34"/>
      <c r="AU50" s="34"/>
      <c r="AV50" s="34"/>
      <c r="AW50" s="34"/>
      <c r="AX50" s="34"/>
      <c r="AY50" s="34"/>
      <c r="AZ50" s="34"/>
    </row>
    <row r="51" spans="3:52" ht="16.149999999999999" customHeight="1" x14ac:dyDescent="0.2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151"/>
      <c r="AQ51" s="151"/>
      <c r="AR51" s="151"/>
      <c r="AS51" s="151"/>
      <c r="AT51" s="34"/>
      <c r="AU51" s="34"/>
      <c r="AV51" s="34"/>
      <c r="AW51" s="34"/>
      <c r="AX51" s="34"/>
      <c r="AY51" s="34"/>
      <c r="AZ51" s="34"/>
    </row>
    <row r="52" spans="3:52" ht="16.149999999999999" customHeight="1" x14ac:dyDescent="0.2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151"/>
      <c r="AQ52" s="151"/>
      <c r="AR52" s="151"/>
      <c r="AS52" s="151"/>
      <c r="AT52" s="34"/>
      <c r="AU52" s="34"/>
      <c r="AV52" s="34"/>
      <c r="AW52" s="34"/>
      <c r="AX52" s="34"/>
      <c r="AY52" s="34"/>
      <c r="AZ52" s="34"/>
    </row>
    <row r="53" spans="3:52" ht="16.149999999999999" customHeight="1" x14ac:dyDescent="0.2"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151"/>
      <c r="AQ53" s="151"/>
      <c r="AR53" s="151"/>
      <c r="AS53" s="151"/>
      <c r="AT53" s="34"/>
      <c r="AU53" s="34"/>
      <c r="AV53" s="34"/>
      <c r="AW53" s="34"/>
      <c r="AX53" s="34"/>
      <c r="AY53" s="34"/>
      <c r="AZ53" s="34"/>
    </row>
    <row r="54" spans="3:52" ht="16.149999999999999" customHeight="1" x14ac:dyDescent="0.2"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151"/>
      <c r="AQ54" s="151"/>
      <c r="AR54" s="151"/>
      <c r="AS54" s="151"/>
      <c r="AT54" s="34"/>
      <c r="AU54" s="34"/>
      <c r="AV54" s="34"/>
      <c r="AW54" s="34"/>
      <c r="AX54" s="34"/>
      <c r="AY54" s="34"/>
      <c r="AZ54" s="34"/>
    </row>
    <row r="55" spans="3:52" ht="16.149999999999999" customHeight="1" x14ac:dyDescent="0.2"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151"/>
      <c r="AQ55" s="151"/>
      <c r="AR55" s="151"/>
      <c r="AS55" s="151"/>
      <c r="AT55" s="34"/>
      <c r="AU55" s="34"/>
      <c r="AV55" s="34"/>
      <c r="AW55" s="34"/>
      <c r="AX55" s="34"/>
      <c r="AY55" s="34"/>
      <c r="AZ55" s="34"/>
    </row>
    <row r="56" spans="3:52" ht="16.149999999999999" customHeight="1" x14ac:dyDescent="0.2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151"/>
      <c r="AQ56" s="151"/>
      <c r="AR56" s="151"/>
      <c r="AS56" s="151"/>
      <c r="AT56" s="34"/>
      <c r="AU56" s="34"/>
      <c r="AV56" s="34"/>
      <c r="AW56" s="34"/>
      <c r="AX56" s="34"/>
      <c r="AY56" s="34"/>
      <c r="AZ56" s="34"/>
    </row>
    <row r="57" spans="3:52" ht="16.149999999999999" customHeight="1" x14ac:dyDescent="0.2"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151"/>
      <c r="AQ57" s="151"/>
      <c r="AR57" s="151"/>
      <c r="AS57" s="151"/>
      <c r="AT57" s="34"/>
      <c r="AU57" s="34"/>
      <c r="AV57" s="34"/>
      <c r="AW57" s="34"/>
      <c r="AX57" s="34"/>
      <c r="AY57" s="34"/>
      <c r="AZ57" s="34"/>
    </row>
    <row r="58" spans="3:52" ht="16.149999999999999" customHeight="1" x14ac:dyDescent="0.2"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151"/>
      <c r="AQ58" s="151"/>
      <c r="AR58" s="151"/>
      <c r="AS58" s="151"/>
      <c r="AT58" s="34"/>
      <c r="AU58" s="34"/>
      <c r="AV58" s="34"/>
      <c r="AW58" s="34"/>
      <c r="AX58" s="34"/>
      <c r="AY58" s="34"/>
      <c r="AZ58" s="34"/>
    </row>
    <row r="59" spans="3:52" ht="16.149999999999999" customHeight="1" x14ac:dyDescent="0.2"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151"/>
      <c r="AQ59" s="151"/>
      <c r="AR59" s="151"/>
      <c r="AS59" s="151"/>
      <c r="AT59" s="34"/>
      <c r="AU59" s="34"/>
      <c r="AV59" s="34"/>
      <c r="AW59" s="34"/>
      <c r="AX59" s="34"/>
      <c r="AY59" s="34"/>
      <c r="AZ59" s="34"/>
    </row>
    <row r="60" spans="3:52" ht="16.149999999999999" customHeight="1" x14ac:dyDescent="0.2"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151"/>
      <c r="AQ60" s="151"/>
      <c r="AR60" s="151"/>
      <c r="AS60" s="151"/>
      <c r="AT60" s="34"/>
      <c r="AU60" s="34"/>
      <c r="AV60" s="34"/>
      <c r="AW60" s="34"/>
      <c r="AX60" s="34"/>
      <c r="AY60" s="34"/>
      <c r="AZ60" s="34"/>
    </row>
    <row r="61" spans="3:52" ht="16.149999999999999" customHeight="1" x14ac:dyDescent="0.2"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151"/>
      <c r="AQ61" s="151"/>
      <c r="AR61" s="151"/>
      <c r="AS61" s="151"/>
      <c r="AT61" s="34"/>
      <c r="AU61" s="34"/>
      <c r="AV61" s="34"/>
      <c r="AW61" s="34"/>
      <c r="AX61" s="34"/>
      <c r="AY61" s="34"/>
      <c r="AZ61" s="34"/>
    </row>
    <row r="62" spans="3:52" ht="16.149999999999999" customHeight="1" x14ac:dyDescent="0.2"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151"/>
      <c r="AQ62" s="151"/>
      <c r="AR62" s="151"/>
      <c r="AS62" s="151"/>
      <c r="AT62" s="34"/>
      <c r="AU62" s="34"/>
      <c r="AV62" s="34"/>
      <c r="AW62" s="34"/>
      <c r="AX62" s="34"/>
      <c r="AY62" s="34"/>
      <c r="AZ62" s="34"/>
    </row>
    <row r="63" spans="3:52" ht="16.149999999999999" customHeight="1" x14ac:dyDescent="0.2"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151"/>
      <c r="AQ63" s="151"/>
      <c r="AR63" s="151"/>
      <c r="AS63" s="151"/>
      <c r="AT63" s="34"/>
      <c r="AU63" s="34"/>
      <c r="AV63" s="34"/>
      <c r="AW63" s="34"/>
      <c r="AX63" s="34"/>
      <c r="AY63" s="34"/>
      <c r="AZ63" s="34"/>
    </row>
    <row r="64" spans="3:52" ht="16.149999999999999" customHeight="1" x14ac:dyDescent="0.2"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151"/>
      <c r="AQ64" s="151"/>
      <c r="AR64" s="151"/>
      <c r="AS64" s="151"/>
      <c r="AT64" s="34"/>
      <c r="AU64" s="34"/>
      <c r="AV64" s="34"/>
      <c r="AW64" s="34"/>
      <c r="AX64" s="34"/>
      <c r="AY64" s="34"/>
      <c r="AZ64" s="34"/>
    </row>
    <row r="65" spans="3:52" ht="16.149999999999999" customHeight="1" x14ac:dyDescent="0.2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151"/>
      <c r="AQ65" s="151"/>
      <c r="AR65" s="151"/>
      <c r="AS65" s="151"/>
      <c r="AT65" s="34"/>
      <c r="AU65" s="34"/>
      <c r="AV65" s="34"/>
      <c r="AW65" s="34"/>
      <c r="AX65" s="34"/>
      <c r="AY65" s="34"/>
      <c r="AZ65" s="34"/>
    </row>
    <row r="66" spans="3:52" ht="16.149999999999999" customHeight="1" x14ac:dyDescent="0.2"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151"/>
      <c r="AQ66" s="151"/>
      <c r="AR66" s="151"/>
      <c r="AS66" s="151"/>
      <c r="AT66" s="34"/>
      <c r="AU66" s="34"/>
      <c r="AV66" s="34"/>
      <c r="AW66" s="34"/>
      <c r="AX66" s="34"/>
      <c r="AY66" s="34"/>
      <c r="AZ66" s="34"/>
    </row>
    <row r="67" spans="3:52" ht="16.149999999999999" customHeight="1" x14ac:dyDescent="0.2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151"/>
      <c r="AQ67" s="151"/>
      <c r="AR67" s="151"/>
      <c r="AS67" s="151"/>
      <c r="AT67" s="34"/>
      <c r="AU67" s="34"/>
      <c r="AV67" s="34"/>
      <c r="AW67" s="34"/>
      <c r="AX67" s="34"/>
      <c r="AY67" s="34"/>
      <c r="AZ67" s="34"/>
    </row>
    <row r="68" spans="3:52" ht="16.149999999999999" customHeight="1" x14ac:dyDescent="0.2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151"/>
      <c r="AQ68" s="151"/>
      <c r="AR68" s="151"/>
      <c r="AS68" s="151"/>
      <c r="AT68" s="34"/>
      <c r="AU68" s="34"/>
      <c r="AV68" s="34"/>
      <c r="AW68" s="34"/>
      <c r="AX68" s="34"/>
      <c r="AY68" s="34"/>
      <c r="AZ68" s="34"/>
    </row>
    <row r="69" spans="3:52" ht="16.149999999999999" customHeight="1" x14ac:dyDescent="0.2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151"/>
      <c r="AQ69" s="151"/>
      <c r="AR69" s="151"/>
      <c r="AS69" s="151"/>
      <c r="AT69" s="34"/>
      <c r="AU69" s="34"/>
      <c r="AV69" s="34"/>
      <c r="AW69" s="34"/>
      <c r="AX69" s="34"/>
      <c r="AY69" s="34"/>
      <c r="AZ69" s="34"/>
    </row>
    <row r="70" spans="3:52" ht="16.149999999999999" customHeight="1" x14ac:dyDescent="0.2"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151"/>
      <c r="AQ70" s="151"/>
      <c r="AR70" s="151"/>
      <c r="AS70" s="151"/>
      <c r="AT70" s="34"/>
      <c r="AU70" s="34"/>
      <c r="AV70" s="34"/>
      <c r="AW70" s="34"/>
      <c r="AX70" s="34"/>
      <c r="AY70" s="34"/>
      <c r="AZ70" s="34"/>
    </row>
    <row r="71" spans="3:52" ht="16.149999999999999" customHeight="1" x14ac:dyDescent="0.2"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151"/>
      <c r="AQ71" s="151"/>
      <c r="AR71" s="151"/>
      <c r="AS71" s="151"/>
      <c r="AT71" s="34"/>
      <c r="AU71" s="34"/>
      <c r="AV71" s="34"/>
      <c r="AW71" s="34"/>
      <c r="AX71" s="34"/>
      <c r="AY71" s="34"/>
      <c r="AZ71" s="34"/>
    </row>
    <row r="72" spans="3:52" ht="16.149999999999999" customHeight="1" x14ac:dyDescent="0.2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151"/>
      <c r="AQ72" s="151"/>
      <c r="AR72" s="151"/>
      <c r="AS72" s="151"/>
      <c r="AT72" s="34"/>
      <c r="AU72" s="34"/>
      <c r="AV72" s="34"/>
      <c r="AW72" s="34"/>
      <c r="AX72" s="34"/>
      <c r="AY72" s="34"/>
      <c r="AZ72" s="34"/>
    </row>
    <row r="73" spans="3:52" ht="16.149999999999999" customHeight="1" x14ac:dyDescent="0.2"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151"/>
      <c r="AQ73" s="151"/>
      <c r="AR73" s="151"/>
      <c r="AS73" s="151"/>
      <c r="AT73" s="34"/>
      <c r="AU73" s="34"/>
      <c r="AV73" s="34"/>
      <c r="AW73" s="34"/>
      <c r="AX73" s="34"/>
      <c r="AY73" s="34"/>
      <c r="AZ73" s="34"/>
    </row>
    <row r="74" spans="3:52" ht="16.149999999999999" customHeight="1" x14ac:dyDescent="0.2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151"/>
      <c r="AQ74" s="151"/>
      <c r="AR74" s="151"/>
      <c r="AS74" s="151"/>
      <c r="AT74" s="34"/>
      <c r="AU74" s="34"/>
      <c r="AV74" s="34"/>
      <c r="AW74" s="34"/>
      <c r="AX74" s="34"/>
      <c r="AY74" s="34"/>
      <c r="AZ74" s="34"/>
    </row>
    <row r="75" spans="3:52" ht="16.149999999999999" customHeight="1" x14ac:dyDescent="0.2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151"/>
      <c r="AQ75" s="151"/>
      <c r="AR75" s="151"/>
      <c r="AS75" s="151"/>
      <c r="AT75" s="34"/>
      <c r="AU75" s="34"/>
      <c r="AV75" s="34"/>
      <c r="AW75" s="34"/>
      <c r="AX75" s="34"/>
      <c r="AY75" s="34"/>
      <c r="AZ75" s="34"/>
    </row>
    <row r="76" spans="3:52" ht="16.149999999999999" customHeight="1" x14ac:dyDescent="0.2"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151"/>
      <c r="AQ76" s="151"/>
      <c r="AR76" s="151"/>
      <c r="AS76" s="151"/>
      <c r="AT76" s="34"/>
      <c r="AU76" s="34"/>
      <c r="AV76" s="34"/>
      <c r="AW76" s="34"/>
      <c r="AX76" s="34"/>
      <c r="AY76" s="34"/>
      <c r="AZ76" s="34"/>
    </row>
    <row r="77" spans="3:52" ht="16.149999999999999" customHeight="1" x14ac:dyDescent="0.2"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151"/>
      <c r="AQ77" s="151"/>
      <c r="AR77" s="151"/>
      <c r="AS77" s="151"/>
      <c r="AT77" s="34"/>
      <c r="AU77" s="34"/>
      <c r="AV77" s="34"/>
      <c r="AW77" s="34"/>
      <c r="AX77" s="34"/>
      <c r="AY77" s="34"/>
      <c r="AZ77" s="34"/>
    </row>
    <row r="78" spans="3:52" ht="16.149999999999999" customHeight="1" x14ac:dyDescent="0.2"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151"/>
      <c r="AQ78" s="151"/>
      <c r="AR78" s="151"/>
      <c r="AS78" s="151"/>
      <c r="AT78" s="34"/>
      <c r="AU78" s="34"/>
      <c r="AV78" s="34"/>
      <c r="AW78" s="34"/>
      <c r="AX78" s="34"/>
      <c r="AY78" s="34"/>
      <c r="AZ78" s="34"/>
    </row>
    <row r="79" spans="3:52" ht="16.149999999999999" customHeight="1" x14ac:dyDescent="0.2"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151"/>
      <c r="AQ79" s="151"/>
      <c r="AR79" s="151"/>
      <c r="AS79" s="151"/>
      <c r="AT79" s="34"/>
      <c r="AU79" s="34"/>
      <c r="AV79" s="34"/>
      <c r="AW79" s="34"/>
      <c r="AX79" s="34"/>
      <c r="AY79" s="34"/>
      <c r="AZ79" s="34"/>
    </row>
    <row r="80" spans="3:52" ht="16.149999999999999" customHeight="1" x14ac:dyDescent="0.2"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151"/>
      <c r="AQ80" s="151"/>
      <c r="AR80" s="151"/>
      <c r="AS80" s="151"/>
      <c r="AT80" s="34"/>
      <c r="AU80" s="34"/>
      <c r="AV80" s="34"/>
      <c r="AW80" s="34"/>
      <c r="AX80" s="34"/>
      <c r="AY80" s="34"/>
      <c r="AZ80" s="34"/>
    </row>
    <row r="81" spans="3:52" ht="16.149999999999999" customHeight="1" x14ac:dyDescent="0.2"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151"/>
      <c r="AQ81" s="151"/>
      <c r="AR81" s="151"/>
      <c r="AS81" s="151"/>
      <c r="AT81" s="34"/>
      <c r="AU81" s="34"/>
      <c r="AV81" s="34"/>
      <c r="AW81" s="34"/>
      <c r="AX81" s="34"/>
      <c r="AY81" s="34"/>
      <c r="AZ81" s="34"/>
    </row>
    <row r="82" spans="3:52" ht="16.149999999999999" customHeight="1" x14ac:dyDescent="0.2"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151"/>
      <c r="AQ82" s="151"/>
      <c r="AR82" s="151"/>
      <c r="AS82" s="151"/>
      <c r="AT82" s="34"/>
      <c r="AU82" s="34"/>
      <c r="AV82" s="34"/>
      <c r="AW82" s="34"/>
      <c r="AX82" s="34"/>
      <c r="AY82" s="34"/>
      <c r="AZ82" s="34"/>
    </row>
    <row r="83" spans="3:52" ht="16.149999999999999" customHeight="1" x14ac:dyDescent="0.2"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151"/>
      <c r="AQ83" s="151"/>
      <c r="AR83" s="151"/>
      <c r="AS83" s="151"/>
      <c r="AT83" s="34"/>
      <c r="AU83" s="34"/>
      <c r="AV83" s="34"/>
      <c r="AW83" s="34"/>
      <c r="AX83" s="34"/>
      <c r="AY83" s="34"/>
      <c r="AZ83" s="34"/>
    </row>
    <row r="84" spans="3:52" ht="16.149999999999999" customHeight="1" x14ac:dyDescent="0.2"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151"/>
      <c r="AQ84" s="151"/>
      <c r="AR84" s="151"/>
      <c r="AS84" s="151"/>
      <c r="AT84" s="34"/>
      <c r="AU84" s="34"/>
      <c r="AV84" s="34"/>
      <c r="AW84" s="34"/>
      <c r="AX84" s="34"/>
      <c r="AY84" s="34"/>
      <c r="AZ84" s="34"/>
    </row>
    <row r="85" spans="3:52" ht="16.149999999999999" customHeight="1" x14ac:dyDescent="0.2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151"/>
      <c r="AQ85" s="151"/>
      <c r="AR85" s="151"/>
      <c r="AS85" s="151"/>
      <c r="AT85" s="34"/>
      <c r="AU85" s="34"/>
      <c r="AV85" s="34"/>
      <c r="AW85" s="34"/>
      <c r="AX85" s="34"/>
      <c r="AY85" s="34"/>
      <c r="AZ85" s="34"/>
    </row>
    <row r="86" spans="3:52" ht="16.149999999999999" customHeight="1" x14ac:dyDescent="0.2"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151"/>
      <c r="AQ86" s="151"/>
      <c r="AR86" s="151"/>
      <c r="AS86" s="151"/>
      <c r="AT86" s="34"/>
      <c r="AU86" s="34"/>
      <c r="AV86" s="34"/>
      <c r="AW86" s="34"/>
      <c r="AX86" s="34"/>
      <c r="AY86" s="34"/>
      <c r="AZ86" s="34"/>
    </row>
    <row r="87" spans="3:52" ht="16.149999999999999" customHeight="1" x14ac:dyDescent="0.2"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151"/>
      <c r="AQ87" s="151"/>
      <c r="AR87" s="151"/>
      <c r="AS87" s="151"/>
      <c r="AT87" s="34"/>
      <c r="AU87" s="34"/>
      <c r="AV87" s="34"/>
      <c r="AW87" s="34"/>
      <c r="AX87" s="34"/>
      <c r="AY87" s="34"/>
      <c r="AZ87" s="34"/>
    </row>
    <row r="88" spans="3:52" ht="16.149999999999999" customHeight="1" x14ac:dyDescent="0.2"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151"/>
      <c r="AQ88" s="151"/>
      <c r="AR88" s="151"/>
      <c r="AS88" s="151"/>
      <c r="AT88" s="34"/>
      <c r="AU88" s="34"/>
      <c r="AV88" s="34"/>
      <c r="AW88" s="34"/>
      <c r="AX88" s="34"/>
      <c r="AY88" s="34"/>
      <c r="AZ88" s="34"/>
    </row>
    <row r="89" spans="3:52" ht="16.149999999999999" customHeight="1" x14ac:dyDescent="0.2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151"/>
      <c r="AQ89" s="151"/>
      <c r="AR89" s="151"/>
      <c r="AS89" s="151"/>
      <c r="AT89" s="34"/>
      <c r="AU89" s="34"/>
      <c r="AV89" s="34"/>
      <c r="AW89" s="34"/>
      <c r="AX89" s="34"/>
      <c r="AY89" s="34"/>
      <c r="AZ89" s="34"/>
    </row>
    <row r="90" spans="3:52" ht="16.149999999999999" customHeight="1" x14ac:dyDescent="0.2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151"/>
      <c r="AQ90" s="151"/>
      <c r="AR90" s="151"/>
      <c r="AS90" s="151"/>
      <c r="AT90" s="34"/>
      <c r="AU90" s="34"/>
      <c r="AV90" s="34"/>
      <c r="AW90" s="34"/>
      <c r="AX90" s="34"/>
      <c r="AY90" s="34"/>
      <c r="AZ90" s="34"/>
    </row>
    <row r="91" spans="3:52" ht="16.149999999999999" customHeight="1" x14ac:dyDescent="0.2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151"/>
      <c r="AQ91" s="151"/>
      <c r="AR91" s="151"/>
      <c r="AS91" s="151"/>
      <c r="AT91" s="34"/>
      <c r="AU91" s="34"/>
      <c r="AV91" s="34"/>
      <c r="AW91" s="34"/>
      <c r="AX91" s="34"/>
      <c r="AY91" s="34"/>
      <c r="AZ91" s="34"/>
    </row>
    <row r="92" spans="3:52" ht="16.149999999999999" customHeight="1" x14ac:dyDescent="0.2"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151"/>
      <c r="AQ92" s="151"/>
      <c r="AR92" s="151"/>
      <c r="AS92" s="151"/>
      <c r="AT92" s="34"/>
      <c r="AU92" s="34"/>
      <c r="AV92" s="34"/>
      <c r="AW92" s="34"/>
      <c r="AX92" s="34"/>
      <c r="AY92" s="34"/>
      <c r="AZ92" s="34"/>
    </row>
    <row r="93" spans="3:52" ht="16.149999999999999" customHeight="1" x14ac:dyDescent="0.2"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151"/>
      <c r="AQ93" s="151"/>
      <c r="AR93" s="151"/>
      <c r="AS93" s="151"/>
      <c r="AT93" s="34"/>
      <c r="AU93" s="34"/>
      <c r="AV93" s="34"/>
      <c r="AW93" s="34"/>
      <c r="AX93" s="34"/>
      <c r="AY93" s="34"/>
      <c r="AZ93" s="34"/>
    </row>
    <row r="94" spans="3:52" ht="16.149999999999999" customHeight="1" x14ac:dyDescent="0.2"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151"/>
      <c r="AQ94" s="151"/>
      <c r="AR94" s="151"/>
      <c r="AS94" s="151"/>
      <c r="AT94" s="34"/>
      <c r="AU94" s="34"/>
      <c r="AV94" s="34"/>
      <c r="AW94" s="34"/>
      <c r="AX94" s="34"/>
      <c r="AY94" s="34"/>
      <c r="AZ94" s="34"/>
    </row>
    <row r="95" spans="3:52" ht="16.149999999999999" customHeight="1" x14ac:dyDescent="0.2"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151"/>
      <c r="AQ95" s="151"/>
      <c r="AR95" s="151"/>
      <c r="AS95" s="151"/>
      <c r="AT95" s="34"/>
      <c r="AU95" s="34"/>
      <c r="AV95" s="34"/>
      <c r="AW95" s="34"/>
      <c r="AX95" s="34"/>
      <c r="AY95" s="34"/>
      <c r="AZ95" s="34"/>
    </row>
    <row r="96" spans="3:52" ht="16.149999999999999" customHeight="1" x14ac:dyDescent="0.2"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151"/>
      <c r="AQ96" s="151"/>
      <c r="AR96" s="151"/>
      <c r="AS96" s="151"/>
      <c r="AT96" s="34"/>
      <c r="AU96" s="34"/>
      <c r="AV96" s="34"/>
      <c r="AW96" s="34"/>
      <c r="AX96" s="34"/>
      <c r="AY96" s="34"/>
      <c r="AZ96" s="34"/>
    </row>
    <row r="97" spans="3:52" ht="16.149999999999999" customHeight="1" x14ac:dyDescent="0.2"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151"/>
      <c r="AQ97" s="151"/>
      <c r="AR97" s="151"/>
      <c r="AS97" s="151"/>
      <c r="AT97" s="34"/>
      <c r="AU97" s="34"/>
      <c r="AV97" s="34"/>
      <c r="AW97" s="34"/>
      <c r="AX97" s="34"/>
      <c r="AY97" s="34"/>
      <c r="AZ97" s="34"/>
    </row>
    <row r="98" spans="3:52" ht="16.149999999999999" customHeight="1" x14ac:dyDescent="0.2"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151"/>
      <c r="AQ98" s="151"/>
      <c r="AR98" s="151"/>
      <c r="AS98" s="151"/>
      <c r="AT98" s="34"/>
      <c r="AU98" s="34"/>
      <c r="AV98" s="34"/>
      <c r="AW98" s="34"/>
      <c r="AX98" s="34"/>
      <c r="AY98" s="34"/>
      <c r="AZ98" s="34"/>
    </row>
    <row r="99" spans="3:52" ht="16.149999999999999" customHeight="1" x14ac:dyDescent="0.2"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151"/>
      <c r="AQ99" s="151"/>
      <c r="AR99" s="151"/>
      <c r="AS99" s="151"/>
      <c r="AT99" s="34"/>
      <c r="AU99" s="34"/>
      <c r="AV99" s="34"/>
      <c r="AW99" s="34"/>
      <c r="AX99" s="34"/>
      <c r="AY99" s="34"/>
      <c r="AZ99" s="34"/>
    </row>
    <row r="100" spans="3:52" ht="16.149999999999999" customHeight="1" x14ac:dyDescent="0.2"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151"/>
      <c r="AQ100" s="151"/>
      <c r="AR100" s="151"/>
      <c r="AS100" s="151"/>
      <c r="AT100" s="34"/>
      <c r="AU100" s="34"/>
      <c r="AV100" s="34"/>
      <c r="AW100" s="34"/>
      <c r="AX100" s="34"/>
      <c r="AY100" s="34"/>
      <c r="AZ100" s="34"/>
    </row>
    <row r="101" spans="3:52" ht="16.149999999999999" customHeight="1" x14ac:dyDescent="0.2"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151"/>
      <c r="AQ101" s="151"/>
      <c r="AR101" s="151"/>
      <c r="AS101" s="151"/>
      <c r="AT101" s="34"/>
      <c r="AU101" s="34"/>
      <c r="AV101" s="34"/>
      <c r="AW101" s="34"/>
      <c r="AX101" s="34"/>
      <c r="AY101" s="34"/>
      <c r="AZ101" s="34"/>
    </row>
    <row r="102" spans="3:52" ht="16.149999999999999" customHeight="1" x14ac:dyDescent="0.2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151"/>
      <c r="AQ102" s="151"/>
      <c r="AR102" s="151"/>
      <c r="AS102" s="151"/>
      <c r="AT102" s="34"/>
      <c r="AU102" s="34"/>
      <c r="AV102" s="34"/>
      <c r="AW102" s="34"/>
      <c r="AX102" s="34"/>
      <c r="AY102" s="34"/>
      <c r="AZ102" s="34"/>
    </row>
    <row r="103" spans="3:52" ht="16.149999999999999" customHeight="1" x14ac:dyDescent="0.2"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151"/>
      <c r="AQ103" s="151"/>
      <c r="AR103" s="151"/>
      <c r="AS103" s="151"/>
      <c r="AT103" s="34"/>
      <c r="AU103" s="34"/>
      <c r="AV103" s="34"/>
      <c r="AW103" s="34"/>
      <c r="AX103" s="34"/>
      <c r="AY103" s="34"/>
      <c r="AZ103" s="34"/>
    </row>
    <row r="104" spans="3:52" ht="16.149999999999999" customHeight="1" x14ac:dyDescent="0.2"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151"/>
      <c r="AQ104" s="151"/>
      <c r="AR104" s="151"/>
      <c r="AS104" s="151"/>
      <c r="AT104" s="34"/>
      <c r="AU104" s="34"/>
      <c r="AV104" s="34"/>
      <c r="AW104" s="34"/>
      <c r="AX104" s="34"/>
      <c r="AY104" s="34"/>
      <c r="AZ104" s="34"/>
    </row>
    <row r="105" spans="3:52" ht="16.149999999999999" customHeight="1" x14ac:dyDescent="0.2"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151"/>
      <c r="AQ105" s="151"/>
      <c r="AR105" s="151"/>
      <c r="AS105" s="151"/>
      <c r="AT105" s="34"/>
      <c r="AU105" s="34"/>
      <c r="AV105" s="34"/>
      <c r="AW105" s="34"/>
      <c r="AX105" s="34"/>
      <c r="AY105" s="34"/>
      <c r="AZ105" s="34"/>
    </row>
    <row r="106" spans="3:52" ht="16.149999999999999" customHeight="1" x14ac:dyDescent="0.2"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151"/>
      <c r="AQ106" s="151"/>
      <c r="AR106" s="151"/>
      <c r="AS106" s="151"/>
      <c r="AT106" s="34"/>
      <c r="AU106" s="34"/>
      <c r="AV106" s="34"/>
      <c r="AW106" s="34"/>
      <c r="AX106" s="34"/>
      <c r="AY106" s="34"/>
      <c r="AZ106" s="34"/>
    </row>
    <row r="107" spans="3:52" ht="16.149999999999999" customHeight="1" x14ac:dyDescent="0.2"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151"/>
      <c r="AQ107" s="151"/>
      <c r="AR107" s="151"/>
      <c r="AS107" s="151"/>
      <c r="AT107" s="34"/>
      <c r="AU107" s="34"/>
      <c r="AV107" s="34"/>
      <c r="AW107" s="34"/>
      <c r="AX107" s="34"/>
      <c r="AY107" s="34"/>
      <c r="AZ107" s="34"/>
    </row>
    <row r="108" spans="3:52" ht="16.149999999999999" customHeight="1" x14ac:dyDescent="0.2"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151"/>
      <c r="AQ108" s="151"/>
      <c r="AR108" s="151"/>
      <c r="AS108" s="151"/>
      <c r="AT108" s="34"/>
      <c r="AU108" s="34"/>
      <c r="AV108" s="34"/>
      <c r="AW108" s="34"/>
      <c r="AX108" s="34"/>
      <c r="AY108" s="34"/>
      <c r="AZ108" s="34"/>
    </row>
    <row r="109" spans="3:52" ht="16.149999999999999" customHeight="1" x14ac:dyDescent="0.2"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151"/>
      <c r="AQ109" s="151"/>
      <c r="AR109" s="151"/>
      <c r="AS109" s="151"/>
      <c r="AT109" s="34"/>
      <c r="AU109" s="34"/>
      <c r="AV109" s="34"/>
      <c r="AW109" s="34"/>
      <c r="AX109" s="34"/>
      <c r="AY109" s="34"/>
      <c r="AZ109" s="34"/>
    </row>
    <row r="110" spans="3:52" ht="16.149999999999999" customHeight="1" x14ac:dyDescent="0.2"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151"/>
      <c r="AQ110" s="151"/>
      <c r="AR110" s="151"/>
      <c r="AS110" s="151"/>
      <c r="AT110" s="34"/>
      <c r="AU110" s="34"/>
      <c r="AV110" s="34"/>
      <c r="AW110" s="34"/>
      <c r="AX110" s="34"/>
      <c r="AY110" s="34"/>
      <c r="AZ110" s="34"/>
    </row>
    <row r="111" spans="3:52" ht="16.149999999999999" customHeight="1" x14ac:dyDescent="0.2"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151"/>
      <c r="AQ111" s="151"/>
      <c r="AR111" s="151"/>
      <c r="AS111" s="151"/>
      <c r="AT111" s="34"/>
      <c r="AU111" s="34"/>
      <c r="AV111" s="34"/>
      <c r="AW111" s="34"/>
      <c r="AX111" s="34"/>
      <c r="AY111" s="34"/>
      <c r="AZ111" s="34"/>
    </row>
    <row r="112" spans="3:52" ht="16.149999999999999" customHeight="1" x14ac:dyDescent="0.2"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151"/>
      <c r="AQ112" s="151"/>
      <c r="AR112" s="151"/>
      <c r="AS112" s="151"/>
      <c r="AT112" s="34"/>
      <c r="AU112" s="34"/>
      <c r="AV112" s="34"/>
      <c r="AW112" s="34"/>
      <c r="AX112" s="34"/>
      <c r="AY112" s="34"/>
      <c r="AZ112" s="34"/>
    </row>
    <row r="113" spans="3:52" ht="16.149999999999999" customHeight="1" x14ac:dyDescent="0.2"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151"/>
      <c r="AQ113" s="151"/>
      <c r="AR113" s="151"/>
      <c r="AS113" s="151"/>
      <c r="AT113" s="34"/>
      <c r="AU113" s="34"/>
      <c r="AV113" s="34"/>
      <c r="AW113" s="34"/>
      <c r="AX113" s="34"/>
      <c r="AY113" s="34"/>
      <c r="AZ113" s="34"/>
    </row>
    <row r="114" spans="3:52" ht="16.149999999999999" customHeight="1" x14ac:dyDescent="0.2"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151"/>
      <c r="AQ114" s="151"/>
      <c r="AR114" s="151"/>
      <c r="AS114" s="151"/>
      <c r="AT114" s="34"/>
      <c r="AU114" s="34"/>
      <c r="AV114" s="34"/>
      <c r="AW114" s="34"/>
      <c r="AX114" s="34"/>
      <c r="AY114" s="34"/>
      <c r="AZ114" s="34"/>
    </row>
    <row r="115" spans="3:52" ht="16.149999999999999" customHeight="1" x14ac:dyDescent="0.2"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151"/>
      <c r="AQ115" s="151"/>
      <c r="AR115" s="151"/>
      <c r="AS115" s="151"/>
      <c r="AT115" s="34"/>
      <c r="AU115" s="34"/>
      <c r="AV115" s="34"/>
      <c r="AW115" s="34"/>
      <c r="AX115" s="34"/>
      <c r="AY115" s="34"/>
      <c r="AZ115" s="34"/>
    </row>
    <row r="116" spans="3:52" ht="16.149999999999999" customHeight="1" x14ac:dyDescent="0.2"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151"/>
      <c r="AQ116" s="151"/>
      <c r="AR116" s="151"/>
      <c r="AS116" s="151"/>
      <c r="AT116" s="34"/>
      <c r="AU116" s="34"/>
      <c r="AV116" s="34"/>
      <c r="AW116" s="34"/>
      <c r="AX116" s="34"/>
      <c r="AY116" s="34"/>
      <c r="AZ116" s="34"/>
    </row>
    <row r="117" spans="3:52" ht="16.149999999999999" customHeight="1" x14ac:dyDescent="0.2"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151"/>
      <c r="AQ117" s="151"/>
      <c r="AR117" s="151"/>
      <c r="AS117" s="151"/>
      <c r="AT117" s="34"/>
      <c r="AU117" s="34"/>
      <c r="AV117" s="34"/>
      <c r="AW117" s="34"/>
      <c r="AX117" s="34"/>
      <c r="AY117" s="34"/>
      <c r="AZ117" s="34"/>
    </row>
    <row r="118" spans="3:52" ht="16.149999999999999" customHeight="1" x14ac:dyDescent="0.2"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151"/>
      <c r="AQ118" s="151"/>
      <c r="AR118" s="151"/>
      <c r="AS118" s="151"/>
      <c r="AT118" s="34"/>
      <c r="AU118" s="34"/>
      <c r="AV118" s="34"/>
      <c r="AW118" s="34"/>
      <c r="AX118" s="34"/>
      <c r="AY118" s="34"/>
      <c r="AZ118" s="34"/>
    </row>
    <row r="119" spans="3:52" ht="16.149999999999999" customHeight="1" x14ac:dyDescent="0.2"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151"/>
      <c r="AQ119" s="151"/>
      <c r="AR119" s="151"/>
      <c r="AS119" s="151"/>
      <c r="AT119" s="34"/>
      <c r="AU119" s="34"/>
      <c r="AV119" s="34"/>
      <c r="AW119" s="34"/>
      <c r="AX119" s="34"/>
      <c r="AY119" s="34"/>
      <c r="AZ119" s="34"/>
    </row>
    <row r="120" spans="3:52" ht="16.149999999999999" customHeight="1" x14ac:dyDescent="0.2"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151"/>
      <c r="AQ120" s="151"/>
      <c r="AR120" s="151"/>
      <c r="AS120" s="151"/>
      <c r="AT120" s="34"/>
      <c r="AU120" s="34"/>
      <c r="AV120" s="34"/>
      <c r="AW120" s="34"/>
      <c r="AX120" s="34"/>
      <c r="AY120" s="34"/>
      <c r="AZ120" s="34"/>
    </row>
    <row r="121" spans="3:52" ht="16.149999999999999" customHeight="1" x14ac:dyDescent="0.2"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151"/>
      <c r="AQ121" s="151"/>
      <c r="AR121" s="151"/>
      <c r="AS121" s="151"/>
      <c r="AT121" s="34"/>
      <c r="AU121" s="34"/>
      <c r="AV121" s="34"/>
      <c r="AW121" s="34"/>
      <c r="AX121" s="34"/>
      <c r="AY121" s="34"/>
      <c r="AZ121" s="34"/>
    </row>
    <row r="122" spans="3:52" ht="16.149999999999999" customHeight="1" x14ac:dyDescent="0.2"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151"/>
      <c r="AQ122" s="151"/>
      <c r="AR122" s="151"/>
      <c r="AS122" s="151"/>
      <c r="AT122" s="34"/>
      <c r="AU122" s="34"/>
      <c r="AV122" s="34"/>
      <c r="AW122" s="34"/>
      <c r="AX122" s="34"/>
      <c r="AY122" s="34"/>
      <c r="AZ122" s="34"/>
    </row>
    <row r="123" spans="3:52" ht="16.149999999999999" customHeight="1" x14ac:dyDescent="0.2"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151"/>
      <c r="AQ123" s="151"/>
      <c r="AR123" s="151"/>
      <c r="AS123" s="151"/>
      <c r="AT123" s="34"/>
      <c r="AU123" s="34"/>
      <c r="AV123" s="34"/>
      <c r="AW123" s="34"/>
      <c r="AX123" s="34"/>
      <c r="AY123" s="34"/>
      <c r="AZ123" s="34"/>
    </row>
    <row r="124" spans="3:52" ht="16.149999999999999" customHeight="1" x14ac:dyDescent="0.2"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151"/>
      <c r="AQ124" s="151"/>
      <c r="AR124" s="151"/>
      <c r="AS124" s="151"/>
      <c r="AT124" s="34"/>
      <c r="AU124" s="34"/>
      <c r="AV124" s="34"/>
      <c r="AW124" s="34"/>
      <c r="AX124" s="34"/>
      <c r="AY124" s="34"/>
      <c r="AZ124" s="34"/>
    </row>
    <row r="125" spans="3:52" ht="16.149999999999999" customHeight="1" x14ac:dyDescent="0.2"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151"/>
      <c r="AQ125" s="151"/>
      <c r="AR125" s="151"/>
      <c r="AS125" s="151"/>
      <c r="AT125" s="34"/>
      <c r="AU125" s="34"/>
      <c r="AV125" s="34"/>
      <c r="AW125" s="34"/>
      <c r="AX125" s="34"/>
      <c r="AY125" s="34"/>
      <c r="AZ125" s="34"/>
    </row>
    <row r="126" spans="3:52" ht="16.149999999999999" customHeight="1" x14ac:dyDescent="0.2"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151"/>
      <c r="AQ126" s="151"/>
      <c r="AR126" s="151"/>
      <c r="AS126" s="151"/>
      <c r="AT126" s="34"/>
      <c r="AU126" s="34"/>
      <c r="AV126" s="34"/>
      <c r="AW126" s="34"/>
      <c r="AX126" s="34"/>
      <c r="AY126" s="34"/>
      <c r="AZ126" s="34"/>
    </row>
    <row r="127" spans="3:52" ht="16.149999999999999" customHeight="1" x14ac:dyDescent="0.2"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151"/>
      <c r="AQ127" s="151"/>
      <c r="AR127" s="151"/>
      <c r="AS127" s="151"/>
      <c r="AT127" s="34"/>
      <c r="AU127" s="34"/>
      <c r="AV127" s="34"/>
      <c r="AW127" s="34"/>
      <c r="AX127" s="34"/>
      <c r="AY127" s="34"/>
      <c r="AZ127" s="34"/>
    </row>
    <row r="128" spans="3:52" ht="16.149999999999999" customHeight="1" x14ac:dyDescent="0.2"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151"/>
      <c r="AQ128" s="151"/>
      <c r="AR128" s="151"/>
      <c r="AS128" s="151"/>
      <c r="AT128" s="34"/>
      <c r="AU128" s="34"/>
      <c r="AV128" s="34"/>
      <c r="AW128" s="34"/>
      <c r="AX128" s="34"/>
      <c r="AY128" s="34"/>
      <c r="AZ128" s="34"/>
    </row>
    <row r="129" spans="3:52" ht="16.149999999999999" customHeight="1" x14ac:dyDescent="0.2"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151"/>
      <c r="AQ129" s="151"/>
      <c r="AR129" s="151"/>
      <c r="AS129" s="151"/>
      <c r="AT129" s="34"/>
      <c r="AU129" s="34"/>
      <c r="AV129" s="34"/>
      <c r="AW129" s="34"/>
      <c r="AX129" s="34"/>
      <c r="AY129" s="34"/>
      <c r="AZ129" s="34"/>
    </row>
    <row r="130" spans="3:52" ht="16.149999999999999" customHeight="1" x14ac:dyDescent="0.2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151"/>
      <c r="AQ130" s="151"/>
      <c r="AR130" s="151"/>
      <c r="AS130" s="151"/>
      <c r="AT130" s="34"/>
      <c r="AU130" s="34"/>
      <c r="AV130" s="34"/>
      <c r="AW130" s="34"/>
      <c r="AX130" s="34"/>
      <c r="AY130" s="34"/>
      <c r="AZ130" s="34"/>
    </row>
    <row r="131" spans="3:52" ht="16.149999999999999" customHeight="1" x14ac:dyDescent="0.2"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151"/>
      <c r="AQ131" s="151"/>
      <c r="AR131" s="151"/>
      <c r="AS131" s="151"/>
      <c r="AT131" s="34"/>
      <c r="AU131" s="34"/>
      <c r="AV131" s="34"/>
      <c r="AW131" s="34"/>
      <c r="AX131" s="34"/>
      <c r="AY131" s="34"/>
      <c r="AZ131" s="34"/>
    </row>
    <row r="132" spans="3:52" ht="16.149999999999999" customHeight="1" x14ac:dyDescent="0.2"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151"/>
      <c r="AQ132" s="151"/>
      <c r="AR132" s="151"/>
      <c r="AS132" s="151"/>
      <c r="AT132" s="34"/>
      <c r="AU132" s="34"/>
      <c r="AV132" s="34"/>
      <c r="AW132" s="34"/>
      <c r="AX132" s="34"/>
      <c r="AY132" s="34"/>
      <c r="AZ132" s="34"/>
    </row>
    <row r="133" spans="3:52" ht="16.149999999999999" customHeight="1" x14ac:dyDescent="0.2"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151"/>
      <c r="AQ133" s="151"/>
      <c r="AR133" s="151"/>
      <c r="AS133" s="151"/>
      <c r="AT133" s="34"/>
      <c r="AU133" s="34"/>
      <c r="AV133" s="34"/>
      <c r="AW133" s="34"/>
      <c r="AX133" s="34"/>
      <c r="AY133" s="34"/>
      <c r="AZ133" s="34"/>
    </row>
    <row r="134" spans="3:52" ht="16.149999999999999" customHeight="1" x14ac:dyDescent="0.2"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151"/>
      <c r="AQ134" s="151"/>
      <c r="AR134" s="151"/>
      <c r="AS134" s="151"/>
      <c r="AT134" s="34"/>
      <c r="AU134" s="34"/>
      <c r="AV134" s="34"/>
      <c r="AW134" s="34"/>
      <c r="AX134" s="34"/>
      <c r="AY134" s="34"/>
      <c r="AZ134" s="34"/>
    </row>
    <row r="135" spans="3:52" ht="16.149999999999999" customHeight="1" x14ac:dyDescent="0.2"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151"/>
      <c r="AQ135" s="151"/>
      <c r="AR135" s="151"/>
      <c r="AS135" s="151"/>
      <c r="AT135" s="34"/>
      <c r="AU135" s="34"/>
      <c r="AV135" s="34"/>
      <c r="AW135" s="34"/>
      <c r="AX135" s="34"/>
      <c r="AY135" s="34"/>
      <c r="AZ135" s="34"/>
    </row>
    <row r="136" spans="3:52" ht="16.149999999999999" customHeight="1" x14ac:dyDescent="0.2"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151"/>
      <c r="AQ136" s="151"/>
      <c r="AR136" s="151"/>
      <c r="AS136" s="151"/>
      <c r="AT136" s="34"/>
      <c r="AU136" s="34"/>
      <c r="AV136" s="34"/>
      <c r="AW136" s="34"/>
      <c r="AX136" s="34"/>
      <c r="AY136" s="34"/>
      <c r="AZ136" s="34"/>
    </row>
    <row r="137" spans="3:52" ht="16.149999999999999" customHeight="1" x14ac:dyDescent="0.2"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151"/>
      <c r="AQ137" s="151"/>
      <c r="AR137" s="151"/>
      <c r="AS137" s="151"/>
      <c r="AT137" s="34"/>
      <c r="AU137" s="34"/>
      <c r="AV137" s="34"/>
      <c r="AW137" s="34"/>
      <c r="AX137" s="34"/>
      <c r="AY137" s="34"/>
      <c r="AZ137" s="34"/>
    </row>
    <row r="138" spans="3:52" ht="16.149999999999999" customHeight="1" x14ac:dyDescent="0.2"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151"/>
      <c r="AQ138" s="151"/>
      <c r="AR138" s="151"/>
      <c r="AS138" s="151"/>
      <c r="AT138" s="34"/>
      <c r="AU138" s="34"/>
      <c r="AV138" s="34"/>
      <c r="AW138" s="34"/>
      <c r="AX138" s="34"/>
      <c r="AY138" s="34"/>
      <c r="AZ138" s="34"/>
    </row>
    <row r="139" spans="3:52" ht="16.149999999999999" customHeight="1" x14ac:dyDescent="0.2"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151"/>
      <c r="AQ139" s="151"/>
      <c r="AR139" s="151"/>
      <c r="AS139" s="151"/>
      <c r="AT139" s="34"/>
      <c r="AU139" s="34"/>
      <c r="AV139" s="34"/>
      <c r="AW139" s="34"/>
      <c r="AX139" s="34"/>
      <c r="AY139" s="34"/>
      <c r="AZ139" s="34"/>
    </row>
    <row r="140" spans="3:52" ht="16.149999999999999" customHeight="1" x14ac:dyDescent="0.2"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151"/>
      <c r="AQ140" s="151"/>
      <c r="AR140" s="151"/>
      <c r="AS140" s="151"/>
      <c r="AT140" s="34"/>
      <c r="AU140" s="34"/>
      <c r="AV140" s="34"/>
      <c r="AW140" s="34"/>
      <c r="AX140" s="34"/>
      <c r="AY140" s="34"/>
      <c r="AZ140" s="34"/>
    </row>
    <row r="141" spans="3:52" ht="16.149999999999999" customHeight="1" x14ac:dyDescent="0.2"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151"/>
      <c r="AQ141" s="151"/>
      <c r="AR141" s="151"/>
      <c r="AS141" s="151"/>
      <c r="AT141" s="34"/>
      <c r="AU141" s="34"/>
      <c r="AV141" s="34"/>
      <c r="AW141" s="34"/>
      <c r="AX141" s="34"/>
      <c r="AY141" s="34"/>
      <c r="AZ141" s="34"/>
    </row>
    <row r="142" spans="3:52" ht="16.149999999999999" customHeight="1" x14ac:dyDescent="0.2"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151"/>
      <c r="AQ142" s="151"/>
      <c r="AR142" s="151"/>
      <c r="AS142" s="151"/>
      <c r="AT142" s="34"/>
      <c r="AU142" s="34"/>
      <c r="AV142" s="34"/>
      <c r="AW142" s="34"/>
      <c r="AX142" s="34"/>
      <c r="AY142" s="34"/>
      <c r="AZ142" s="34"/>
    </row>
    <row r="143" spans="3:52" ht="16.149999999999999" customHeight="1" x14ac:dyDescent="0.2"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151"/>
      <c r="AQ143" s="151"/>
      <c r="AR143" s="151"/>
      <c r="AS143" s="151"/>
      <c r="AT143" s="34"/>
      <c r="AU143" s="34"/>
      <c r="AV143" s="34"/>
      <c r="AW143" s="34"/>
      <c r="AX143" s="34"/>
      <c r="AY143" s="34"/>
      <c r="AZ143" s="34"/>
    </row>
    <row r="144" spans="3:52" ht="16.149999999999999" customHeight="1" x14ac:dyDescent="0.2"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151"/>
      <c r="AQ144" s="151"/>
      <c r="AR144" s="151"/>
      <c r="AS144" s="151"/>
      <c r="AT144" s="34"/>
      <c r="AU144" s="34"/>
      <c r="AV144" s="34"/>
      <c r="AW144" s="34"/>
      <c r="AX144" s="34"/>
      <c r="AY144" s="34"/>
      <c r="AZ144" s="34"/>
    </row>
    <row r="145" spans="3:52" ht="16.149999999999999" customHeight="1" x14ac:dyDescent="0.2"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151"/>
      <c r="AQ145" s="151"/>
      <c r="AR145" s="151"/>
      <c r="AS145" s="151"/>
      <c r="AT145" s="34"/>
      <c r="AU145" s="34"/>
      <c r="AV145" s="34"/>
      <c r="AW145" s="34"/>
      <c r="AX145" s="34"/>
      <c r="AY145" s="34"/>
      <c r="AZ145" s="34"/>
    </row>
    <row r="146" spans="3:52" ht="16.149999999999999" customHeight="1" x14ac:dyDescent="0.2"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151"/>
      <c r="AQ146" s="151"/>
      <c r="AR146" s="151"/>
      <c r="AS146" s="151"/>
      <c r="AT146" s="34"/>
      <c r="AU146" s="34"/>
      <c r="AV146" s="34"/>
      <c r="AW146" s="34"/>
      <c r="AX146" s="34"/>
      <c r="AY146" s="34"/>
      <c r="AZ146" s="34"/>
    </row>
    <row r="147" spans="3:52" ht="16.149999999999999" customHeight="1" x14ac:dyDescent="0.2"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151"/>
      <c r="AQ147" s="151"/>
      <c r="AR147" s="151"/>
      <c r="AS147" s="151"/>
      <c r="AT147" s="34"/>
      <c r="AU147" s="34"/>
      <c r="AV147" s="34"/>
      <c r="AW147" s="34"/>
      <c r="AX147" s="34"/>
      <c r="AY147" s="34"/>
      <c r="AZ147" s="34"/>
    </row>
    <row r="148" spans="3:52" ht="16.149999999999999" customHeight="1" x14ac:dyDescent="0.2"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151"/>
      <c r="AQ148" s="151"/>
      <c r="AR148" s="151"/>
      <c r="AS148" s="151"/>
      <c r="AT148" s="34"/>
      <c r="AU148" s="34"/>
      <c r="AV148" s="34"/>
      <c r="AW148" s="34"/>
      <c r="AX148" s="34"/>
      <c r="AY148" s="34"/>
      <c r="AZ148" s="34"/>
    </row>
    <row r="149" spans="3:52" ht="16.149999999999999" customHeight="1" x14ac:dyDescent="0.2"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151"/>
      <c r="AQ149" s="151"/>
      <c r="AR149" s="151"/>
      <c r="AS149" s="151"/>
      <c r="AT149" s="34"/>
      <c r="AU149" s="34"/>
      <c r="AV149" s="34"/>
      <c r="AW149" s="34"/>
      <c r="AX149" s="34"/>
      <c r="AY149" s="34"/>
      <c r="AZ149" s="34"/>
    </row>
    <row r="150" spans="3:52" ht="16.149999999999999" customHeight="1" x14ac:dyDescent="0.2"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151"/>
      <c r="AQ150" s="151"/>
      <c r="AR150" s="151"/>
      <c r="AS150" s="151"/>
      <c r="AT150" s="34"/>
      <c r="AU150" s="34"/>
      <c r="AV150" s="34"/>
      <c r="AW150" s="34"/>
      <c r="AX150" s="34"/>
      <c r="AY150" s="34"/>
      <c r="AZ150" s="34"/>
    </row>
    <row r="151" spans="3:52" ht="16.149999999999999" customHeight="1" x14ac:dyDescent="0.2"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151"/>
      <c r="AQ151" s="151"/>
      <c r="AR151" s="151"/>
      <c r="AS151" s="151"/>
      <c r="AT151" s="34"/>
      <c r="AU151" s="34"/>
      <c r="AV151" s="34"/>
      <c r="AW151" s="34"/>
      <c r="AX151" s="34"/>
      <c r="AY151" s="34"/>
      <c r="AZ151" s="34"/>
    </row>
    <row r="152" spans="3:52" ht="16.149999999999999" customHeight="1" x14ac:dyDescent="0.2"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151"/>
      <c r="AQ152" s="151"/>
      <c r="AR152" s="151"/>
      <c r="AS152" s="151"/>
      <c r="AT152" s="34"/>
      <c r="AU152" s="34"/>
      <c r="AV152" s="34"/>
      <c r="AW152" s="34"/>
      <c r="AX152" s="34"/>
      <c r="AY152" s="34"/>
      <c r="AZ152" s="34"/>
    </row>
    <row r="153" spans="3:52" ht="16.149999999999999" customHeight="1" x14ac:dyDescent="0.2"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151"/>
      <c r="AQ153" s="151"/>
      <c r="AR153" s="151"/>
      <c r="AS153" s="151"/>
      <c r="AT153" s="34"/>
      <c r="AU153" s="34"/>
      <c r="AV153" s="34"/>
      <c r="AW153" s="34"/>
      <c r="AX153" s="34"/>
      <c r="AY153" s="34"/>
      <c r="AZ153" s="34"/>
    </row>
    <row r="154" spans="3:52" ht="16.149999999999999" customHeight="1" x14ac:dyDescent="0.2"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151"/>
      <c r="AQ154" s="151"/>
      <c r="AR154" s="151"/>
      <c r="AS154" s="151"/>
      <c r="AT154" s="34"/>
      <c r="AU154" s="34"/>
      <c r="AV154" s="34"/>
      <c r="AW154" s="34"/>
      <c r="AX154" s="34"/>
      <c r="AY154" s="34"/>
      <c r="AZ154" s="34"/>
    </row>
    <row r="155" spans="3:52" ht="16.149999999999999" customHeight="1" x14ac:dyDescent="0.2"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151"/>
      <c r="AQ155" s="151"/>
      <c r="AR155" s="151"/>
      <c r="AS155" s="151"/>
      <c r="AT155" s="34"/>
      <c r="AU155" s="34"/>
      <c r="AV155" s="34"/>
      <c r="AW155" s="34"/>
      <c r="AX155" s="34"/>
      <c r="AY155" s="34"/>
      <c r="AZ155" s="34"/>
    </row>
    <row r="156" spans="3:52" ht="16.149999999999999" customHeight="1" x14ac:dyDescent="0.2"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151"/>
      <c r="AQ156" s="151"/>
      <c r="AR156" s="151"/>
      <c r="AS156" s="151"/>
      <c r="AT156" s="34"/>
      <c r="AU156" s="34"/>
      <c r="AV156" s="34"/>
      <c r="AW156" s="34"/>
      <c r="AX156" s="34"/>
      <c r="AY156" s="34"/>
      <c r="AZ156" s="34"/>
    </row>
    <row r="157" spans="3:52" ht="16.149999999999999" customHeight="1" x14ac:dyDescent="0.2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151"/>
      <c r="AQ157" s="151"/>
      <c r="AR157" s="151"/>
      <c r="AS157" s="151"/>
      <c r="AT157" s="34"/>
      <c r="AU157" s="34"/>
      <c r="AV157" s="34"/>
      <c r="AW157" s="34"/>
      <c r="AX157" s="34"/>
      <c r="AY157" s="34"/>
      <c r="AZ157" s="34"/>
    </row>
    <row r="158" spans="3:52" ht="16.149999999999999" customHeight="1" x14ac:dyDescent="0.2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151"/>
      <c r="AQ158" s="151"/>
      <c r="AR158" s="151"/>
      <c r="AS158" s="151"/>
      <c r="AT158" s="34"/>
      <c r="AU158" s="34"/>
      <c r="AV158" s="34"/>
      <c r="AW158" s="34"/>
      <c r="AX158" s="34"/>
      <c r="AY158" s="34"/>
      <c r="AZ158" s="34"/>
    </row>
    <row r="159" spans="3:52" ht="16.149999999999999" customHeight="1" x14ac:dyDescent="0.2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151"/>
      <c r="AQ159" s="151"/>
      <c r="AR159" s="151"/>
      <c r="AS159" s="151"/>
      <c r="AT159" s="34"/>
      <c r="AU159" s="34"/>
      <c r="AV159" s="34"/>
      <c r="AW159" s="34"/>
      <c r="AX159" s="34"/>
      <c r="AY159" s="34"/>
      <c r="AZ159" s="34"/>
    </row>
    <row r="160" spans="3:52" ht="16.149999999999999" customHeight="1" x14ac:dyDescent="0.2"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151"/>
      <c r="AQ160" s="151"/>
      <c r="AR160" s="151"/>
      <c r="AS160" s="151"/>
      <c r="AT160" s="34"/>
      <c r="AU160" s="34"/>
      <c r="AV160" s="34"/>
      <c r="AW160" s="34"/>
      <c r="AX160" s="34"/>
      <c r="AY160" s="34"/>
      <c r="AZ160" s="34"/>
    </row>
    <row r="161" spans="3:52" ht="16.149999999999999" customHeight="1" x14ac:dyDescent="0.2"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151"/>
      <c r="AQ161" s="151"/>
      <c r="AR161" s="151"/>
      <c r="AS161" s="151"/>
      <c r="AT161" s="34"/>
      <c r="AU161" s="34"/>
      <c r="AV161" s="34"/>
      <c r="AW161" s="34"/>
      <c r="AX161" s="34"/>
      <c r="AY161" s="34"/>
      <c r="AZ161" s="34"/>
    </row>
    <row r="162" spans="3:52" ht="16.149999999999999" customHeight="1" x14ac:dyDescent="0.2"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151"/>
      <c r="AQ162" s="151"/>
      <c r="AR162" s="151"/>
      <c r="AS162" s="151"/>
      <c r="AT162" s="34"/>
      <c r="AU162" s="34"/>
      <c r="AV162" s="34"/>
      <c r="AW162" s="34"/>
      <c r="AX162" s="34"/>
      <c r="AY162" s="34"/>
      <c r="AZ162" s="34"/>
    </row>
    <row r="163" spans="3:52" ht="16.149999999999999" customHeight="1" x14ac:dyDescent="0.2"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151"/>
      <c r="AQ163" s="151"/>
      <c r="AR163" s="151"/>
      <c r="AS163" s="151"/>
      <c r="AT163" s="34"/>
      <c r="AU163" s="34"/>
      <c r="AV163" s="34"/>
      <c r="AW163" s="34"/>
      <c r="AX163" s="34"/>
      <c r="AY163" s="34"/>
      <c r="AZ163" s="34"/>
    </row>
    <row r="164" spans="3:52" ht="16.149999999999999" customHeight="1" x14ac:dyDescent="0.2"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151"/>
      <c r="AQ164" s="151"/>
      <c r="AR164" s="151"/>
      <c r="AS164" s="151"/>
      <c r="AT164" s="34"/>
      <c r="AU164" s="34"/>
      <c r="AV164" s="34"/>
      <c r="AW164" s="34"/>
      <c r="AX164" s="34"/>
      <c r="AY164" s="34"/>
      <c r="AZ164" s="34"/>
    </row>
    <row r="165" spans="3:52" ht="16.149999999999999" customHeight="1" x14ac:dyDescent="0.2"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151"/>
      <c r="AQ165" s="151"/>
      <c r="AR165" s="151"/>
      <c r="AS165" s="151"/>
      <c r="AT165" s="34"/>
      <c r="AU165" s="34"/>
      <c r="AV165" s="34"/>
      <c r="AW165" s="34"/>
      <c r="AX165" s="34"/>
      <c r="AY165" s="34"/>
      <c r="AZ165" s="34"/>
    </row>
    <row r="166" spans="3:52" ht="16.149999999999999" customHeight="1" x14ac:dyDescent="0.2"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151"/>
      <c r="AQ166" s="151"/>
      <c r="AR166" s="151"/>
      <c r="AS166" s="151"/>
      <c r="AT166" s="34"/>
      <c r="AU166" s="34"/>
      <c r="AV166" s="34"/>
      <c r="AW166" s="34"/>
      <c r="AX166" s="34"/>
      <c r="AY166" s="34"/>
      <c r="AZ166" s="34"/>
    </row>
    <row r="167" spans="3:52" ht="16.149999999999999" customHeight="1" x14ac:dyDescent="0.2"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151"/>
      <c r="AQ167" s="151"/>
      <c r="AR167" s="151"/>
      <c r="AS167" s="151"/>
      <c r="AT167" s="34"/>
      <c r="AU167" s="34"/>
      <c r="AV167" s="34"/>
      <c r="AW167" s="34"/>
      <c r="AX167" s="34"/>
      <c r="AY167" s="34"/>
      <c r="AZ167" s="34"/>
    </row>
    <row r="168" spans="3:52" ht="16.149999999999999" customHeight="1" x14ac:dyDescent="0.2"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151"/>
      <c r="AQ168" s="151"/>
      <c r="AR168" s="151"/>
      <c r="AS168" s="151"/>
      <c r="AT168" s="34"/>
      <c r="AU168" s="34"/>
      <c r="AV168" s="34"/>
      <c r="AW168" s="34"/>
      <c r="AX168" s="34"/>
      <c r="AY168" s="34"/>
      <c r="AZ168" s="34"/>
    </row>
    <row r="169" spans="3:52" ht="16.149999999999999" customHeight="1" x14ac:dyDescent="0.2"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151"/>
      <c r="AQ169" s="151"/>
      <c r="AR169" s="151"/>
      <c r="AS169" s="151"/>
      <c r="AT169" s="34"/>
      <c r="AU169" s="34"/>
      <c r="AV169" s="34"/>
      <c r="AW169" s="34"/>
      <c r="AX169" s="34"/>
      <c r="AY169" s="34"/>
      <c r="AZ169" s="34"/>
    </row>
    <row r="170" spans="3:52" ht="16.149999999999999" customHeight="1" x14ac:dyDescent="0.2"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151"/>
      <c r="AQ170" s="151"/>
      <c r="AR170" s="151"/>
      <c r="AS170" s="151"/>
      <c r="AT170" s="34"/>
      <c r="AU170" s="34"/>
      <c r="AV170" s="34"/>
      <c r="AW170" s="34"/>
      <c r="AX170" s="34"/>
      <c r="AY170" s="34"/>
      <c r="AZ170" s="34"/>
    </row>
    <row r="171" spans="3:52" ht="16.149999999999999" customHeight="1" x14ac:dyDescent="0.2"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151"/>
      <c r="AQ171" s="151"/>
      <c r="AR171" s="151"/>
      <c r="AS171" s="151"/>
      <c r="AT171" s="34"/>
      <c r="AU171" s="34"/>
      <c r="AV171" s="34"/>
      <c r="AW171" s="34"/>
      <c r="AX171" s="34"/>
      <c r="AY171" s="34"/>
      <c r="AZ171" s="34"/>
    </row>
    <row r="172" spans="3:52" ht="16.149999999999999" customHeight="1" x14ac:dyDescent="0.2"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151"/>
      <c r="AQ172" s="151"/>
      <c r="AR172" s="151"/>
      <c r="AS172" s="151"/>
      <c r="AT172" s="34"/>
      <c r="AU172" s="34"/>
      <c r="AV172" s="34"/>
      <c r="AW172" s="34"/>
      <c r="AX172" s="34"/>
      <c r="AY172" s="34"/>
      <c r="AZ172" s="34"/>
    </row>
    <row r="173" spans="3:52" ht="16.149999999999999" customHeight="1" x14ac:dyDescent="0.2"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151"/>
      <c r="AQ173" s="151"/>
      <c r="AR173" s="151"/>
      <c r="AS173" s="151"/>
      <c r="AT173" s="34"/>
      <c r="AU173" s="34"/>
      <c r="AV173" s="34"/>
      <c r="AW173" s="34"/>
      <c r="AX173" s="34"/>
      <c r="AY173" s="34"/>
      <c r="AZ173" s="34"/>
    </row>
    <row r="174" spans="3:52" ht="16.149999999999999" customHeight="1" x14ac:dyDescent="0.2"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151"/>
      <c r="AQ174" s="151"/>
      <c r="AR174" s="151"/>
      <c r="AS174" s="151"/>
      <c r="AT174" s="34"/>
      <c r="AU174" s="34"/>
      <c r="AV174" s="34"/>
      <c r="AW174" s="34"/>
      <c r="AX174" s="34"/>
      <c r="AY174" s="34"/>
      <c r="AZ174" s="34"/>
    </row>
    <row r="175" spans="3:52" ht="16.149999999999999" customHeight="1" x14ac:dyDescent="0.2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151"/>
      <c r="AQ175" s="151"/>
      <c r="AR175" s="151"/>
      <c r="AS175" s="151"/>
      <c r="AT175" s="34"/>
      <c r="AU175" s="34"/>
      <c r="AV175" s="34"/>
      <c r="AW175" s="34"/>
      <c r="AX175" s="34"/>
      <c r="AY175" s="34"/>
      <c r="AZ175" s="34"/>
    </row>
    <row r="176" spans="3:52" ht="16.149999999999999" customHeight="1" x14ac:dyDescent="0.2"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151"/>
      <c r="AQ176" s="151"/>
      <c r="AR176" s="151"/>
      <c r="AS176" s="151"/>
      <c r="AT176" s="34"/>
      <c r="AU176" s="34"/>
      <c r="AV176" s="34"/>
      <c r="AW176" s="34"/>
      <c r="AX176" s="34"/>
      <c r="AY176" s="34"/>
      <c r="AZ176" s="34"/>
    </row>
    <row r="177" spans="3:52" ht="16.149999999999999" customHeight="1" x14ac:dyDescent="0.2"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151"/>
      <c r="AQ177" s="151"/>
      <c r="AR177" s="151"/>
      <c r="AS177" s="151"/>
      <c r="AT177" s="34"/>
      <c r="AU177" s="34"/>
      <c r="AV177" s="34"/>
      <c r="AW177" s="34"/>
      <c r="AX177" s="34"/>
      <c r="AY177" s="34"/>
      <c r="AZ177" s="34"/>
    </row>
    <row r="178" spans="3:52" ht="16.149999999999999" customHeight="1" x14ac:dyDescent="0.2"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151"/>
      <c r="AQ178" s="151"/>
      <c r="AR178" s="151"/>
      <c r="AS178" s="151"/>
      <c r="AT178" s="34"/>
      <c r="AU178" s="34"/>
      <c r="AV178" s="34"/>
      <c r="AW178" s="34"/>
      <c r="AX178" s="34"/>
      <c r="AY178" s="34"/>
      <c r="AZ178" s="34"/>
    </row>
    <row r="179" spans="3:52" ht="16.149999999999999" customHeight="1" x14ac:dyDescent="0.2"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151"/>
      <c r="AQ179" s="151"/>
      <c r="AR179" s="151"/>
      <c r="AS179" s="151"/>
      <c r="AT179" s="34"/>
      <c r="AU179" s="34"/>
      <c r="AV179" s="34"/>
      <c r="AW179" s="34"/>
      <c r="AX179" s="34"/>
      <c r="AY179" s="34"/>
      <c r="AZ179" s="34"/>
    </row>
    <row r="180" spans="3:52" ht="16.149999999999999" customHeight="1" x14ac:dyDescent="0.2"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151"/>
      <c r="AQ180" s="151"/>
      <c r="AR180" s="151"/>
      <c r="AS180" s="151"/>
      <c r="AT180" s="34"/>
      <c r="AU180" s="34"/>
      <c r="AV180" s="34"/>
      <c r="AW180" s="34"/>
      <c r="AX180" s="34"/>
      <c r="AY180" s="34"/>
      <c r="AZ180" s="34"/>
    </row>
    <row r="181" spans="3:52" ht="16.149999999999999" customHeight="1" x14ac:dyDescent="0.2"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151"/>
      <c r="AQ181" s="151"/>
      <c r="AR181" s="151"/>
      <c r="AS181" s="151"/>
      <c r="AT181" s="34"/>
      <c r="AU181" s="34"/>
      <c r="AV181" s="34"/>
      <c r="AW181" s="34"/>
      <c r="AX181" s="34"/>
      <c r="AY181" s="34"/>
      <c r="AZ181" s="34"/>
    </row>
    <row r="182" spans="3:52" ht="16.149999999999999" customHeight="1" x14ac:dyDescent="0.2"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151"/>
      <c r="AQ182" s="151"/>
      <c r="AR182" s="151"/>
      <c r="AS182" s="151"/>
      <c r="AT182" s="34"/>
      <c r="AU182" s="34"/>
      <c r="AV182" s="34"/>
      <c r="AW182" s="34"/>
      <c r="AX182" s="34"/>
      <c r="AY182" s="34"/>
      <c r="AZ182" s="34"/>
    </row>
    <row r="183" spans="3:52" ht="16.149999999999999" customHeight="1" x14ac:dyDescent="0.2"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151"/>
      <c r="AQ183" s="151"/>
      <c r="AR183" s="151"/>
      <c r="AS183" s="151"/>
      <c r="AT183" s="34"/>
      <c r="AU183" s="34"/>
      <c r="AV183" s="34"/>
      <c r="AW183" s="34"/>
      <c r="AX183" s="34"/>
      <c r="AY183" s="34"/>
      <c r="AZ183" s="34"/>
    </row>
    <row r="184" spans="3:52" ht="16.149999999999999" customHeight="1" x14ac:dyDescent="0.2"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151"/>
      <c r="AQ184" s="151"/>
      <c r="AR184" s="151"/>
      <c r="AS184" s="151"/>
      <c r="AT184" s="34"/>
      <c r="AU184" s="34"/>
      <c r="AV184" s="34"/>
      <c r="AW184" s="34"/>
      <c r="AX184" s="34"/>
      <c r="AY184" s="34"/>
      <c r="AZ184" s="34"/>
    </row>
    <row r="185" spans="3:52" ht="16.149999999999999" customHeight="1" x14ac:dyDescent="0.2"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151"/>
      <c r="AQ185" s="151"/>
      <c r="AR185" s="151"/>
      <c r="AS185" s="151"/>
      <c r="AT185" s="34"/>
      <c r="AU185" s="34"/>
      <c r="AV185" s="34"/>
      <c r="AW185" s="34"/>
      <c r="AX185" s="34"/>
      <c r="AY185" s="34"/>
      <c r="AZ185" s="34"/>
    </row>
    <row r="186" spans="3:52" ht="16.149999999999999" customHeight="1" x14ac:dyDescent="0.2"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151"/>
      <c r="AQ186" s="151"/>
      <c r="AR186" s="151"/>
      <c r="AS186" s="151"/>
      <c r="AT186" s="34"/>
      <c r="AU186" s="34"/>
      <c r="AV186" s="34"/>
      <c r="AW186" s="34"/>
      <c r="AX186" s="34"/>
      <c r="AY186" s="34"/>
      <c r="AZ186" s="34"/>
    </row>
    <row r="187" spans="3:52" ht="16.149999999999999" customHeight="1" x14ac:dyDescent="0.2"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151"/>
      <c r="AQ187" s="151"/>
      <c r="AR187" s="151"/>
      <c r="AS187" s="151"/>
      <c r="AT187" s="34"/>
      <c r="AU187" s="34"/>
      <c r="AV187" s="34"/>
      <c r="AW187" s="34"/>
      <c r="AX187" s="34"/>
      <c r="AY187" s="34"/>
      <c r="AZ187" s="34"/>
    </row>
    <row r="188" spans="3:52" ht="16.149999999999999" customHeight="1" x14ac:dyDescent="0.2"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151"/>
      <c r="AQ188" s="151"/>
      <c r="AR188" s="151"/>
      <c r="AS188" s="151"/>
      <c r="AT188" s="34"/>
      <c r="AU188" s="34"/>
      <c r="AV188" s="34"/>
      <c r="AW188" s="34"/>
      <c r="AX188" s="34"/>
      <c r="AY188" s="34"/>
      <c r="AZ188" s="34"/>
    </row>
    <row r="189" spans="3:52" ht="16.149999999999999" customHeight="1" x14ac:dyDescent="0.2"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151"/>
      <c r="AQ189" s="151"/>
      <c r="AR189" s="151"/>
      <c r="AS189" s="151"/>
      <c r="AT189" s="34"/>
      <c r="AU189" s="34"/>
      <c r="AV189" s="34"/>
      <c r="AW189" s="34"/>
      <c r="AX189" s="34"/>
      <c r="AY189" s="34"/>
      <c r="AZ189" s="34"/>
    </row>
    <row r="190" spans="3:52" ht="16.149999999999999" customHeight="1" x14ac:dyDescent="0.2"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151"/>
      <c r="AQ190" s="151"/>
      <c r="AR190" s="151"/>
      <c r="AS190" s="151"/>
      <c r="AT190" s="34"/>
      <c r="AU190" s="34"/>
      <c r="AV190" s="34"/>
      <c r="AW190" s="34"/>
      <c r="AX190" s="34"/>
      <c r="AY190" s="34"/>
      <c r="AZ190" s="34"/>
    </row>
    <row r="191" spans="3:52" ht="16.149999999999999" customHeight="1" x14ac:dyDescent="0.2"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151"/>
      <c r="AQ191" s="151"/>
      <c r="AR191" s="151"/>
      <c r="AS191" s="151"/>
      <c r="AT191" s="34"/>
      <c r="AU191" s="34"/>
      <c r="AV191" s="34"/>
      <c r="AW191" s="34"/>
      <c r="AX191" s="34"/>
      <c r="AY191" s="34"/>
      <c r="AZ191" s="34"/>
    </row>
    <row r="192" spans="3:52" ht="16.149999999999999" customHeight="1" x14ac:dyDescent="0.2"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151"/>
      <c r="AQ192" s="151"/>
      <c r="AR192" s="151"/>
      <c r="AS192" s="151"/>
      <c r="AT192" s="34"/>
      <c r="AU192" s="34"/>
      <c r="AV192" s="34"/>
      <c r="AW192" s="34"/>
      <c r="AX192" s="34"/>
      <c r="AY192" s="34"/>
      <c r="AZ192" s="34"/>
    </row>
    <row r="193" spans="3:52" ht="16.149999999999999" customHeight="1" x14ac:dyDescent="0.2"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151"/>
      <c r="AQ193" s="151"/>
      <c r="AR193" s="151"/>
      <c r="AS193" s="151"/>
      <c r="AT193" s="34"/>
      <c r="AU193" s="34"/>
      <c r="AV193" s="34"/>
      <c r="AW193" s="34"/>
      <c r="AX193" s="34"/>
      <c r="AY193" s="34"/>
      <c r="AZ193" s="34"/>
    </row>
    <row r="194" spans="3:52" ht="16.149999999999999" customHeight="1" x14ac:dyDescent="0.2"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151"/>
      <c r="AQ194" s="151"/>
      <c r="AR194" s="151"/>
      <c r="AS194" s="151"/>
      <c r="AT194" s="34"/>
      <c r="AU194" s="34"/>
      <c r="AV194" s="34"/>
      <c r="AW194" s="34"/>
      <c r="AX194" s="34"/>
      <c r="AY194" s="34"/>
      <c r="AZ194" s="34"/>
    </row>
    <row r="195" spans="3:52" ht="16.149999999999999" customHeight="1" x14ac:dyDescent="0.2"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151"/>
      <c r="AQ195" s="151"/>
      <c r="AR195" s="151"/>
      <c r="AS195" s="151"/>
      <c r="AT195" s="34"/>
      <c r="AU195" s="34"/>
      <c r="AV195" s="34"/>
      <c r="AW195" s="34"/>
      <c r="AX195" s="34"/>
      <c r="AY195" s="34"/>
      <c r="AZ195" s="34"/>
    </row>
    <row r="196" spans="3:52" ht="16.149999999999999" customHeight="1" x14ac:dyDescent="0.2"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151"/>
      <c r="AQ196" s="151"/>
      <c r="AR196" s="151"/>
      <c r="AS196" s="151"/>
      <c r="AT196" s="34"/>
      <c r="AU196" s="34"/>
      <c r="AV196" s="34"/>
      <c r="AW196" s="34"/>
      <c r="AX196" s="34"/>
      <c r="AY196" s="34"/>
      <c r="AZ196" s="34"/>
    </row>
    <row r="197" spans="3:52" ht="16.149999999999999" customHeight="1" x14ac:dyDescent="0.2"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151"/>
      <c r="AQ197" s="151"/>
      <c r="AR197" s="151"/>
      <c r="AS197" s="151"/>
      <c r="AT197" s="34"/>
      <c r="AU197" s="34"/>
      <c r="AV197" s="34"/>
      <c r="AW197" s="34"/>
      <c r="AX197" s="34"/>
      <c r="AY197" s="34"/>
      <c r="AZ197" s="34"/>
    </row>
    <row r="198" spans="3:52" ht="16.149999999999999" customHeight="1" x14ac:dyDescent="0.2"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151"/>
      <c r="AQ198" s="151"/>
      <c r="AR198" s="151"/>
      <c r="AS198" s="151"/>
      <c r="AT198" s="34"/>
      <c r="AU198" s="34"/>
      <c r="AV198" s="34"/>
      <c r="AW198" s="34"/>
      <c r="AX198" s="34"/>
      <c r="AY198" s="34"/>
      <c r="AZ198" s="34"/>
    </row>
    <row r="199" spans="3:52" ht="16.149999999999999" customHeight="1" x14ac:dyDescent="0.2"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151"/>
      <c r="AQ199" s="151"/>
      <c r="AR199" s="151"/>
      <c r="AS199" s="151"/>
      <c r="AT199" s="34"/>
      <c r="AU199" s="34"/>
      <c r="AV199" s="34"/>
      <c r="AW199" s="34"/>
      <c r="AX199" s="34"/>
      <c r="AY199" s="34"/>
      <c r="AZ199" s="34"/>
    </row>
    <row r="200" spans="3:52" ht="16.149999999999999" customHeight="1" x14ac:dyDescent="0.2"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151"/>
      <c r="AQ200" s="151"/>
      <c r="AR200" s="151"/>
      <c r="AS200" s="151"/>
      <c r="AT200" s="34"/>
      <c r="AU200" s="34"/>
      <c r="AV200" s="34"/>
      <c r="AW200" s="34"/>
      <c r="AX200" s="34"/>
      <c r="AY200" s="34"/>
      <c r="AZ200" s="34"/>
    </row>
    <row r="201" spans="3:52" ht="16.149999999999999" customHeight="1" x14ac:dyDescent="0.2"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151"/>
      <c r="AQ201" s="151"/>
      <c r="AR201" s="151"/>
      <c r="AS201" s="151"/>
      <c r="AT201" s="34"/>
      <c r="AU201" s="34"/>
      <c r="AV201" s="34"/>
      <c r="AW201" s="34"/>
      <c r="AX201" s="34"/>
      <c r="AY201" s="34"/>
      <c r="AZ201" s="34"/>
    </row>
    <row r="202" spans="3:52" ht="16.149999999999999" customHeight="1" x14ac:dyDescent="0.2"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151"/>
      <c r="AQ202" s="151"/>
      <c r="AR202" s="151"/>
      <c r="AS202" s="151"/>
      <c r="AT202" s="34"/>
      <c r="AU202" s="34"/>
      <c r="AV202" s="34"/>
      <c r="AW202" s="34"/>
      <c r="AX202" s="34"/>
      <c r="AY202" s="34"/>
      <c r="AZ202" s="34"/>
    </row>
    <row r="203" spans="3:52" ht="16.149999999999999" customHeight="1" x14ac:dyDescent="0.2"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151"/>
      <c r="AQ203" s="151"/>
      <c r="AR203" s="151"/>
      <c r="AS203" s="151"/>
      <c r="AT203" s="34"/>
      <c r="AU203" s="34"/>
      <c r="AV203" s="34"/>
      <c r="AW203" s="34"/>
      <c r="AX203" s="34"/>
      <c r="AY203" s="34"/>
      <c r="AZ203" s="34"/>
    </row>
    <row r="204" spans="3:52" ht="16.149999999999999" customHeight="1" x14ac:dyDescent="0.2"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151"/>
      <c r="AQ204" s="151"/>
      <c r="AR204" s="151"/>
      <c r="AS204" s="151"/>
      <c r="AT204" s="34"/>
      <c r="AU204" s="34"/>
      <c r="AV204" s="34"/>
      <c r="AW204" s="34"/>
      <c r="AX204" s="34"/>
      <c r="AY204" s="34"/>
      <c r="AZ204" s="34"/>
    </row>
    <row r="205" spans="3:52" ht="16.149999999999999" customHeight="1" x14ac:dyDescent="0.2"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151"/>
      <c r="AQ205" s="151"/>
      <c r="AR205" s="151"/>
      <c r="AS205" s="151"/>
      <c r="AT205" s="34"/>
      <c r="AU205" s="34"/>
      <c r="AV205" s="34"/>
      <c r="AW205" s="34"/>
      <c r="AX205" s="34"/>
      <c r="AY205" s="34"/>
      <c r="AZ205" s="34"/>
    </row>
    <row r="206" spans="3:52" ht="16.149999999999999" customHeight="1" x14ac:dyDescent="0.2"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151"/>
      <c r="AQ206" s="151"/>
      <c r="AR206" s="151"/>
      <c r="AS206" s="151"/>
      <c r="AT206" s="34"/>
      <c r="AU206" s="34"/>
      <c r="AV206" s="34"/>
      <c r="AW206" s="34"/>
      <c r="AX206" s="34"/>
      <c r="AY206" s="34"/>
      <c r="AZ206" s="34"/>
    </row>
    <row r="207" spans="3:52" ht="16.149999999999999" customHeight="1" x14ac:dyDescent="0.2"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151"/>
      <c r="AQ207" s="151"/>
      <c r="AR207" s="151"/>
      <c r="AS207" s="151"/>
      <c r="AT207" s="34"/>
      <c r="AU207" s="34"/>
      <c r="AV207" s="34"/>
      <c r="AW207" s="34"/>
      <c r="AX207" s="34"/>
      <c r="AY207" s="34"/>
      <c r="AZ207" s="34"/>
    </row>
    <row r="208" spans="3:52" ht="16.149999999999999" customHeight="1" x14ac:dyDescent="0.2"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151"/>
      <c r="AQ208" s="151"/>
      <c r="AR208" s="151"/>
      <c r="AS208" s="151"/>
      <c r="AT208" s="34"/>
      <c r="AU208" s="34"/>
      <c r="AV208" s="34"/>
      <c r="AW208" s="34"/>
      <c r="AX208" s="34"/>
      <c r="AY208" s="34"/>
      <c r="AZ208" s="34"/>
    </row>
    <row r="209" spans="3:52" ht="16.149999999999999" customHeight="1" x14ac:dyDescent="0.2"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151"/>
      <c r="AQ209" s="151"/>
      <c r="AR209" s="151"/>
      <c r="AS209" s="151"/>
      <c r="AT209" s="34"/>
      <c r="AU209" s="34"/>
      <c r="AV209" s="34"/>
      <c r="AW209" s="34"/>
      <c r="AX209" s="34"/>
      <c r="AY209" s="34"/>
      <c r="AZ209" s="34"/>
    </row>
    <row r="210" spans="3:52" ht="16.149999999999999" customHeight="1" x14ac:dyDescent="0.2"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151"/>
      <c r="AQ210" s="151"/>
      <c r="AR210" s="151"/>
      <c r="AS210" s="151"/>
      <c r="AT210" s="34"/>
      <c r="AU210" s="34"/>
      <c r="AV210" s="34"/>
      <c r="AW210" s="34"/>
      <c r="AX210" s="34"/>
      <c r="AY210" s="34"/>
      <c r="AZ210" s="34"/>
    </row>
    <row r="211" spans="3:52" ht="16.149999999999999" customHeight="1" x14ac:dyDescent="0.2"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151"/>
      <c r="AQ211" s="151"/>
      <c r="AR211" s="151"/>
      <c r="AS211" s="151"/>
      <c r="AT211" s="34"/>
      <c r="AU211" s="34"/>
      <c r="AV211" s="34"/>
      <c r="AW211" s="34"/>
      <c r="AX211" s="34"/>
      <c r="AY211" s="34"/>
      <c r="AZ211" s="34"/>
    </row>
    <row r="212" spans="3:52" ht="16.149999999999999" customHeight="1" x14ac:dyDescent="0.2"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151"/>
      <c r="AQ212" s="151"/>
      <c r="AR212" s="151"/>
      <c r="AS212" s="151"/>
      <c r="AT212" s="34"/>
      <c r="AU212" s="34"/>
      <c r="AV212" s="34"/>
      <c r="AW212" s="34"/>
      <c r="AX212" s="34"/>
      <c r="AY212" s="34"/>
      <c r="AZ212" s="34"/>
    </row>
    <row r="213" spans="3:52" ht="16.149999999999999" customHeight="1" x14ac:dyDescent="0.2"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151"/>
      <c r="AQ213" s="151"/>
      <c r="AR213" s="151"/>
      <c r="AS213" s="151"/>
      <c r="AT213" s="34"/>
      <c r="AU213" s="34"/>
      <c r="AV213" s="34"/>
      <c r="AW213" s="34"/>
      <c r="AX213" s="34"/>
      <c r="AY213" s="34"/>
      <c r="AZ213" s="34"/>
    </row>
    <row r="214" spans="3:52" ht="16.149999999999999" customHeight="1" x14ac:dyDescent="0.2"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151"/>
      <c r="AQ214" s="151"/>
      <c r="AR214" s="151"/>
      <c r="AS214" s="151"/>
      <c r="AT214" s="34"/>
      <c r="AU214" s="34"/>
      <c r="AV214" s="34"/>
      <c r="AW214" s="34"/>
      <c r="AX214" s="34"/>
      <c r="AY214" s="34"/>
      <c r="AZ214" s="34"/>
    </row>
    <row r="215" spans="3:52" ht="16.149999999999999" customHeight="1" x14ac:dyDescent="0.2"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151"/>
      <c r="AQ215" s="151"/>
      <c r="AR215" s="151"/>
      <c r="AS215" s="151"/>
      <c r="AT215" s="34"/>
      <c r="AU215" s="34"/>
      <c r="AV215" s="34"/>
      <c r="AW215" s="34"/>
      <c r="AX215" s="34"/>
      <c r="AY215" s="34"/>
      <c r="AZ215" s="34"/>
    </row>
    <row r="216" spans="3:52" ht="16.149999999999999" customHeight="1" x14ac:dyDescent="0.2"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151"/>
      <c r="AQ216" s="151"/>
      <c r="AR216" s="151"/>
      <c r="AS216" s="151"/>
      <c r="AT216" s="34"/>
      <c r="AU216" s="34"/>
      <c r="AV216" s="34"/>
      <c r="AW216" s="34"/>
      <c r="AX216" s="34"/>
      <c r="AY216" s="34"/>
      <c r="AZ216" s="34"/>
    </row>
    <row r="217" spans="3:52" ht="16.149999999999999" customHeight="1" x14ac:dyDescent="0.2"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151"/>
      <c r="AQ217" s="151"/>
      <c r="AR217" s="151"/>
      <c r="AS217" s="151"/>
      <c r="AT217" s="34"/>
      <c r="AU217" s="34"/>
      <c r="AV217" s="34"/>
      <c r="AW217" s="34"/>
      <c r="AX217" s="34"/>
      <c r="AY217" s="34"/>
      <c r="AZ217" s="34"/>
    </row>
    <row r="218" spans="3:52" ht="16.149999999999999" customHeight="1" x14ac:dyDescent="0.2"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151"/>
      <c r="AQ218" s="151"/>
      <c r="AR218" s="151"/>
      <c r="AS218" s="151"/>
      <c r="AT218" s="34"/>
      <c r="AU218" s="34"/>
      <c r="AV218" s="34"/>
      <c r="AW218" s="34"/>
      <c r="AX218" s="34"/>
      <c r="AY218" s="34"/>
      <c r="AZ218" s="34"/>
    </row>
    <row r="219" spans="3:52" ht="16.149999999999999" customHeight="1" x14ac:dyDescent="0.2"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151"/>
      <c r="AQ219" s="151"/>
      <c r="AR219" s="151"/>
      <c r="AS219" s="151"/>
      <c r="AT219" s="34"/>
      <c r="AU219" s="34"/>
      <c r="AV219" s="34"/>
      <c r="AW219" s="34"/>
      <c r="AX219" s="34"/>
      <c r="AY219" s="34"/>
      <c r="AZ219" s="34"/>
    </row>
    <row r="220" spans="3:52" ht="16.149999999999999" customHeight="1" x14ac:dyDescent="0.2"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151"/>
      <c r="AQ220" s="151"/>
      <c r="AR220" s="151"/>
      <c r="AS220" s="151"/>
      <c r="AT220" s="34"/>
      <c r="AU220" s="34"/>
      <c r="AV220" s="34"/>
      <c r="AW220" s="34"/>
      <c r="AX220" s="34"/>
      <c r="AY220" s="34"/>
      <c r="AZ220" s="34"/>
    </row>
    <row r="221" spans="3:52" ht="16.149999999999999" customHeight="1" x14ac:dyDescent="0.2"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151"/>
      <c r="AQ221" s="151"/>
      <c r="AR221" s="151"/>
      <c r="AS221" s="151"/>
      <c r="AT221" s="34"/>
      <c r="AU221" s="34"/>
      <c r="AV221" s="34"/>
      <c r="AW221" s="34"/>
      <c r="AX221" s="34"/>
      <c r="AY221" s="34"/>
      <c r="AZ221" s="34"/>
    </row>
    <row r="222" spans="3:52" ht="16.149999999999999" customHeight="1" x14ac:dyDescent="0.2"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151"/>
      <c r="AQ222" s="151"/>
      <c r="AR222" s="151"/>
      <c r="AS222" s="151"/>
      <c r="AT222" s="34"/>
      <c r="AU222" s="34"/>
      <c r="AV222" s="34"/>
      <c r="AW222" s="34"/>
      <c r="AX222" s="34"/>
      <c r="AY222" s="34"/>
      <c r="AZ222" s="34"/>
    </row>
    <row r="223" spans="3:52" ht="16.149999999999999" customHeight="1" x14ac:dyDescent="0.2"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151"/>
      <c r="AQ223" s="151"/>
      <c r="AR223" s="151"/>
      <c r="AS223" s="151"/>
      <c r="AT223" s="34"/>
      <c r="AU223" s="34"/>
      <c r="AV223" s="34"/>
      <c r="AW223" s="34"/>
      <c r="AX223" s="34"/>
      <c r="AY223" s="34"/>
      <c r="AZ223" s="34"/>
    </row>
    <row r="224" spans="3:52" ht="16.149999999999999" customHeight="1" x14ac:dyDescent="0.2"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151"/>
      <c r="AQ224" s="151"/>
      <c r="AR224" s="151"/>
      <c r="AS224" s="151"/>
      <c r="AT224" s="34"/>
      <c r="AU224" s="34"/>
      <c r="AV224" s="34"/>
      <c r="AW224" s="34"/>
      <c r="AX224" s="34"/>
      <c r="AY224" s="34"/>
      <c r="AZ224" s="34"/>
    </row>
    <row r="225" spans="3:52" ht="16.149999999999999" customHeight="1" x14ac:dyDescent="0.2"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151"/>
      <c r="AQ225" s="151"/>
      <c r="AR225" s="151"/>
      <c r="AS225" s="151"/>
      <c r="AT225" s="34"/>
      <c r="AU225" s="34"/>
      <c r="AV225" s="34"/>
      <c r="AW225" s="34"/>
      <c r="AX225" s="34"/>
      <c r="AY225" s="34"/>
      <c r="AZ225" s="34"/>
    </row>
    <row r="226" spans="3:52" ht="16.149999999999999" customHeight="1" x14ac:dyDescent="0.2"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151"/>
      <c r="AQ226" s="151"/>
      <c r="AR226" s="151"/>
      <c r="AS226" s="151"/>
      <c r="AT226" s="34"/>
      <c r="AU226" s="34"/>
      <c r="AV226" s="34"/>
      <c r="AW226" s="34"/>
      <c r="AX226" s="34"/>
      <c r="AY226" s="34"/>
      <c r="AZ226" s="34"/>
    </row>
    <row r="227" spans="3:52" ht="16.149999999999999" customHeight="1" x14ac:dyDescent="0.2"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151"/>
      <c r="AQ227" s="151"/>
      <c r="AR227" s="151"/>
      <c r="AS227" s="151"/>
      <c r="AT227" s="34"/>
      <c r="AU227" s="34"/>
      <c r="AV227" s="34"/>
      <c r="AW227" s="34"/>
      <c r="AX227" s="34"/>
      <c r="AY227" s="34"/>
      <c r="AZ227" s="34"/>
    </row>
    <row r="228" spans="3:52" ht="16.149999999999999" customHeight="1" x14ac:dyDescent="0.2"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151"/>
      <c r="AQ228" s="151"/>
      <c r="AR228" s="151"/>
      <c r="AS228" s="151"/>
      <c r="AT228" s="34"/>
      <c r="AU228" s="34"/>
      <c r="AV228" s="34"/>
      <c r="AW228" s="34"/>
      <c r="AX228" s="34"/>
      <c r="AY228" s="34"/>
      <c r="AZ228" s="34"/>
    </row>
    <row r="229" spans="3:52" ht="16.149999999999999" customHeight="1" x14ac:dyDescent="0.2"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151"/>
      <c r="AQ229" s="151"/>
      <c r="AR229" s="151"/>
      <c r="AS229" s="151"/>
      <c r="AT229" s="34"/>
      <c r="AU229" s="34"/>
      <c r="AV229" s="34"/>
      <c r="AW229" s="34"/>
      <c r="AX229" s="34"/>
      <c r="AY229" s="34"/>
      <c r="AZ229" s="34"/>
    </row>
    <row r="230" spans="3:52" ht="16.149999999999999" customHeight="1" x14ac:dyDescent="0.2"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151"/>
      <c r="AQ230" s="151"/>
      <c r="AR230" s="151"/>
      <c r="AS230" s="151"/>
      <c r="AT230" s="34"/>
      <c r="AU230" s="34"/>
      <c r="AV230" s="34"/>
      <c r="AW230" s="34"/>
      <c r="AX230" s="34"/>
      <c r="AY230" s="34"/>
      <c r="AZ230" s="34"/>
    </row>
    <row r="231" spans="3:52" ht="16.149999999999999" customHeight="1" x14ac:dyDescent="0.2"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151"/>
      <c r="AQ231" s="151"/>
      <c r="AR231" s="151"/>
      <c r="AS231" s="151"/>
      <c r="AT231" s="34"/>
      <c r="AU231" s="34"/>
      <c r="AV231" s="34"/>
      <c r="AW231" s="34"/>
      <c r="AX231" s="34"/>
      <c r="AY231" s="34"/>
      <c r="AZ231" s="34"/>
    </row>
    <row r="232" spans="3:52" ht="16.149999999999999" customHeight="1" x14ac:dyDescent="0.2"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151"/>
      <c r="AQ232" s="151"/>
      <c r="AR232" s="151"/>
      <c r="AS232" s="151"/>
      <c r="AT232" s="34"/>
      <c r="AU232" s="34"/>
      <c r="AV232" s="34"/>
      <c r="AW232" s="34"/>
      <c r="AX232" s="34"/>
      <c r="AY232" s="34"/>
      <c r="AZ232" s="34"/>
    </row>
    <row r="233" spans="3:52" ht="16.149999999999999" customHeight="1" x14ac:dyDescent="0.2"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151"/>
      <c r="AQ233" s="151"/>
      <c r="AR233" s="151"/>
      <c r="AS233" s="151"/>
      <c r="AT233" s="34"/>
      <c r="AU233" s="34"/>
      <c r="AV233" s="34"/>
      <c r="AW233" s="34"/>
      <c r="AX233" s="34"/>
      <c r="AY233" s="34"/>
      <c r="AZ233" s="34"/>
    </row>
    <row r="234" spans="3:52" ht="16.149999999999999" customHeight="1" x14ac:dyDescent="0.2"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151"/>
      <c r="AQ234" s="151"/>
      <c r="AR234" s="151"/>
      <c r="AS234" s="151"/>
      <c r="AT234" s="34"/>
      <c r="AU234" s="34"/>
      <c r="AV234" s="34"/>
      <c r="AW234" s="34"/>
      <c r="AX234" s="34"/>
      <c r="AY234" s="34"/>
      <c r="AZ234" s="34"/>
    </row>
    <row r="235" spans="3:52" ht="16.149999999999999" customHeight="1" x14ac:dyDescent="0.2"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151"/>
      <c r="AQ235" s="151"/>
      <c r="AR235" s="151"/>
      <c r="AS235" s="151"/>
      <c r="AT235" s="34"/>
      <c r="AU235" s="34"/>
      <c r="AV235" s="34"/>
      <c r="AW235" s="34"/>
      <c r="AX235" s="34"/>
      <c r="AY235" s="34"/>
      <c r="AZ235" s="34"/>
    </row>
    <row r="236" spans="3:52" ht="16.149999999999999" customHeight="1" x14ac:dyDescent="0.2"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151"/>
      <c r="AQ236" s="151"/>
      <c r="AR236" s="151"/>
      <c r="AS236" s="151"/>
      <c r="AT236" s="34"/>
      <c r="AU236" s="34"/>
      <c r="AV236" s="34"/>
      <c r="AW236" s="34"/>
      <c r="AX236" s="34"/>
      <c r="AY236" s="34"/>
      <c r="AZ236" s="34"/>
    </row>
    <row r="237" spans="3:52" ht="16.149999999999999" customHeight="1" x14ac:dyDescent="0.2"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151"/>
      <c r="AQ237" s="151"/>
      <c r="AR237" s="151"/>
      <c r="AS237" s="151"/>
      <c r="AT237" s="34"/>
      <c r="AU237" s="34"/>
      <c r="AV237" s="34"/>
      <c r="AW237" s="34"/>
      <c r="AX237" s="34"/>
      <c r="AY237" s="34"/>
      <c r="AZ237" s="34"/>
    </row>
    <row r="238" spans="3:52" ht="16.149999999999999" customHeight="1" x14ac:dyDescent="0.2"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151"/>
      <c r="AQ238" s="151"/>
      <c r="AR238" s="151"/>
      <c r="AS238" s="151"/>
      <c r="AT238" s="34"/>
      <c r="AU238" s="34"/>
      <c r="AV238" s="34"/>
      <c r="AW238" s="34"/>
      <c r="AX238" s="34"/>
      <c r="AY238" s="34"/>
      <c r="AZ238" s="34"/>
    </row>
    <row r="239" spans="3:52" ht="16.149999999999999" customHeight="1" x14ac:dyDescent="0.2"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151"/>
      <c r="AQ239" s="151"/>
      <c r="AR239" s="151"/>
      <c r="AS239" s="151"/>
      <c r="AT239" s="34"/>
      <c r="AU239" s="34"/>
      <c r="AV239" s="34"/>
      <c r="AW239" s="34"/>
      <c r="AX239" s="34"/>
      <c r="AY239" s="34"/>
      <c r="AZ239" s="34"/>
    </row>
    <row r="240" spans="3:52" ht="16.149999999999999" customHeight="1" x14ac:dyDescent="0.2"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151"/>
      <c r="AQ240" s="151"/>
      <c r="AR240" s="151"/>
      <c r="AS240" s="151"/>
      <c r="AT240" s="34"/>
      <c r="AU240" s="34"/>
      <c r="AV240" s="34"/>
      <c r="AW240" s="34"/>
      <c r="AX240" s="34"/>
      <c r="AY240" s="34"/>
      <c r="AZ240" s="34"/>
    </row>
    <row r="241" spans="3:52" ht="16.149999999999999" customHeight="1" x14ac:dyDescent="0.2"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151"/>
      <c r="AQ241" s="151"/>
      <c r="AR241" s="151"/>
      <c r="AS241" s="151"/>
      <c r="AT241" s="34"/>
      <c r="AU241" s="34"/>
      <c r="AV241" s="34"/>
      <c r="AW241" s="34"/>
      <c r="AX241" s="34"/>
      <c r="AY241" s="34"/>
      <c r="AZ241" s="34"/>
    </row>
    <row r="242" spans="3:52" ht="16.149999999999999" customHeight="1" x14ac:dyDescent="0.2"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151"/>
      <c r="AQ242" s="151"/>
      <c r="AR242" s="151"/>
      <c r="AS242" s="151"/>
      <c r="AT242" s="34"/>
      <c r="AU242" s="34"/>
      <c r="AV242" s="34"/>
      <c r="AW242" s="34"/>
      <c r="AX242" s="34"/>
      <c r="AY242" s="34"/>
      <c r="AZ242" s="34"/>
    </row>
    <row r="243" spans="3:52" ht="16.149999999999999" customHeight="1" x14ac:dyDescent="0.2"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151"/>
      <c r="AQ243" s="151"/>
      <c r="AR243" s="151"/>
      <c r="AS243" s="151"/>
      <c r="AT243" s="34"/>
      <c r="AU243" s="34"/>
      <c r="AV243" s="34"/>
      <c r="AW243" s="34"/>
      <c r="AX243" s="34"/>
      <c r="AY243" s="34"/>
      <c r="AZ243" s="34"/>
    </row>
    <row r="244" spans="3:52" ht="16.149999999999999" customHeight="1" x14ac:dyDescent="0.2"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151"/>
      <c r="AQ244" s="151"/>
      <c r="AR244" s="151"/>
      <c r="AS244" s="151"/>
      <c r="AT244" s="34"/>
      <c r="AU244" s="34"/>
      <c r="AV244" s="34"/>
      <c r="AW244" s="34"/>
      <c r="AX244" s="34"/>
      <c r="AY244" s="34"/>
      <c r="AZ244" s="34"/>
    </row>
    <row r="245" spans="3:52" ht="16.149999999999999" customHeight="1" x14ac:dyDescent="0.2"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151"/>
      <c r="AQ245" s="151"/>
      <c r="AR245" s="151"/>
      <c r="AS245" s="151"/>
      <c r="AT245" s="34"/>
      <c r="AU245" s="34"/>
      <c r="AV245" s="34"/>
      <c r="AW245" s="34"/>
      <c r="AX245" s="34"/>
      <c r="AY245" s="34"/>
      <c r="AZ245" s="34"/>
    </row>
    <row r="246" spans="3:52" ht="16.149999999999999" customHeight="1" x14ac:dyDescent="0.2"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151"/>
      <c r="AQ246" s="151"/>
      <c r="AR246" s="151"/>
      <c r="AS246" s="151"/>
      <c r="AT246" s="34"/>
      <c r="AU246" s="34"/>
      <c r="AV246" s="34"/>
      <c r="AW246" s="34"/>
      <c r="AX246" s="34"/>
      <c r="AY246" s="34"/>
      <c r="AZ246" s="34"/>
    </row>
    <row r="247" spans="3:52" ht="16.149999999999999" customHeight="1" x14ac:dyDescent="0.2"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151"/>
      <c r="AQ247" s="151"/>
      <c r="AR247" s="151"/>
      <c r="AS247" s="151"/>
      <c r="AT247" s="34"/>
      <c r="AU247" s="34"/>
      <c r="AV247" s="34"/>
      <c r="AW247" s="34"/>
      <c r="AX247" s="34"/>
      <c r="AY247" s="34"/>
      <c r="AZ247" s="34"/>
    </row>
    <row r="248" spans="3:52" ht="16.149999999999999" customHeight="1" x14ac:dyDescent="0.2"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151"/>
      <c r="AQ248" s="151"/>
      <c r="AR248" s="151"/>
      <c r="AS248" s="151"/>
      <c r="AT248" s="34"/>
      <c r="AU248" s="34"/>
      <c r="AV248" s="34"/>
      <c r="AW248" s="34"/>
      <c r="AX248" s="34"/>
      <c r="AY248" s="34"/>
      <c r="AZ248" s="34"/>
    </row>
    <row r="249" spans="3:52" ht="16.149999999999999" customHeight="1" x14ac:dyDescent="0.2"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151"/>
      <c r="AQ249" s="151"/>
      <c r="AR249" s="151"/>
      <c r="AS249" s="151"/>
      <c r="AT249" s="34"/>
      <c r="AU249" s="34"/>
      <c r="AV249" s="34"/>
      <c r="AW249" s="34"/>
      <c r="AX249" s="34"/>
      <c r="AY249" s="34"/>
      <c r="AZ249" s="34"/>
    </row>
    <row r="250" spans="3:52" ht="16.149999999999999" customHeight="1" x14ac:dyDescent="0.2"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151"/>
      <c r="AQ250" s="151"/>
      <c r="AR250" s="151"/>
      <c r="AS250" s="151"/>
      <c r="AT250" s="34"/>
      <c r="AU250" s="34"/>
      <c r="AV250" s="34"/>
      <c r="AW250" s="34"/>
      <c r="AX250" s="34"/>
      <c r="AY250" s="34"/>
      <c r="AZ250" s="34"/>
    </row>
    <row r="251" spans="3:52" ht="16.149999999999999" customHeight="1" x14ac:dyDescent="0.2"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151"/>
      <c r="AQ251" s="151"/>
      <c r="AR251" s="151"/>
      <c r="AS251" s="151"/>
      <c r="AT251" s="34"/>
      <c r="AU251" s="34"/>
      <c r="AV251" s="34"/>
      <c r="AW251" s="34"/>
      <c r="AX251" s="34"/>
      <c r="AY251" s="34"/>
      <c r="AZ251" s="34"/>
    </row>
    <row r="252" spans="3:52" ht="16.149999999999999" customHeight="1" x14ac:dyDescent="0.2"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151"/>
      <c r="AQ252" s="151"/>
      <c r="AR252" s="151"/>
      <c r="AS252" s="151"/>
      <c r="AT252" s="34"/>
      <c r="AU252" s="34"/>
      <c r="AV252" s="34"/>
      <c r="AW252" s="34"/>
      <c r="AX252" s="34"/>
      <c r="AY252" s="34"/>
      <c r="AZ252" s="34"/>
    </row>
    <row r="253" spans="3:52" ht="16.149999999999999" customHeight="1" x14ac:dyDescent="0.2"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151"/>
      <c r="AQ253" s="151"/>
      <c r="AR253" s="151"/>
      <c r="AS253" s="151"/>
      <c r="AT253" s="34"/>
      <c r="AU253" s="34"/>
      <c r="AV253" s="34"/>
      <c r="AW253" s="34"/>
      <c r="AX253" s="34"/>
      <c r="AY253" s="34"/>
      <c r="AZ253" s="34"/>
    </row>
    <row r="254" spans="3:52" ht="16.149999999999999" customHeight="1" x14ac:dyDescent="0.2"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151"/>
      <c r="AQ254" s="151"/>
      <c r="AR254" s="151"/>
      <c r="AS254" s="151"/>
      <c r="AT254" s="34"/>
      <c r="AU254" s="34"/>
      <c r="AV254" s="34"/>
      <c r="AW254" s="34"/>
      <c r="AX254" s="34"/>
      <c r="AY254" s="34"/>
      <c r="AZ254" s="34"/>
    </row>
    <row r="255" spans="3:52" ht="16.149999999999999" customHeight="1" x14ac:dyDescent="0.2"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151"/>
      <c r="AQ255" s="151"/>
      <c r="AR255" s="151"/>
      <c r="AS255" s="151"/>
      <c r="AT255" s="34"/>
      <c r="AU255" s="34"/>
      <c r="AV255" s="34"/>
      <c r="AW255" s="34"/>
      <c r="AX255" s="34"/>
      <c r="AY255" s="34"/>
      <c r="AZ255" s="34"/>
    </row>
    <row r="256" spans="3:52" ht="16.149999999999999" customHeight="1" x14ac:dyDescent="0.2"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151"/>
      <c r="AQ256" s="151"/>
      <c r="AR256" s="151"/>
      <c r="AS256" s="151"/>
      <c r="AT256" s="34"/>
      <c r="AU256" s="34"/>
      <c r="AV256" s="34"/>
      <c r="AW256" s="34"/>
      <c r="AX256" s="34"/>
      <c r="AY256" s="34"/>
      <c r="AZ256" s="34"/>
    </row>
    <row r="257" spans="3:52" ht="16.149999999999999" customHeight="1" x14ac:dyDescent="0.2"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151"/>
      <c r="AQ257" s="151"/>
      <c r="AR257" s="151"/>
      <c r="AS257" s="151"/>
      <c r="AT257" s="34"/>
      <c r="AU257" s="34"/>
      <c r="AV257" s="34"/>
      <c r="AW257" s="34"/>
      <c r="AX257" s="34"/>
      <c r="AY257" s="34"/>
      <c r="AZ257" s="34"/>
    </row>
    <row r="258" spans="3:52" ht="16.149999999999999" customHeight="1" x14ac:dyDescent="0.2"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151"/>
      <c r="AQ258" s="151"/>
      <c r="AR258" s="151"/>
      <c r="AS258" s="151"/>
      <c r="AT258" s="34"/>
      <c r="AU258" s="34"/>
      <c r="AV258" s="34"/>
      <c r="AW258" s="34"/>
      <c r="AX258" s="34"/>
      <c r="AY258" s="34"/>
      <c r="AZ258" s="34"/>
    </row>
    <row r="259" spans="3:52" ht="16.149999999999999" customHeight="1" x14ac:dyDescent="0.2"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151"/>
      <c r="AQ259" s="151"/>
      <c r="AR259" s="151"/>
      <c r="AS259" s="151"/>
      <c r="AT259" s="34"/>
      <c r="AU259" s="34"/>
      <c r="AV259" s="34"/>
      <c r="AW259" s="34"/>
      <c r="AX259" s="34"/>
      <c r="AY259" s="34"/>
      <c r="AZ259" s="34"/>
    </row>
    <row r="260" spans="3:52" ht="16.149999999999999" customHeight="1" x14ac:dyDescent="0.2"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151"/>
      <c r="AQ260" s="151"/>
      <c r="AR260" s="151"/>
      <c r="AS260" s="151"/>
      <c r="AT260" s="34"/>
      <c r="AU260" s="34"/>
      <c r="AV260" s="34"/>
      <c r="AW260" s="34"/>
      <c r="AX260" s="34"/>
      <c r="AY260" s="34"/>
      <c r="AZ260" s="34"/>
    </row>
    <row r="261" spans="3:52" ht="16.149999999999999" customHeight="1" x14ac:dyDescent="0.2"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151"/>
      <c r="AQ261" s="151"/>
      <c r="AR261" s="151"/>
      <c r="AS261" s="151"/>
      <c r="AT261" s="34"/>
      <c r="AU261" s="34"/>
      <c r="AV261" s="34"/>
      <c r="AW261" s="34"/>
      <c r="AX261" s="34"/>
      <c r="AY261" s="34"/>
      <c r="AZ261" s="34"/>
    </row>
    <row r="262" spans="3:52" ht="16.149999999999999" customHeight="1" x14ac:dyDescent="0.2"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151"/>
      <c r="AQ262" s="151"/>
      <c r="AR262" s="151"/>
      <c r="AS262" s="151"/>
      <c r="AT262" s="34"/>
      <c r="AU262" s="34"/>
      <c r="AV262" s="34"/>
      <c r="AW262" s="34"/>
      <c r="AX262" s="34"/>
      <c r="AY262" s="34"/>
      <c r="AZ262" s="34"/>
    </row>
    <row r="263" spans="3:52" ht="16.149999999999999" customHeight="1" x14ac:dyDescent="0.2"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151"/>
      <c r="AQ263" s="151"/>
      <c r="AR263" s="151"/>
      <c r="AS263" s="151"/>
      <c r="AT263" s="34"/>
      <c r="AU263" s="34"/>
      <c r="AV263" s="34"/>
      <c r="AW263" s="34"/>
      <c r="AX263" s="34"/>
      <c r="AY263" s="34"/>
      <c r="AZ263" s="34"/>
    </row>
    <row r="264" spans="3:52" ht="16.149999999999999" customHeight="1" x14ac:dyDescent="0.2"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151"/>
      <c r="AQ264" s="151"/>
      <c r="AR264" s="151"/>
      <c r="AS264" s="151"/>
      <c r="AT264" s="34"/>
      <c r="AU264" s="34"/>
      <c r="AV264" s="34"/>
      <c r="AW264" s="34"/>
      <c r="AX264" s="34"/>
      <c r="AY264" s="34"/>
      <c r="AZ264" s="34"/>
    </row>
    <row r="265" spans="3:52" ht="16.149999999999999" customHeight="1" x14ac:dyDescent="0.2"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151"/>
      <c r="AQ265" s="151"/>
      <c r="AR265" s="151"/>
      <c r="AS265" s="151"/>
      <c r="AT265" s="34"/>
      <c r="AU265" s="34"/>
      <c r="AV265" s="34"/>
      <c r="AW265" s="34"/>
      <c r="AX265" s="34"/>
      <c r="AY265" s="34"/>
      <c r="AZ265" s="34"/>
    </row>
    <row r="266" spans="3:52" ht="16.149999999999999" customHeight="1" x14ac:dyDescent="0.2"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151"/>
      <c r="AQ266" s="151"/>
      <c r="AR266" s="151"/>
      <c r="AS266" s="151"/>
      <c r="AT266" s="34"/>
      <c r="AU266" s="34"/>
      <c r="AV266" s="34"/>
      <c r="AW266" s="34"/>
      <c r="AX266" s="34"/>
      <c r="AY266" s="34"/>
      <c r="AZ266" s="34"/>
    </row>
  </sheetData>
  <phoneticPr fontId="23" type="noConversion"/>
  <pageMargins left="0.25" right="0.25" top="0.75" bottom="0.75" header="0.3" footer="0.3"/>
  <pageSetup paperSize="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69"/>
  <sheetViews>
    <sheetView zoomScale="91" zoomScaleNormal="91" workbookViewId="0">
      <pane ySplit="7" topLeftCell="A8" activePane="bottomLeft" state="frozen"/>
      <selection activeCell="N18" sqref="A18:N21"/>
      <selection pane="bottomLeft" activeCell="R9" sqref="R9:R29"/>
    </sheetView>
  </sheetViews>
  <sheetFormatPr defaultColWidth="10" defaultRowHeight="13.6" x14ac:dyDescent="0.25"/>
  <cols>
    <col min="1" max="1" width="10" style="64"/>
    <col min="2" max="2" width="8" style="148" customWidth="1"/>
    <col min="3" max="3" width="5.25" style="64" bestFit="1" customWidth="1"/>
    <col min="4" max="5" width="7" style="60" customWidth="1"/>
    <col min="6" max="6" width="1" style="61" customWidth="1"/>
    <col min="7" max="8" width="5" style="63" customWidth="1"/>
    <col min="9" max="9" width="1" style="63" customWidth="1"/>
    <col min="10" max="12" width="5" style="63" customWidth="1"/>
    <col min="13" max="13" width="1.125" style="64" customWidth="1"/>
    <col min="14" max="14" width="10" style="64" customWidth="1"/>
    <col min="15" max="15" width="1" style="64" customWidth="1"/>
    <col min="16" max="16" width="10" style="64" customWidth="1"/>
    <col min="17" max="17" width="1" style="64" customWidth="1"/>
    <col min="18" max="18" width="10" style="64" customWidth="1"/>
    <col min="19" max="19" width="10" style="65" customWidth="1"/>
    <col min="20" max="20" width="0.875" style="65" customWidth="1"/>
    <col min="21" max="21" width="10" style="64" customWidth="1"/>
    <col min="22" max="23" width="1" style="64" customWidth="1"/>
    <col min="24" max="24" width="10" style="66" customWidth="1"/>
    <col min="25" max="25" width="32.75" style="64" hidden="1" customWidth="1"/>
    <col min="26" max="26" width="100.875" style="64" bestFit="1" customWidth="1"/>
    <col min="27" max="16384" width="10" style="64"/>
  </cols>
  <sheetData>
    <row r="1" spans="1:26" ht="14.95" customHeight="1" x14ac:dyDescent="0.25">
      <c r="A1" s="135" t="str">
        <f>'Door Comparison'!A1</f>
        <v>BHCL - 72 Broadwick St</v>
      </c>
      <c r="C1" s="59"/>
      <c r="G1" s="62"/>
      <c r="J1" s="62"/>
    </row>
    <row r="2" spans="1:26" x14ac:dyDescent="0.25">
      <c r="A2" s="148"/>
    </row>
    <row r="3" spans="1:26" x14ac:dyDescent="0.25">
      <c r="A3" s="134" t="s">
        <v>31</v>
      </c>
      <c r="C3" s="67"/>
      <c r="N3" s="124"/>
    </row>
    <row r="5" spans="1:26" x14ac:dyDescent="0.25">
      <c r="A5" s="144" t="s">
        <v>13</v>
      </c>
      <c r="B5" s="144" t="s">
        <v>13</v>
      </c>
      <c r="C5" s="77" t="str">
        <f>'Door Comparison'!C5</f>
        <v>Door</v>
      </c>
      <c r="D5" s="63" t="s">
        <v>0</v>
      </c>
      <c r="E5" s="63" t="s">
        <v>0</v>
      </c>
    </row>
    <row r="6" spans="1:26" x14ac:dyDescent="0.25">
      <c r="A6" s="145" t="s">
        <v>93</v>
      </c>
      <c r="B6" s="145" t="s">
        <v>76</v>
      </c>
      <c r="C6" s="68" t="str">
        <f>'Door Comparison'!C6</f>
        <v>Type</v>
      </c>
      <c r="D6" s="63" t="s">
        <v>1</v>
      </c>
      <c r="E6" s="63" t="s">
        <v>2</v>
      </c>
      <c r="G6" s="63" t="s">
        <v>3</v>
      </c>
      <c r="H6" s="63" t="s">
        <v>4</v>
      </c>
      <c r="J6" s="63" t="s">
        <v>5</v>
      </c>
      <c r="K6" s="63" t="s">
        <v>6</v>
      </c>
      <c r="L6" s="63" t="s">
        <v>27</v>
      </c>
      <c r="N6" s="69" t="s">
        <v>7</v>
      </c>
      <c r="P6" s="69" t="s">
        <v>8</v>
      </c>
      <c r="R6" s="165" t="s">
        <v>23</v>
      </c>
      <c r="S6" s="166" t="s">
        <v>13</v>
      </c>
      <c r="T6" s="70"/>
      <c r="U6" s="69" t="s">
        <v>9</v>
      </c>
      <c r="X6" s="71" t="s">
        <v>11</v>
      </c>
    </row>
    <row r="7" spans="1:26" x14ac:dyDescent="0.25">
      <c r="B7" s="146"/>
      <c r="C7" s="77"/>
      <c r="D7" s="63"/>
      <c r="E7" s="63"/>
      <c r="N7" s="69"/>
      <c r="P7" s="69"/>
      <c r="S7" s="70"/>
      <c r="T7" s="70"/>
      <c r="U7" s="69"/>
      <c r="X7" s="71"/>
    </row>
    <row r="8" spans="1:26" x14ac:dyDescent="0.25">
      <c r="B8" s="147"/>
      <c r="C8" s="77"/>
      <c r="S8" s="70"/>
      <c r="T8" s="70"/>
    </row>
    <row r="9" spans="1:26" x14ac:dyDescent="0.25">
      <c r="A9" s="64">
        <f>'Door Comparison'!A9</f>
        <v>4</v>
      </c>
      <c r="B9" s="144">
        <f>'Door Comparison'!B9</f>
        <v>43</v>
      </c>
      <c r="C9" s="77" t="str">
        <f>'Door Comparison'!C9</f>
        <v>R04</v>
      </c>
      <c r="D9" s="60">
        <f>'Door Comparison'!D9</f>
        <v>1040</v>
      </c>
      <c r="E9" s="60">
        <f>'Door Comparison'!E9</f>
        <v>2300</v>
      </c>
      <c r="G9" s="63">
        <f>'Door Comparison'!H9</f>
        <v>0</v>
      </c>
      <c r="H9" s="63">
        <f>'Door Comparison'!I9</f>
        <v>1</v>
      </c>
      <c r="J9" s="63">
        <f>'Door Comparison'!K9</f>
        <v>1</v>
      </c>
      <c r="K9" s="63">
        <f>'Door Comparison'!L9</f>
        <v>0</v>
      </c>
      <c r="L9" s="63">
        <f>'Door Comparison'!M9</f>
        <v>0</v>
      </c>
      <c r="N9" s="65">
        <f t="shared" ref="N9:N29" si="0">(D9+2*E9)*((G9*0.04)+(H9*0.09))/1000</f>
        <v>0.51</v>
      </c>
      <c r="P9" s="65">
        <f t="shared" ref="P9:P29" si="1">((D9+2*E9)*0.8)/1000</f>
        <v>4.51</v>
      </c>
      <c r="R9" s="1">
        <f>JMS!W7</f>
        <v>317.17</v>
      </c>
      <c r="S9" s="65">
        <f>'Door Comparison'!R9</f>
        <v>485.33</v>
      </c>
      <c r="U9" s="65">
        <f t="shared" ref="U9:U29" si="2">(J9+K9+L9)*(2*((D9+2*E9)*1/1000))</f>
        <v>11.28</v>
      </c>
      <c r="X9" s="66">
        <f t="shared" ref="X9:X29" si="3">SUM(N9:W9)</f>
        <v>818.8</v>
      </c>
      <c r="Y9" s="61" t="e">
        <f>#REF!</f>
        <v>#REF!</v>
      </c>
      <c r="Z9" s="117" t="str">
        <f>'Door Labour'!Z9</f>
        <v xml:space="preserve">Oak frame not including cladding </v>
      </c>
    </row>
    <row r="10" spans="1:26" x14ac:dyDescent="0.25">
      <c r="A10" s="64">
        <f>'Door Comparison'!A10</f>
        <v>4</v>
      </c>
      <c r="B10" s="144">
        <f>'Door Comparison'!B10</f>
        <v>44</v>
      </c>
      <c r="C10" s="77" t="str">
        <f>'Door Comparison'!C10</f>
        <v>R04</v>
      </c>
      <c r="D10" s="60">
        <f>'Door Comparison'!D10</f>
        <v>1040</v>
      </c>
      <c r="E10" s="60">
        <f>'Door Comparison'!E10</f>
        <v>2300</v>
      </c>
      <c r="G10" s="63">
        <f>'Door Comparison'!H10</f>
        <v>0</v>
      </c>
      <c r="H10" s="63">
        <f>'Door Comparison'!I10</f>
        <v>1</v>
      </c>
      <c r="J10" s="63">
        <f>'Door Comparison'!K10</f>
        <v>1</v>
      </c>
      <c r="K10" s="63">
        <f>'Door Comparison'!L10</f>
        <v>0</v>
      </c>
      <c r="L10" s="63">
        <f>'Door Comparison'!M10</f>
        <v>0</v>
      </c>
      <c r="N10" s="65">
        <f t="shared" si="0"/>
        <v>0.51</v>
      </c>
      <c r="P10" s="65">
        <f t="shared" si="1"/>
        <v>4.51</v>
      </c>
      <c r="R10" s="1">
        <f>JMS!W8</f>
        <v>317.17</v>
      </c>
      <c r="S10" s="65">
        <f>'Door Comparison'!R10</f>
        <v>485.33</v>
      </c>
      <c r="U10" s="65">
        <f t="shared" si="2"/>
        <v>11.28</v>
      </c>
      <c r="X10" s="66">
        <f t="shared" si="3"/>
        <v>818.8</v>
      </c>
      <c r="Y10" s="61" t="e">
        <f>#REF!</f>
        <v>#REF!</v>
      </c>
      <c r="Z10" s="117" t="str">
        <f>'Door Labour'!Z10</f>
        <v xml:space="preserve">Oak frame not including cladding </v>
      </c>
    </row>
    <row r="11" spans="1:26" x14ac:dyDescent="0.25">
      <c r="A11" s="64">
        <f>'Door Comparison'!A11</f>
        <v>4</v>
      </c>
      <c r="B11" s="144">
        <f>'Door Comparison'!B11</f>
        <v>45</v>
      </c>
      <c r="C11" s="77" t="str">
        <f>'Door Comparison'!C11</f>
        <v>R05</v>
      </c>
      <c r="D11" s="60">
        <f>'Door Comparison'!D11</f>
        <v>1297</v>
      </c>
      <c r="E11" s="60">
        <f>'Door Comparison'!E11</f>
        <v>2300</v>
      </c>
      <c r="G11" s="63">
        <f>'Door Comparison'!H11</f>
        <v>0</v>
      </c>
      <c r="H11" s="63">
        <f>'Door Comparison'!I11</f>
        <v>1</v>
      </c>
      <c r="J11" s="63">
        <f>'Door Comparison'!K11</f>
        <v>0</v>
      </c>
      <c r="K11" s="63">
        <f>'Door Comparison'!L11</f>
        <v>1</v>
      </c>
      <c r="L11" s="63">
        <f>'Door Comparison'!M11</f>
        <v>0</v>
      </c>
      <c r="N11" s="65">
        <f t="shared" si="0"/>
        <v>0.53</v>
      </c>
      <c r="P11" s="65">
        <f t="shared" si="1"/>
        <v>4.72</v>
      </c>
      <c r="R11" s="1">
        <f>JMS!W9</f>
        <v>371.76</v>
      </c>
      <c r="S11" s="65">
        <f>'Door Comparison'!R11</f>
        <v>1332.76</v>
      </c>
      <c r="U11" s="65">
        <f t="shared" si="2"/>
        <v>11.79</v>
      </c>
      <c r="X11" s="66">
        <f t="shared" si="3"/>
        <v>1721.56</v>
      </c>
      <c r="Y11" s="61" t="e">
        <f>#REF!</f>
        <v>#REF!</v>
      </c>
      <c r="Z11" s="117" t="str">
        <f>'Door Labour'!Z11</f>
        <v xml:space="preserve">Oak frame not including cladding </v>
      </c>
    </row>
    <row r="12" spans="1:26" x14ac:dyDescent="0.25">
      <c r="A12" s="64">
        <f>'Door Comparison'!A12</f>
        <v>4</v>
      </c>
      <c r="B12" s="144">
        <f>'Door Comparison'!B12</f>
        <v>46</v>
      </c>
      <c r="C12" s="77" t="str">
        <f>'Door Comparison'!C12</f>
        <v>R04</v>
      </c>
      <c r="D12" s="60">
        <f>'Door Comparison'!D12</f>
        <v>783</v>
      </c>
      <c r="E12" s="60">
        <f>'Door Comparison'!E12</f>
        <v>2810</v>
      </c>
      <c r="G12" s="63">
        <f>'Door Comparison'!H12</f>
        <v>0</v>
      </c>
      <c r="H12" s="63">
        <f>'Door Comparison'!I12</f>
        <v>1</v>
      </c>
      <c r="J12" s="63">
        <f>'Door Comparison'!K12</f>
        <v>1</v>
      </c>
      <c r="K12" s="63">
        <f>'Door Comparison'!L12</f>
        <v>0</v>
      </c>
      <c r="L12" s="63">
        <f>'Door Comparison'!M12</f>
        <v>0</v>
      </c>
      <c r="N12" s="65">
        <f t="shared" si="0"/>
        <v>0.57999999999999996</v>
      </c>
      <c r="P12" s="65">
        <f t="shared" si="1"/>
        <v>5.12</v>
      </c>
      <c r="R12" s="1">
        <f>JMS!W10</f>
        <v>355.18</v>
      </c>
      <c r="S12" s="65">
        <f>'Door Comparison'!R12</f>
        <v>432.42</v>
      </c>
      <c r="U12" s="65">
        <f t="shared" si="2"/>
        <v>12.81</v>
      </c>
      <c r="X12" s="66">
        <f t="shared" si="3"/>
        <v>806.11</v>
      </c>
      <c r="Y12" s="61" t="e">
        <f>#REF!</f>
        <v>#REF!</v>
      </c>
      <c r="Z12" s="117" t="str">
        <f>'Door Labour'!Z12</f>
        <v xml:space="preserve">Oak frame not including cladding </v>
      </c>
    </row>
    <row r="13" spans="1:26" x14ac:dyDescent="0.25">
      <c r="A13" s="64">
        <f>'Door Comparison'!A13</f>
        <v>4</v>
      </c>
      <c r="B13" s="144">
        <f>'Door Comparison'!B13</f>
        <v>47</v>
      </c>
      <c r="C13" s="77" t="str">
        <f>'Door Comparison'!C13</f>
        <v>R05</v>
      </c>
      <c r="D13" s="60">
        <f>'Door Comparison'!D13</f>
        <v>2326</v>
      </c>
      <c r="E13" s="60">
        <f>'Door Comparison'!E13</f>
        <v>2300</v>
      </c>
      <c r="G13" s="63">
        <f>'Door Comparison'!H13</f>
        <v>0</v>
      </c>
      <c r="H13" s="63">
        <f>'Door Comparison'!I13</f>
        <v>1</v>
      </c>
      <c r="J13" s="63">
        <f>'Door Comparison'!K13</f>
        <v>1</v>
      </c>
      <c r="K13" s="63">
        <f>'Door Comparison'!L13</f>
        <v>0</v>
      </c>
      <c r="L13" s="63">
        <f>'Door Comparison'!M13</f>
        <v>0</v>
      </c>
      <c r="N13" s="65">
        <f t="shared" si="0"/>
        <v>0.62</v>
      </c>
      <c r="P13" s="65">
        <f t="shared" si="1"/>
        <v>5.54</v>
      </c>
      <c r="R13" s="1">
        <f>JMS!W11</f>
        <v>365.86</v>
      </c>
      <c r="S13" s="65">
        <f>'Door Comparison'!R13</f>
        <v>1322.06</v>
      </c>
      <c r="U13" s="65">
        <f t="shared" si="2"/>
        <v>13.85</v>
      </c>
      <c r="X13" s="66">
        <f t="shared" si="3"/>
        <v>1707.93</v>
      </c>
      <c r="Y13" s="61" t="e">
        <f>#REF!</f>
        <v>#REF!</v>
      </c>
      <c r="Z13" s="117" t="str">
        <f>'Door Labour'!Z13</f>
        <v xml:space="preserve">Oak frame not including cladding </v>
      </c>
    </row>
    <row r="14" spans="1:26" x14ac:dyDescent="0.25">
      <c r="A14" s="64">
        <f>'Door Comparison'!A14</f>
        <v>4</v>
      </c>
      <c r="B14" s="144">
        <f>'Door Comparison'!B14</f>
        <v>48</v>
      </c>
      <c r="C14" s="77" t="str">
        <f>'Door Comparison'!C14</f>
        <v>R05</v>
      </c>
      <c r="D14" s="60">
        <f>'Door Comparison'!D14</f>
        <v>1554</v>
      </c>
      <c r="E14" s="60">
        <f>'Door Comparison'!E14</f>
        <v>2810</v>
      </c>
      <c r="G14" s="63">
        <f>'Door Comparison'!H14</f>
        <v>0</v>
      </c>
      <c r="H14" s="63">
        <f>'Door Comparison'!I14</f>
        <v>1</v>
      </c>
      <c r="J14" s="63">
        <f>'Door Comparison'!K14</f>
        <v>1</v>
      </c>
      <c r="K14" s="63">
        <f>'Door Comparison'!L14</f>
        <v>0</v>
      </c>
      <c r="L14" s="63">
        <f>'Door Comparison'!M14</f>
        <v>0</v>
      </c>
      <c r="N14" s="65">
        <f t="shared" si="0"/>
        <v>0.65</v>
      </c>
      <c r="P14" s="65">
        <f t="shared" si="1"/>
        <v>5.74</v>
      </c>
      <c r="R14" s="1">
        <f>JMS!W12</f>
        <v>376.34</v>
      </c>
      <c r="S14" s="65">
        <f>'Door Comparison'!R14</f>
        <v>1171.72</v>
      </c>
      <c r="U14" s="65">
        <f t="shared" si="2"/>
        <v>14.35</v>
      </c>
      <c r="X14" s="66">
        <f t="shared" si="3"/>
        <v>1568.8</v>
      </c>
      <c r="Y14" s="61" t="e">
        <f>#REF!</f>
        <v>#REF!</v>
      </c>
      <c r="Z14" s="117" t="str">
        <f>'Door Labour'!Z14</f>
        <v xml:space="preserve">Oak frame not including cladding </v>
      </c>
    </row>
    <row r="15" spans="1:26" x14ac:dyDescent="0.25">
      <c r="A15" s="64">
        <f>'Door Comparison'!A15</f>
        <v>4</v>
      </c>
      <c r="B15" s="144">
        <f>'Door Comparison'!B15</f>
        <v>49</v>
      </c>
      <c r="C15" s="77" t="str">
        <f>'Door Comparison'!C15</f>
        <v>R04</v>
      </c>
      <c r="D15" s="60">
        <f>'Door Comparison'!D15</f>
        <v>1126</v>
      </c>
      <c r="E15" s="60">
        <f>'Door Comparison'!E15</f>
        <v>2810</v>
      </c>
      <c r="G15" s="63">
        <f>'Door Comparison'!H15</f>
        <v>0</v>
      </c>
      <c r="H15" s="63">
        <f>'Door Comparison'!I15</f>
        <v>1</v>
      </c>
      <c r="J15" s="63">
        <f>'Door Comparison'!K15</f>
        <v>1</v>
      </c>
      <c r="K15" s="63">
        <f>'Door Comparison'!L15</f>
        <v>0</v>
      </c>
      <c r="L15" s="63">
        <f>'Door Comparison'!M15</f>
        <v>0</v>
      </c>
      <c r="N15" s="65">
        <f t="shared" si="0"/>
        <v>0.61</v>
      </c>
      <c r="P15" s="65">
        <f t="shared" si="1"/>
        <v>5.4</v>
      </c>
      <c r="R15" s="1">
        <f>JMS!W13</f>
        <v>367.22</v>
      </c>
      <c r="S15" s="65">
        <f>'Door Comparison'!R15</f>
        <v>432.42</v>
      </c>
      <c r="U15" s="65">
        <f t="shared" si="2"/>
        <v>13.49</v>
      </c>
      <c r="X15" s="66">
        <f t="shared" si="3"/>
        <v>819.14</v>
      </c>
      <c r="Y15" s="61" t="e">
        <f>#REF!</f>
        <v>#REF!</v>
      </c>
      <c r="Z15" s="117" t="str">
        <f>'Door Labour'!Z15</f>
        <v xml:space="preserve">Oak frame not including cladding </v>
      </c>
    </row>
    <row r="16" spans="1:26" x14ac:dyDescent="0.25">
      <c r="A16" s="64">
        <f>'Door Comparison'!A16</f>
        <v>4</v>
      </c>
      <c r="B16" s="144">
        <f>'Door Comparison'!B16</f>
        <v>50</v>
      </c>
      <c r="C16" s="77" t="str">
        <f>'Door Comparison'!C16</f>
        <v>R05</v>
      </c>
      <c r="D16" s="60">
        <f>'Door Comparison'!D16</f>
        <v>2326</v>
      </c>
      <c r="E16" s="60">
        <f>'Door Comparison'!E16</f>
        <v>2300</v>
      </c>
      <c r="G16" s="63">
        <f>'Door Comparison'!H16</f>
        <v>0</v>
      </c>
      <c r="H16" s="63">
        <f>'Door Comparison'!I16</f>
        <v>1</v>
      </c>
      <c r="J16" s="63">
        <f>'Door Comparison'!K16</f>
        <v>1</v>
      </c>
      <c r="K16" s="63">
        <f>'Door Comparison'!L16</f>
        <v>0</v>
      </c>
      <c r="L16" s="63">
        <f>'Door Comparison'!M16</f>
        <v>0</v>
      </c>
      <c r="N16" s="65">
        <f t="shared" si="0"/>
        <v>0.62</v>
      </c>
      <c r="P16" s="65">
        <f t="shared" si="1"/>
        <v>5.54</v>
      </c>
      <c r="R16" s="1">
        <f>JMS!W14</f>
        <v>365.86</v>
      </c>
      <c r="S16" s="65">
        <f>'Door Comparison'!R16</f>
        <v>1322.06</v>
      </c>
      <c r="U16" s="65">
        <f t="shared" si="2"/>
        <v>13.85</v>
      </c>
      <c r="X16" s="66">
        <f t="shared" si="3"/>
        <v>1707.93</v>
      </c>
      <c r="Y16" s="61" t="e">
        <f>#REF!</f>
        <v>#REF!</v>
      </c>
      <c r="Z16" s="117" t="str">
        <f>'Door Labour'!Z16</f>
        <v xml:space="preserve">Oak frame not including cladding </v>
      </c>
    </row>
    <row r="17" spans="1:26" x14ac:dyDescent="0.25">
      <c r="A17" s="64">
        <f>'Door Comparison'!A17</f>
        <v>4</v>
      </c>
      <c r="B17" s="144">
        <f>'Door Comparison'!B17</f>
        <v>51</v>
      </c>
      <c r="C17" s="77" t="str">
        <f>'Door Comparison'!C17</f>
        <v>R05</v>
      </c>
      <c r="D17" s="60">
        <f>'Door Comparison'!D17</f>
        <v>1554</v>
      </c>
      <c r="E17" s="60">
        <f>'Door Comparison'!E17</f>
        <v>2810</v>
      </c>
      <c r="G17" s="63">
        <f>'Door Comparison'!H17</f>
        <v>0</v>
      </c>
      <c r="H17" s="63">
        <f>'Door Comparison'!I17</f>
        <v>1</v>
      </c>
      <c r="J17" s="63">
        <f>'Door Comparison'!K17</f>
        <v>1</v>
      </c>
      <c r="K17" s="63">
        <f>'Door Comparison'!L17</f>
        <v>0</v>
      </c>
      <c r="L17" s="63">
        <f>'Door Comparison'!M17</f>
        <v>0</v>
      </c>
      <c r="N17" s="65">
        <f t="shared" si="0"/>
        <v>0.65</v>
      </c>
      <c r="P17" s="65">
        <f t="shared" si="1"/>
        <v>5.74</v>
      </c>
      <c r="R17" s="1">
        <f>JMS!W15</f>
        <v>376.34</v>
      </c>
      <c r="S17" s="65">
        <f>'Door Comparison'!R17</f>
        <v>1171.72</v>
      </c>
      <c r="U17" s="65">
        <f t="shared" si="2"/>
        <v>14.35</v>
      </c>
      <c r="X17" s="66">
        <f t="shared" si="3"/>
        <v>1568.8</v>
      </c>
      <c r="Y17" s="61" t="e">
        <f>#REF!</f>
        <v>#REF!</v>
      </c>
      <c r="Z17" s="117" t="str">
        <f>'Door Labour'!Z17</f>
        <v xml:space="preserve">Oak frame not including cladding </v>
      </c>
    </row>
    <row r="18" spans="1:26" x14ac:dyDescent="0.25">
      <c r="A18" s="64">
        <f>'Door Comparison'!A18</f>
        <v>4</v>
      </c>
      <c r="B18" s="144">
        <f>'Door Comparison'!B18</f>
        <v>52</v>
      </c>
      <c r="C18" s="77" t="str">
        <f>'Door Comparison'!C18</f>
        <v>R05</v>
      </c>
      <c r="D18" s="60">
        <f>'Door Comparison'!D18</f>
        <v>1554</v>
      </c>
      <c r="E18" s="60">
        <f>'Door Comparison'!E18</f>
        <v>2300</v>
      </c>
      <c r="G18" s="63">
        <f>'Door Comparison'!H18</f>
        <v>0</v>
      </c>
      <c r="H18" s="63">
        <f>'Door Comparison'!I18</f>
        <v>1</v>
      </c>
      <c r="J18" s="63">
        <f>'Door Comparison'!K18</f>
        <v>0</v>
      </c>
      <c r="K18" s="63">
        <f>'Door Comparison'!L18</f>
        <v>1</v>
      </c>
      <c r="L18" s="63">
        <f>'Door Comparison'!M18</f>
        <v>0</v>
      </c>
      <c r="N18" s="65">
        <f t="shared" si="0"/>
        <v>0.55000000000000004</v>
      </c>
      <c r="P18" s="65">
        <f t="shared" si="1"/>
        <v>4.92</v>
      </c>
      <c r="R18" s="1">
        <f>JMS!W16</f>
        <v>381.95</v>
      </c>
      <c r="S18" s="65">
        <f>'Door Comparison'!R18</f>
        <v>1322.06</v>
      </c>
      <c r="U18" s="65">
        <f t="shared" si="2"/>
        <v>12.31</v>
      </c>
      <c r="X18" s="66">
        <f t="shared" si="3"/>
        <v>1721.79</v>
      </c>
      <c r="Y18" s="61" t="e">
        <f>#REF!</f>
        <v>#REF!</v>
      </c>
      <c r="Z18" s="117" t="str">
        <f>'Door Labour'!Z18</f>
        <v xml:space="preserve">Oak frame not including cladding </v>
      </c>
    </row>
    <row r="19" spans="1:26" x14ac:dyDescent="0.25">
      <c r="A19" s="64">
        <f>'Door Comparison'!A19</f>
        <v>4</v>
      </c>
      <c r="B19" s="144">
        <f>'Door Comparison'!B19</f>
        <v>53</v>
      </c>
      <c r="C19" s="77" t="str">
        <f>'Door Comparison'!C19</f>
        <v>R04</v>
      </c>
      <c r="D19" s="60">
        <f>'Door Comparison'!D19</f>
        <v>783</v>
      </c>
      <c r="E19" s="60">
        <f>'Door Comparison'!E19</f>
        <v>2300</v>
      </c>
      <c r="G19" s="63">
        <f>'Door Comparison'!H19</f>
        <v>0</v>
      </c>
      <c r="H19" s="63">
        <f>'Door Comparison'!I19</f>
        <v>1</v>
      </c>
      <c r="J19" s="63">
        <f>'Door Comparison'!K19</f>
        <v>0</v>
      </c>
      <c r="K19" s="63">
        <f>'Door Comparison'!L19</f>
        <v>1</v>
      </c>
      <c r="L19" s="63">
        <f>'Door Comparison'!M19</f>
        <v>0</v>
      </c>
      <c r="N19" s="65">
        <f t="shared" si="0"/>
        <v>0.48</v>
      </c>
      <c r="P19" s="65">
        <f t="shared" si="1"/>
        <v>4.3099999999999996</v>
      </c>
      <c r="R19" s="1">
        <f>JMS!W17</f>
        <v>348.35</v>
      </c>
      <c r="S19" s="65">
        <f>'Door Comparison'!R19</f>
        <v>432.42</v>
      </c>
      <c r="U19" s="65">
        <f t="shared" si="2"/>
        <v>10.77</v>
      </c>
      <c r="X19" s="66">
        <f t="shared" si="3"/>
        <v>796.33</v>
      </c>
      <c r="Y19" s="61" t="e">
        <f>#REF!</f>
        <v>#REF!</v>
      </c>
      <c r="Z19" s="117" t="str">
        <f>'Door Labour'!Z19</f>
        <v xml:space="preserve">Oak frame not including cladding </v>
      </c>
    </row>
    <row r="20" spans="1:26" x14ac:dyDescent="0.25">
      <c r="A20" s="64">
        <f>'Door Comparison'!A20</f>
        <v>4</v>
      </c>
      <c r="B20" s="144">
        <f>'Door Comparison'!B20</f>
        <v>54</v>
      </c>
      <c r="C20" s="77" t="str">
        <f>'Door Comparison'!C20</f>
        <v>R04</v>
      </c>
      <c r="D20" s="60">
        <f>'Door Comparison'!D20</f>
        <v>954</v>
      </c>
      <c r="E20" s="60">
        <f>'Door Comparison'!E20</f>
        <v>2300</v>
      </c>
      <c r="G20" s="63">
        <f>'Door Comparison'!H20</f>
        <v>0</v>
      </c>
      <c r="H20" s="63">
        <f>'Door Comparison'!I20</f>
        <v>1</v>
      </c>
      <c r="J20" s="63">
        <f>'Door Comparison'!K20</f>
        <v>1</v>
      </c>
      <c r="K20" s="63">
        <f>'Door Comparison'!L20</f>
        <v>0</v>
      </c>
      <c r="L20" s="63">
        <f>'Door Comparison'!M20</f>
        <v>0</v>
      </c>
      <c r="N20" s="65">
        <f t="shared" si="0"/>
        <v>0.5</v>
      </c>
      <c r="P20" s="65">
        <f t="shared" si="1"/>
        <v>4.4400000000000004</v>
      </c>
      <c r="R20" s="1">
        <f>JMS!W18</f>
        <v>314.14999999999998</v>
      </c>
      <c r="S20" s="65">
        <f>'Door Comparison'!R20</f>
        <v>467.62</v>
      </c>
      <c r="U20" s="65">
        <f t="shared" si="2"/>
        <v>11.11</v>
      </c>
      <c r="X20" s="66">
        <f t="shared" si="3"/>
        <v>797.82</v>
      </c>
      <c r="Y20" s="61" t="e">
        <f>#REF!</f>
        <v>#REF!</v>
      </c>
      <c r="Z20" s="117" t="str">
        <f>'Door Labour'!Z20</f>
        <v xml:space="preserve">Oak frame not including cladding </v>
      </c>
    </row>
    <row r="21" spans="1:26" x14ac:dyDescent="0.25">
      <c r="A21" s="64">
        <f>'Door Comparison'!A21</f>
        <v>4</v>
      </c>
      <c r="B21" s="144">
        <f>'Door Comparison'!B21</f>
        <v>55</v>
      </c>
      <c r="C21" s="77" t="str">
        <f>'Door Comparison'!C21</f>
        <v>R04</v>
      </c>
      <c r="D21" s="60">
        <f>'Door Comparison'!D21</f>
        <v>954</v>
      </c>
      <c r="E21" s="60">
        <f>'Door Comparison'!E21</f>
        <v>2810</v>
      </c>
      <c r="G21" s="63">
        <f>'Door Comparison'!H21</f>
        <v>0</v>
      </c>
      <c r="H21" s="63">
        <f>'Door Comparison'!I21</f>
        <v>1</v>
      </c>
      <c r="J21" s="63">
        <f>'Door Comparison'!K21</f>
        <v>1</v>
      </c>
      <c r="K21" s="63">
        <f>'Door Comparison'!L21</f>
        <v>0</v>
      </c>
      <c r="L21" s="63">
        <f>'Door Comparison'!M21</f>
        <v>0</v>
      </c>
      <c r="N21" s="65">
        <f t="shared" si="0"/>
        <v>0.59</v>
      </c>
      <c r="P21" s="65">
        <f t="shared" si="1"/>
        <v>5.26</v>
      </c>
      <c r="R21" s="1">
        <f>JMS!W19</f>
        <v>361.18</v>
      </c>
      <c r="S21" s="65">
        <f>'Door Comparison'!R21</f>
        <v>432.42</v>
      </c>
      <c r="U21" s="65">
        <f t="shared" si="2"/>
        <v>13.15</v>
      </c>
      <c r="X21" s="66">
        <f t="shared" si="3"/>
        <v>812.6</v>
      </c>
      <c r="Y21" s="61" t="e">
        <f>#REF!</f>
        <v>#REF!</v>
      </c>
      <c r="Z21" s="117" t="str">
        <f>'Door Labour'!Z21</f>
        <v xml:space="preserve">Oak frame not including cladding </v>
      </c>
    </row>
    <row r="22" spans="1:26" x14ac:dyDescent="0.25">
      <c r="A22" s="64">
        <f>'Door Comparison'!A22</f>
        <v>4</v>
      </c>
      <c r="B22" s="144">
        <f>'Door Comparison'!B22</f>
        <v>56</v>
      </c>
      <c r="C22" s="77" t="str">
        <f>'Door Comparison'!C22</f>
        <v>R05</v>
      </c>
      <c r="D22" s="60">
        <f>'Door Comparison'!D22</f>
        <v>2326</v>
      </c>
      <c r="E22" s="60">
        <f>'Door Comparison'!E22</f>
        <v>2300</v>
      </c>
      <c r="G22" s="63">
        <f>'Door Comparison'!H22</f>
        <v>0</v>
      </c>
      <c r="H22" s="63">
        <f>'Door Comparison'!I22</f>
        <v>1</v>
      </c>
      <c r="J22" s="63">
        <f>'Door Comparison'!K22</f>
        <v>1</v>
      </c>
      <c r="K22" s="63">
        <f>'Door Comparison'!L22</f>
        <v>0</v>
      </c>
      <c r="L22" s="63">
        <f>'Door Comparison'!M22</f>
        <v>0</v>
      </c>
      <c r="N22" s="65">
        <f t="shared" si="0"/>
        <v>0.62</v>
      </c>
      <c r="P22" s="65">
        <f t="shared" si="1"/>
        <v>5.54</v>
      </c>
      <c r="R22" s="1">
        <f>JMS!W20</f>
        <v>365.86</v>
      </c>
      <c r="S22" s="65">
        <f>'Door Comparison'!R22</f>
        <v>1322.06</v>
      </c>
      <c r="U22" s="65">
        <f t="shared" si="2"/>
        <v>13.85</v>
      </c>
      <c r="X22" s="66">
        <f t="shared" si="3"/>
        <v>1707.93</v>
      </c>
      <c r="Y22" s="61" t="e">
        <f>#REF!</f>
        <v>#REF!</v>
      </c>
      <c r="Z22" s="117" t="str">
        <f>'Door Labour'!Z22</f>
        <v xml:space="preserve">Oak frame not including cladding </v>
      </c>
    </row>
    <row r="23" spans="1:26" x14ac:dyDescent="0.25">
      <c r="A23" s="64">
        <f>'Door Comparison'!A23</f>
        <v>4</v>
      </c>
      <c r="B23" s="144">
        <f>'Door Comparison'!B23</f>
        <v>57</v>
      </c>
      <c r="C23" s="77" t="str">
        <f>'Door Comparison'!C23</f>
        <v>R04</v>
      </c>
      <c r="D23" s="60">
        <f>'Door Comparison'!D23</f>
        <v>1126</v>
      </c>
      <c r="E23" s="60">
        <f>'Door Comparison'!E23</f>
        <v>2810</v>
      </c>
      <c r="G23" s="63">
        <f>'Door Comparison'!H23</f>
        <v>0</v>
      </c>
      <c r="H23" s="63">
        <f>'Door Comparison'!I23</f>
        <v>1</v>
      </c>
      <c r="J23" s="63">
        <f>'Door Comparison'!K23</f>
        <v>1</v>
      </c>
      <c r="K23" s="63">
        <f>'Door Comparison'!L23</f>
        <v>0</v>
      </c>
      <c r="L23" s="63">
        <f>'Door Comparison'!M23</f>
        <v>0</v>
      </c>
      <c r="N23" s="65">
        <f t="shared" si="0"/>
        <v>0.61</v>
      </c>
      <c r="P23" s="65">
        <f t="shared" si="1"/>
        <v>5.4</v>
      </c>
      <c r="R23" s="1">
        <f>JMS!W21</f>
        <v>367.22</v>
      </c>
      <c r="S23" s="65">
        <f>'Door Comparison'!R23</f>
        <v>432.42</v>
      </c>
      <c r="U23" s="65">
        <f t="shared" si="2"/>
        <v>13.49</v>
      </c>
      <c r="X23" s="66">
        <f t="shared" si="3"/>
        <v>819.14</v>
      </c>
      <c r="Y23" s="61" t="e">
        <f>#REF!</f>
        <v>#REF!</v>
      </c>
      <c r="Z23" s="117" t="str">
        <f>'Door Labour'!Z23</f>
        <v xml:space="preserve">Oak frame not including cladding </v>
      </c>
    </row>
    <row r="24" spans="1:26" x14ac:dyDescent="0.25">
      <c r="A24" s="64">
        <f>'Door Comparison'!A24</f>
        <v>4</v>
      </c>
      <c r="B24" s="144">
        <f>'Door Comparison'!B24</f>
        <v>58</v>
      </c>
      <c r="C24" s="77" t="str">
        <f>'Door Comparison'!C24</f>
        <v>R04</v>
      </c>
      <c r="D24" s="60">
        <f>'Door Comparison'!D24</f>
        <v>1126</v>
      </c>
      <c r="E24" s="60">
        <f>'Door Comparison'!E24</f>
        <v>2300</v>
      </c>
      <c r="G24" s="63">
        <f>'Door Comparison'!H24</f>
        <v>0</v>
      </c>
      <c r="H24" s="63">
        <f>'Door Comparison'!I24</f>
        <v>1</v>
      </c>
      <c r="J24" s="63">
        <f>'Door Comparison'!K24</f>
        <v>1</v>
      </c>
      <c r="K24" s="63">
        <f>'Door Comparison'!L24</f>
        <v>0</v>
      </c>
      <c r="L24" s="63">
        <f>'Door Comparison'!M24</f>
        <v>0</v>
      </c>
      <c r="N24" s="65">
        <f t="shared" si="0"/>
        <v>0.52</v>
      </c>
      <c r="P24" s="65">
        <f t="shared" si="1"/>
        <v>4.58</v>
      </c>
      <c r="R24" s="1">
        <f>JMS!W22</f>
        <v>320.19</v>
      </c>
      <c r="S24" s="65">
        <f>'Door Comparison'!R24</f>
        <v>509.37</v>
      </c>
      <c r="U24" s="65">
        <f t="shared" si="2"/>
        <v>11.45</v>
      </c>
      <c r="X24" s="66">
        <f t="shared" si="3"/>
        <v>846.11</v>
      </c>
      <c r="Y24" s="61" t="e">
        <f>#REF!</f>
        <v>#REF!</v>
      </c>
      <c r="Z24" s="117" t="str">
        <f>'Door Labour'!Z24</f>
        <v xml:space="preserve">Oak frame not including cladding </v>
      </c>
    </row>
    <row r="25" spans="1:26" x14ac:dyDescent="0.25">
      <c r="A25" s="64">
        <f>'Door Comparison'!A25</f>
        <v>4</v>
      </c>
      <c r="B25" s="144">
        <f>'Door Comparison'!B25</f>
        <v>59</v>
      </c>
      <c r="C25" s="77" t="str">
        <f>'Door Comparison'!C25</f>
        <v>R04</v>
      </c>
      <c r="D25" s="60">
        <f>'Door Comparison'!D25</f>
        <v>1126</v>
      </c>
      <c r="E25" s="60">
        <f>'Door Comparison'!E25</f>
        <v>2300</v>
      </c>
      <c r="G25" s="63">
        <f>'Door Comparison'!H25</f>
        <v>0</v>
      </c>
      <c r="H25" s="63">
        <f>'Door Comparison'!I25</f>
        <v>1</v>
      </c>
      <c r="J25" s="63">
        <f>'Door Comparison'!K25</f>
        <v>1</v>
      </c>
      <c r="K25" s="63">
        <f>'Door Comparison'!L25</f>
        <v>0</v>
      </c>
      <c r="L25" s="63">
        <f>'Door Comparison'!M25</f>
        <v>0</v>
      </c>
      <c r="N25" s="65">
        <f t="shared" si="0"/>
        <v>0.52</v>
      </c>
      <c r="P25" s="65">
        <f t="shared" si="1"/>
        <v>4.58</v>
      </c>
      <c r="R25" s="1">
        <f>JMS!W23</f>
        <v>320.19</v>
      </c>
      <c r="S25" s="65">
        <f>'Door Comparison'!R25</f>
        <v>509.37</v>
      </c>
      <c r="U25" s="65">
        <f t="shared" si="2"/>
        <v>11.45</v>
      </c>
      <c r="X25" s="66">
        <f t="shared" si="3"/>
        <v>846.11</v>
      </c>
      <c r="Y25" s="61" t="e">
        <f>#REF!</f>
        <v>#REF!</v>
      </c>
      <c r="Z25" s="117" t="str">
        <f>'Door Labour'!Z25</f>
        <v xml:space="preserve">Oak frame not including cladding </v>
      </c>
    </row>
    <row r="26" spans="1:26" x14ac:dyDescent="0.25">
      <c r="A26" s="64">
        <f>'Door Comparison'!A26</f>
        <v>4</v>
      </c>
      <c r="B26" s="144">
        <f>'Door Comparison'!B26</f>
        <v>60</v>
      </c>
      <c r="C26" s="77" t="str">
        <f>'Door Comparison'!C26</f>
        <v>R04</v>
      </c>
      <c r="D26" s="60">
        <f>'Door Comparison'!D26</f>
        <v>1126</v>
      </c>
      <c r="E26" s="60">
        <f>'Door Comparison'!E26</f>
        <v>2810</v>
      </c>
      <c r="G26" s="63">
        <f>'Door Comparison'!H26</f>
        <v>0</v>
      </c>
      <c r="H26" s="63">
        <f>'Door Comparison'!I26</f>
        <v>1</v>
      </c>
      <c r="J26" s="63">
        <f>'Door Comparison'!K26</f>
        <v>1</v>
      </c>
      <c r="K26" s="63">
        <f>'Door Comparison'!L26</f>
        <v>0</v>
      </c>
      <c r="L26" s="63">
        <f>'Door Comparison'!M26</f>
        <v>0</v>
      </c>
      <c r="N26" s="65">
        <f t="shared" si="0"/>
        <v>0.61</v>
      </c>
      <c r="P26" s="65">
        <f t="shared" si="1"/>
        <v>5.4</v>
      </c>
      <c r="R26" s="1">
        <f>JMS!W24</f>
        <v>367.22</v>
      </c>
      <c r="S26" s="65">
        <f>'Door Comparison'!R26</f>
        <v>432.42</v>
      </c>
      <c r="U26" s="65">
        <f t="shared" si="2"/>
        <v>13.49</v>
      </c>
      <c r="X26" s="66">
        <f t="shared" si="3"/>
        <v>819.14</v>
      </c>
      <c r="Y26" s="61" t="e">
        <f>#REF!</f>
        <v>#REF!</v>
      </c>
      <c r="Z26" s="117" t="str">
        <f>'Door Labour'!Z26</f>
        <v xml:space="preserve">Oak frame not including cladding </v>
      </c>
    </row>
    <row r="27" spans="1:26" x14ac:dyDescent="0.25">
      <c r="A27" s="64">
        <f>'Door Comparison'!A27</f>
        <v>4</v>
      </c>
      <c r="B27" s="144">
        <f>'Door Comparison'!B27</f>
        <v>61</v>
      </c>
      <c r="C27" s="77" t="str">
        <f>'Door Comparison'!C27</f>
        <v>R05</v>
      </c>
      <c r="D27" s="60">
        <f>'Door Comparison'!D27</f>
        <v>2326</v>
      </c>
      <c r="E27" s="60">
        <f>'Door Comparison'!E27</f>
        <v>2300</v>
      </c>
      <c r="G27" s="63">
        <f>'Door Comparison'!H27</f>
        <v>0</v>
      </c>
      <c r="H27" s="63">
        <f>'Door Comparison'!I27</f>
        <v>1</v>
      </c>
      <c r="J27" s="63">
        <f>'Door Comparison'!K27</f>
        <v>1</v>
      </c>
      <c r="K27" s="63">
        <f>'Door Comparison'!L27</f>
        <v>0</v>
      </c>
      <c r="L27" s="63">
        <f>'Door Comparison'!M27</f>
        <v>0</v>
      </c>
      <c r="N27" s="65">
        <f t="shared" si="0"/>
        <v>0.62</v>
      </c>
      <c r="P27" s="65">
        <f t="shared" si="1"/>
        <v>5.54</v>
      </c>
      <c r="R27" s="1">
        <f>JMS!W25</f>
        <v>365.86</v>
      </c>
      <c r="S27" s="65">
        <f>'Door Comparison'!R27</f>
        <v>1322.06</v>
      </c>
      <c r="U27" s="65">
        <f t="shared" si="2"/>
        <v>13.85</v>
      </c>
      <c r="X27" s="66">
        <f t="shared" si="3"/>
        <v>1707.93</v>
      </c>
      <c r="Y27" s="61" t="e">
        <f>#REF!</f>
        <v>#REF!</v>
      </c>
      <c r="Z27" s="117" t="str">
        <f>'Door Labour'!Z27</f>
        <v xml:space="preserve">Oak frame not including cladding </v>
      </c>
    </row>
    <row r="28" spans="1:26" x14ac:dyDescent="0.25">
      <c r="A28" s="64">
        <f>'Door Comparison'!A28</f>
        <v>4</v>
      </c>
      <c r="B28" s="144">
        <f>'Door Comparison'!B28</f>
        <v>62</v>
      </c>
      <c r="C28" s="77" t="str">
        <f>'Door Comparison'!C28</f>
        <v>WC01</v>
      </c>
      <c r="D28" s="60">
        <f>'Door Comparison'!D28</f>
        <v>0</v>
      </c>
      <c r="E28" s="60">
        <f>'Door Comparison'!E28</f>
        <v>0</v>
      </c>
      <c r="G28" s="63">
        <f>'Door Comparison'!H28</f>
        <v>0</v>
      </c>
      <c r="H28" s="63">
        <f>'Door Comparison'!I28</f>
        <v>0</v>
      </c>
      <c r="J28" s="63">
        <f>'Door Comparison'!K28</f>
        <v>0</v>
      </c>
      <c r="K28" s="63">
        <f>'Door Comparison'!L28</f>
        <v>0</v>
      </c>
      <c r="L28" s="63">
        <f>'Door Comparison'!M28</f>
        <v>0</v>
      </c>
      <c r="N28" s="65">
        <f t="shared" si="0"/>
        <v>0</v>
      </c>
      <c r="P28" s="65">
        <f t="shared" si="1"/>
        <v>0</v>
      </c>
      <c r="R28" s="1">
        <f>JMS!W26</f>
        <v>0</v>
      </c>
      <c r="S28" s="65">
        <f>'Door Comparison'!R28</f>
        <v>0</v>
      </c>
      <c r="U28" s="65">
        <f t="shared" si="2"/>
        <v>0</v>
      </c>
      <c r="X28" s="66">
        <f t="shared" si="3"/>
        <v>0</v>
      </c>
      <c r="Y28" s="61" t="e">
        <f>#REF!</f>
        <v>#REF!</v>
      </c>
      <c r="Z28" s="117" t="str">
        <f>'Door Labour'!Z28</f>
        <v>Drawing ID-359 required to price</v>
      </c>
    </row>
    <row r="29" spans="1:26" x14ac:dyDescent="0.25">
      <c r="A29" s="64">
        <f>'Door Comparison'!A29</f>
        <v>4</v>
      </c>
      <c r="B29" s="144">
        <f>'Door Comparison'!B29</f>
        <v>66</v>
      </c>
      <c r="C29" s="77" t="str">
        <f>'Door Comparison'!C29</f>
        <v>R04</v>
      </c>
      <c r="D29" s="60">
        <f>'Door Comparison'!D29</f>
        <v>1126</v>
      </c>
      <c r="E29" s="60">
        <f>'Door Comparison'!E29</f>
        <v>2810</v>
      </c>
      <c r="G29" s="63">
        <f>'Door Comparison'!H29</f>
        <v>0</v>
      </c>
      <c r="H29" s="63">
        <f>'Door Comparison'!I29</f>
        <v>1</v>
      </c>
      <c r="J29" s="63">
        <f>'Door Comparison'!K29</f>
        <v>1</v>
      </c>
      <c r="K29" s="63">
        <f>'Door Comparison'!L29</f>
        <v>0</v>
      </c>
      <c r="L29" s="63">
        <f>'Door Comparison'!M29</f>
        <v>0</v>
      </c>
      <c r="N29" s="65">
        <f t="shared" si="0"/>
        <v>0.61</v>
      </c>
      <c r="P29" s="65">
        <f t="shared" si="1"/>
        <v>5.4</v>
      </c>
      <c r="R29" s="1">
        <f>JMS!W27</f>
        <v>367.22</v>
      </c>
      <c r="S29" s="65">
        <f>'Door Comparison'!R29</f>
        <v>432.42</v>
      </c>
      <c r="U29" s="65">
        <f t="shared" si="2"/>
        <v>13.49</v>
      </c>
      <c r="X29" s="66">
        <f t="shared" si="3"/>
        <v>819.14</v>
      </c>
      <c r="Y29" s="61" t="e">
        <f>#REF!</f>
        <v>#REF!</v>
      </c>
      <c r="Z29" s="117" t="str">
        <f>'Door Labour'!Z29</f>
        <v xml:space="preserve">Oak frame not including cladding </v>
      </c>
    </row>
    <row r="30" spans="1:26" x14ac:dyDescent="0.25">
      <c r="B30" s="144"/>
      <c r="C30" s="77"/>
      <c r="N30" s="65"/>
      <c r="P30" s="65"/>
      <c r="R30" s="1"/>
      <c r="U30" s="65"/>
      <c r="Y30" s="61"/>
      <c r="Z30" s="117"/>
    </row>
    <row r="31" spans="1:26" x14ac:dyDescent="0.25">
      <c r="B31" s="144"/>
      <c r="C31" s="77"/>
      <c r="N31" s="65"/>
      <c r="P31" s="65"/>
      <c r="R31" s="1"/>
      <c r="U31" s="65"/>
      <c r="Y31" s="61"/>
      <c r="Z31" s="117"/>
    </row>
    <row r="32" spans="1:26" x14ac:dyDescent="0.25">
      <c r="B32" s="144"/>
      <c r="C32" s="77"/>
      <c r="N32" s="65"/>
      <c r="P32" s="65"/>
      <c r="R32" s="1"/>
      <c r="U32" s="65"/>
      <c r="Y32" s="61"/>
      <c r="Z32" s="117"/>
    </row>
    <row r="33" spans="2:26" x14ac:dyDescent="0.25">
      <c r="B33" s="144"/>
      <c r="C33" s="77"/>
      <c r="N33" s="65"/>
      <c r="P33" s="65"/>
      <c r="R33" s="1"/>
      <c r="U33" s="65"/>
      <c r="Y33" s="61"/>
      <c r="Z33" s="117"/>
    </row>
    <row r="34" spans="2:26" x14ac:dyDescent="0.25">
      <c r="B34" s="144"/>
      <c r="C34" s="77"/>
      <c r="N34" s="65"/>
      <c r="P34" s="65"/>
      <c r="R34" s="1"/>
      <c r="U34" s="65"/>
      <c r="Y34" s="61"/>
      <c r="Z34" s="117"/>
    </row>
    <row r="35" spans="2:26" x14ac:dyDescent="0.25">
      <c r="B35" s="144"/>
      <c r="C35" s="77"/>
      <c r="N35" s="65"/>
      <c r="P35" s="65"/>
      <c r="R35" s="1"/>
      <c r="U35" s="65"/>
      <c r="Y35" s="61"/>
      <c r="Z35" s="117"/>
    </row>
    <row r="36" spans="2:26" x14ac:dyDescent="0.25">
      <c r="B36" s="144"/>
      <c r="C36" s="77"/>
      <c r="N36" s="65"/>
      <c r="P36" s="65"/>
      <c r="R36" s="1"/>
      <c r="U36" s="65"/>
      <c r="Y36" s="61"/>
      <c r="Z36" s="117"/>
    </row>
    <row r="37" spans="2:26" x14ac:dyDescent="0.25">
      <c r="B37" s="144"/>
      <c r="C37" s="77"/>
      <c r="N37" s="65"/>
      <c r="P37" s="65"/>
      <c r="R37" s="1"/>
      <c r="U37" s="65"/>
      <c r="Y37" s="61"/>
      <c r="Z37" s="117"/>
    </row>
    <row r="38" spans="2:26" x14ac:dyDescent="0.25">
      <c r="B38" s="144"/>
      <c r="C38" s="77"/>
      <c r="N38" s="65"/>
      <c r="P38" s="65"/>
      <c r="R38" s="1"/>
      <c r="U38" s="65"/>
      <c r="Y38" s="61"/>
      <c r="Z38" s="117"/>
    </row>
    <row r="39" spans="2:26" x14ac:dyDescent="0.25">
      <c r="B39" s="144"/>
      <c r="C39" s="77"/>
      <c r="N39" s="65"/>
      <c r="P39" s="65"/>
      <c r="R39" s="1"/>
      <c r="U39" s="65"/>
      <c r="Y39" s="61"/>
      <c r="Z39" s="117"/>
    </row>
    <row r="40" spans="2:26" x14ac:dyDescent="0.25">
      <c r="B40" s="144"/>
      <c r="C40" s="77"/>
      <c r="N40" s="65"/>
      <c r="P40" s="65"/>
      <c r="R40" s="1"/>
      <c r="U40" s="65"/>
      <c r="Y40" s="61"/>
      <c r="Z40" s="117"/>
    </row>
    <row r="41" spans="2:26" x14ac:dyDescent="0.25">
      <c r="B41" s="144"/>
      <c r="C41" s="77"/>
      <c r="N41" s="65"/>
      <c r="P41" s="65"/>
      <c r="R41" s="1"/>
      <c r="U41" s="65"/>
      <c r="Y41" s="61"/>
      <c r="Z41" s="117"/>
    </row>
    <row r="42" spans="2:26" x14ac:dyDescent="0.25">
      <c r="B42" s="144"/>
      <c r="C42" s="77"/>
      <c r="N42" s="65"/>
      <c r="P42" s="65"/>
      <c r="R42" s="1"/>
      <c r="U42" s="65"/>
      <c r="Y42" s="61"/>
      <c r="Z42" s="117"/>
    </row>
    <row r="43" spans="2:26" x14ac:dyDescent="0.25">
      <c r="B43" s="144"/>
      <c r="C43" s="77"/>
      <c r="N43" s="65"/>
      <c r="P43" s="65"/>
      <c r="R43" s="1"/>
      <c r="U43" s="65"/>
      <c r="Y43" s="61"/>
      <c r="Z43" s="117"/>
    </row>
    <row r="44" spans="2:26" x14ac:dyDescent="0.25">
      <c r="B44" s="144"/>
      <c r="C44" s="77"/>
      <c r="N44" s="65"/>
      <c r="P44" s="65"/>
      <c r="R44" s="1"/>
      <c r="U44" s="65"/>
      <c r="Y44" s="61"/>
      <c r="Z44" s="117"/>
    </row>
    <row r="45" spans="2:26" x14ac:dyDescent="0.25">
      <c r="B45" s="144"/>
      <c r="C45" s="77"/>
      <c r="N45" s="65"/>
      <c r="P45" s="65"/>
      <c r="R45" s="1"/>
      <c r="U45" s="65"/>
      <c r="Y45" s="61"/>
      <c r="Z45" s="117"/>
    </row>
    <row r="46" spans="2:26" x14ac:dyDescent="0.25">
      <c r="B46" s="144"/>
      <c r="C46" s="77"/>
      <c r="N46" s="65"/>
      <c r="P46" s="65"/>
      <c r="R46" s="1"/>
      <c r="U46" s="65"/>
      <c r="Y46" s="61"/>
      <c r="Z46" s="117"/>
    </row>
    <row r="47" spans="2:26" x14ac:dyDescent="0.25">
      <c r="B47" s="144"/>
      <c r="C47" s="77"/>
      <c r="N47" s="65"/>
      <c r="P47" s="65"/>
      <c r="R47" s="1"/>
      <c r="U47" s="65"/>
      <c r="Y47" s="61"/>
      <c r="Z47" s="117"/>
    </row>
    <row r="48" spans="2:26" x14ac:dyDescent="0.25">
      <c r="B48" s="144"/>
      <c r="C48" s="77"/>
      <c r="N48" s="65"/>
      <c r="P48" s="65"/>
      <c r="R48" s="1"/>
      <c r="U48" s="65"/>
      <c r="Y48" s="61"/>
      <c r="Z48" s="117"/>
    </row>
    <row r="49" spans="2:26" x14ac:dyDescent="0.25">
      <c r="B49" s="144"/>
      <c r="C49" s="77"/>
      <c r="N49" s="65"/>
      <c r="P49" s="65"/>
      <c r="R49" s="1"/>
      <c r="U49" s="65"/>
      <c r="Y49" s="61"/>
      <c r="Z49" s="117"/>
    </row>
    <row r="50" spans="2:26" x14ac:dyDescent="0.25">
      <c r="B50" s="144"/>
      <c r="C50" s="77"/>
      <c r="N50" s="65"/>
      <c r="P50" s="65"/>
      <c r="R50" s="1"/>
      <c r="U50" s="65"/>
      <c r="Y50" s="61"/>
      <c r="Z50" s="117"/>
    </row>
    <row r="51" spans="2:26" x14ac:dyDescent="0.25">
      <c r="B51" s="144"/>
      <c r="C51" s="77"/>
      <c r="N51" s="65"/>
      <c r="P51" s="65"/>
      <c r="R51" s="1"/>
      <c r="U51" s="65"/>
      <c r="Y51" s="61"/>
      <c r="Z51" s="117"/>
    </row>
    <row r="52" spans="2:26" x14ac:dyDescent="0.25">
      <c r="B52" s="144"/>
      <c r="C52" s="77"/>
      <c r="N52" s="65"/>
      <c r="P52" s="65"/>
      <c r="R52" s="1"/>
      <c r="U52" s="65"/>
      <c r="Y52" s="61"/>
      <c r="Z52" s="117"/>
    </row>
    <row r="53" spans="2:26" x14ac:dyDescent="0.25">
      <c r="B53" s="144"/>
      <c r="C53" s="77"/>
      <c r="N53" s="65"/>
      <c r="P53" s="65"/>
      <c r="R53" s="1"/>
      <c r="U53" s="65"/>
      <c r="Y53" s="61"/>
      <c r="Z53" s="117"/>
    </row>
    <row r="54" spans="2:26" x14ac:dyDescent="0.25">
      <c r="B54" s="144"/>
      <c r="C54" s="77"/>
      <c r="N54" s="65"/>
      <c r="P54" s="65"/>
      <c r="R54" s="1"/>
      <c r="U54" s="65"/>
      <c r="Y54" s="61"/>
      <c r="Z54" s="117"/>
    </row>
    <row r="55" spans="2:26" x14ac:dyDescent="0.25">
      <c r="B55" s="144"/>
      <c r="C55" s="77"/>
      <c r="N55" s="65"/>
      <c r="P55" s="65"/>
      <c r="R55" s="1"/>
      <c r="U55" s="65"/>
      <c r="Y55" s="61"/>
      <c r="Z55" s="117"/>
    </row>
    <row r="56" spans="2:26" x14ac:dyDescent="0.25">
      <c r="B56" s="144"/>
      <c r="C56" s="77"/>
      <c r="N56" s="65"/>
      <c r="P56" s="65"/>
      <c r="R56" s="1"/>
      <c r="U56" s="65"/>
      <c r="Y56" s="61"/>
      <c r="Z56" s="117"/>
    </row>
    <row r="57" spans="2:26" x14ac:dyDescent="0.25">
      <c r="B57" s="144"/>
      <c r="C57" s="77"/>
      <c r="N57" s="65"/>
      <c r="P57" s="65"/>
      <c r="R57" s="1"/>
      <c r="U57" s="65"/>
      <c r="Y57" s="61"/>
      <c r="Z57" s="117"/>
    </row>
    <row r="58" spans="2:26" x14ac:dyDescent="0.25">
      <c r="B58" s="144"/>
      <c r="C58" s="77"/>
      <c r="N58" s="65"/>
      <c r="P58" s="65"/>
      <c r="R58" s="1"/>
      <c r="U58" s="65"/>
      <c r="Y58" s="61"/>
      <c r="Z58" s="117"/>
    </row>
    <row r="59" spans="2:26" x14ac:dyDescent="0.25">
      <c r="B59" s="144"/>
      <c r="C59" s="77"/>
      <c r="N59" s="65"/>
      <c r="P59" s="65"/>
      <c r="R59" s="1"/>
      <c r="U59" s="65"/>
      <c r="Y59" s="61"/>
      <c r="Z59" s="117"/>
    </row>
    <row r="60" spans="2:26" x14ac:dyDescent="0.25">
      <c r="B60" s="144"/>
      <c r="C60" s="77"/>
      <c r="N60" s="65"/>
      <c r="P60" s="65"/>
      <c r="R60" s="1"/>
      <c r="U60" s="65"/>
      <c r="Y60" s="61"/>
      <c r="Z60" s="117"/>
    </row>
    <row r="61" spans="2:26" x14ac:dyDescent="0.25">
      <c r="B61" s="144"/>
      <c r="C61" s="77"/>
      <c r="N61" s="65"/>
      <c r="P61" s="65"/>
      <c r="R61" s="1"/>
      <c r="U61" s="65"/>
      <c r="Y61" s="61"/>
      <c r="Z61" s="117"/>
    </row>
    <row r="62" spans="2:26" x14ac:dyDescent="0.25">
      <c r="B62" s="144"/>
      <c r="C62" s="77"/>
      <c r="N62" s="65"/>
      <c r="P62" s="65"/>
      <c r="R62" s="1"/>
      <c r="U62" s="65"/>
      <c r="Y62" s="61"/>
      <c r="Z62" s="117"/>
    </row>
    <row r="63" spans="2:26" x14ac:dyDescent="0.25">
      <c r="B63" s="144"/>
      <c r="C63" s="77"/>
      <c r="N63" s="65"/>
      <c r="P63" s="65"/>
      <c r="R63" s="1"/>
      <c r="U63" s="65"/>
      <c r="Y63" s="61"/>
      <c r="Z63" s="117"/>
    </row>
    <row r="64" spans="2:26" x14ac:dyDescent="0.25">
      <c r="B64" s="144"/>
      <c r="C64" s="77"/>
      <c r="N64" s="65"/>
      <c r="P64" s="65"/>
      <c r="R64" s="1"/>
      <c r="U64" s="65"/>
      <c r="Y64" s="61"/>
      <c r="Z64" s="117"/>
    </row>
    <row r="65" spans="2:26" x14ac:dyDescent="0.25">
      <c r="B65" s="144"/>
      <c r="C65" s="77"/>
      <c r="N65" s="65"/>
      <c r="P65" s="65"/>
      <c r="R65" s="1"/>
      <c r="U65" s="65"/>
      <c r="Y65" s="61"/>
      <c r="Z65" s="117"/>
    </row>
    <row r="66" spans="2:26" x14ac:dyDescent="0.25">
      <c r="B66" s="144"/>
      <c r="C66" s="77"/>
      <c r="N66" s="65"/>
      <c r="P66" s="65"/>
      <c r="R66" s="1"/>
      <c r="U66" s="65"/>
      <c r="Y66" s="61"/>
      <c r="Z66" s="117"/>
    </row>
    <row r="67" spans="2:26" x14ac:dyDescent="0.25">
      <c r="B67" s="144"/>
      <c r="C67" s="77"/>
      <c r="N67" s="65"/>
      <c r="P67" s="65"/>
      <c r="R67" s="1"/>
      <c r="U67" s="65"/>
      <c r="Y67" s="61"/>
      <c r="Z67" s="117"/>
    </row>
    <row r="68" spans="2:26" x14ac:dyDescent="0.25">
      <c r="B68" s="144"/>
      <c r="C68" s="77"/>
      <c r="N68" s="65"/>
      <c r="P68" s="65"/>
      <c r="R68" s="1"/>
      <c r="U68" s="65"/>
      <c r="Y68" s="61"/>
      <c r="Z68" s="117"/>
    </row>
    <row r="69" spans="2:26" x14ac:dyDescent="0.25">
      <c r="B69" s="144"/>
      <c r="C69" s="77"/>
      <c r="N69" s="65"/>
      <c r="P69" s="65"/>
      <c r="R69" s="1"/>
      <c r="U69" s="65"/>
      <c r="Y69" s="61"/>
      <c r="Z69" s="117"/>
    </row>
    <row r="70" spans="2:26" x14ac:dyDescent="0.25">
      <c r="B70" s="144"/>
      <c r="C70" s="77"/>
      <c r="N70" s="65"/>
      <c r="P70" s="65"/>
      <c r="R70" s="1"/>
      <c r="U70" s="65"/>
      <c r="Y70" s="61"/>
      <c r="Z70" s="117"/>
    </row>
    <row r="71" spans="2:26" x14ac:dyDescent="0.25">
      <c r="B71" s="144"/>
      <c r="C71" s="77"/>
      <c r="N71" s="65"/>
      <c r="P71" s="65"/>
      <c r="R71" s="1"/>
      <c r="U71" s="65"/>
      <c r="Y71" s="61"/>
      <c r="Z71" s="117"/>
    </row>
    <row r="72" spans="2:26" x14ac:dyDescent="0.25">
      <c r="B72" s="144"/>
      <c r="C72" s="77"/>
      <c r="N72" s="65"/>
      <c r="P72" s="65"/>
      <c r="R72" s="1"/>
      <c r="U72" s="65"/>
      <c r="Y72" s="61"/>
      <c r="Z72" s="117"/>
    </row>
    <row r="73" spans="2:26" x14ac:dyDescent="0.25">
      <c r="B73" s="144"/>
      <c r="C73" s="77"/>
      <c r="N73" s="65"/>
      <c r="P73" s="65"/>
      <c r="R73" s="1"/>
      <c r="U73" s="65"/>
      <c r="Y73" s="61"/>
      <c r="Z73" s="117"/>
    </row>
    <row r="74" spans="2:26" x14ac:dyDescent="0.25">
      <c r="B74" s="144"/>
      <c r="C74" s="77"/>
      <c r="N74" s="65"/>
      <c r="P74" s="65"/>
      <c r="R74" s="1"/>
      <c r="U74" s="65"/>
      <c r="Y74" s="61"/>
      <c r="Z74" s="117"/>
    </row>
    <row r="75" spans="2:26" x14ac:dyDescent="0.25">
      <c r="B75" s="144"/>
      <c r="C75" s="77"/>
      <c r="N75" s="65"/>
      <c r="P75" s="65"/>
      <c r="R75" s="1"/>
      <c r="U75" s="65"/>
      <c r="Y75" s="61"/>
      <c r="Z75" s="117"/>
    </row>
    <row r="76" spans="2:26" x14ac:dyDescent="0.25">
      <c r="B76" s="144"/>
      <c r="C76" s="77"/>
      <c r="N76" s="65"/>
      <c r="P76" s="65"/>
      <c r="R76" s="1"/>
      <c r="U76" s="65"/>
      <c r="Y76" s="61"/>
      <c r="Z76" s="117"/>
    </row>
    <row r="77" spans="2:26" x14ac:dyDescent="0.25">
      <c r="B77" s="144"/>
      <c r="C77" s="77"/>
      <c r="N77" s="65"/>
      <c r="P77" s="65"/>
      <c r="R77" s="1"/>
      <c r="U77" s="65"/>
      <c r="Y77" s="61"/>
      <c r="Z77" s="117"/>
    </row>
    <row r="78" spans="2:26" x14ac:dyDescent="0.25">
      <c r="B78" s="144"/>
      <c r="C78" s="77"/>
      <c r="N78" s="65"/>
      <c r="P78" s="65"/>
      <c r="R78" s="1"/>
      <c r="U78" s="65"/>
      <c r="Y78" s="61"/>
      <c r="Z78" s="117"/>
    </row>
    <row r="79" spans="2:26" x14ac:dyDescent="0.25">
      <c r="B79" s="144"/>
      <c r="C79" s="77"/>
      <c r="N79" s="65"/>
      <c r="P79" s="65"/>
      <c r="R79" s="1"/>
      <c r="U79" s="65"/>
      <c r="Y79" s="61"/>
      <c r="Z79" s="117"/>
    </row>
    <row r="80" spans="2:26" x14ac:dyDescent="0.25">
      <c r="B80" s="144"/>
      <c r="C80" s="77"/>
      <c r="N80" s="65"/>
      <c r="P80" s="65"/>
      <c r="R80" s="1"/>
      <c r="U80" s="65"/>
      <c r="Y80" s="61"/>
      <c r="Z80" s="117"/>
    </row>
    <row r="81" spans="2:26" x14ac:dyDescent="0.25">
      <c r="B81" s="144"/>
      <c r="C81" s="77"/>
      <c r="N81" s="65"/>
      <c r="P81" s="65"/>
      <c r="R81" s="1"/>
      <c r="U81" s="65"/>
      <c r="Y81" s="61"/>
      <c r="Z81" s="117"/>
    </row>
    <row r="82" spans="2:26" x14ac:dyDescent="0.25">
      <c r="B82" s="144"/>
      <c r="C82" s="77"/>
      <c r="N82" s="65"/>
      <c r="P82" s="65"/>
      <c r="R82" s="1"/>
      <c r="U82" s="65"/>
      <c r="Y82" s="61"/>
      <c r="Z82" s="117"/>
    </row>
    <row r="83" spans="2:26" x14ac:dyDescent="0.25">
      <c r="B83" s="144"/>
      <c r="C83" s="77"/>
      <c r="N83" s="65"/>
      <c r="P83" s="65"/>
      <c r="R83" s="1"/>
      <c r="U83" s="65"/>
      <c r="Y83" s="61"/>
      <c r="Z83" s="117"/>
    </row>
    <row r="84" spans="2:26" x14ac:dyDescent="0.25">
      <c r="B84" s="144"/>
      <c r="C84" s="77"/>
      <c r="N84" s="65"/>
      <c r="P84" s="65"/>
      <c r="R84" s="1"/>
      <c r="U84" s="65"/>
      <c r="Y84" s="61"/>
      <c r="Z84" s="117"/>
    </row>
    <row r="85" spans="2:26" x14ac:dyDescent="0.25">
      <c r="B85" s="144"/>
      <c r="C85" s="77"/>
      <c r="N85" s="65"/>
      <c r="P85" s="65"/>
      <c r="R85" s="1"/>
      <c r="U85" s="65"/>
      <c r="Y85" s="61"/>
      <c r="Z85" s="117"/>
    </row>
    <row r="86" spans="2:26" x14ac:dyDescent="0.25">
      <c r="B86" s="144"/>
      <c r="C86" s="77"/>
      <c r="N86" s="65"/>
      <c r="P86" s="65"/>
      <c r="R86" s="1"/>
      <c r="U86" s="65"/>
      <c r="Y86" s="61"/>
      <c r="Z86" s="117"/>
    </row>
    <row r="87" spans="2:26" x14ac:dyDescent="0.25">
      <c r="B87" s="144"/>
      <c r="C87" s="77"/>
      <c r="N87" s="65"/>
      <c r="P87" s="65"/>
      <c r="R87" s="1"/>
      <c r="U87" s="65"/>
      <c r="Y87" s="61"/>
      <c r="Z87" s="117"/>
    </row>
    <row r="88" spans="2:26" x14ac:dyDescent="0.25">
      <c r="B88" s="144"/>
      <c r="C88" s="77"/>
      <c r="N88" s="65"/>
      <c r="P88" s="65"/>
      <c r="R88" s="1"/>
      <c r="U88" s="65"/>
      <c r="Y88" s="61"/>
      <c r="Z88" s="117"/>
    </row>
    <row r="89" spans="2:26" x14ac:dyDescent="0.25">
      <c r="B89" s="144"/>
      <c r="C89" s="77"/>
      <c r="N89" s="65"/>
      <c r="P89" s="65"/>
      <c r="R89" s="1"/>
      <c r="U89" s="65"/>
      <c r="Y89" s="61"/>
      <c r="Z89" s="117"/>
    </row>
    <row r="90" spans="2:26" x14ac:dyDescent="0.25">
      <c r="B90" s="144"/>
      <c r="C90" s="77"/>
      <c r="N90" s="65"/>
      <c r="P90" s="65"/>
      <c r="R90" s="1"/>
      <c r="U90" s="65"/>
      <c r="Y90" s="61"/>
      <c r="Z90" s="117"/>
    </row>
    <row r="91" spans="2:26" x14ac:dyDescent="0.25">
      <c r="B91" s="144"/>
      <c r="C91" s="77"/>
      <c r="N91" s="65"/>
      <c r="P91" s="65"/>
      <c r="R91" s="1"/>
      <c r="U91" s="65"/>
      <c r="Y91" s="61"/>
      <c r="Z91" s="117"/>
    </row>
    <row r="92" spans="2:26" x14ac:dyDescent="0.25">
      <c r="B92" s="144"/>
      <c r="C92" s="77"/>
      <c r="N92" s="65"/>
      <c r="P92" s="65"/>
      <c r="R92" s="1"/>
      <c r="U92" s="65"/>
      <c r="Y92" s="61"/>
      <c r="Z92" s="117"/>
    </row>
    <row r="93" spans="2:26" x14ac:dyDescent="0.25">
      <c r="B93" s="144"/>
      <c r="C93" s="77"/>
      <c r="N93" s="65"/>
      <c r="P93" s="65"/>
      <c r="R93" s="1"/>
      <c r="U93" s="65"/>
      <c r="Y93" s="61"/>
      <c r="Z93" s="117"/>
    </row>
    <row r="94" spans="2:26" x14ac:dyDescent="0.25">
      <c r="B94" s="144"/>
      <c r="C94" s="77"/>
      <c r="N94" s="65"/>
      <c r="P94" s="65"/>
      <c r="R94" s="1"/>
      <c r="U94" s="65"/>
      <c r="Y94" s="61"/>
      <c r="Z94" s="117"/>
    </row>
    <row r="95" spans="2:26" x14ac:dyDescent="0.25">
      <c r="B95" s="144"/>
      <c r="C95" s="77"/>
      <c r="N95" s="65"/>
      <c r="P95" s="65"/>
      <c r="R95" s="1"/>
      <c r="U95" s="65"/>
      <c r="Y95" s="61"/>
      <c r="Z95" s="117"/>
    </row>
    <row r="96" spans="2:26" x14ac:dyDescent="0.25">
      <c r="B96" s="144"/>
      <c r="C96" s="77"/>
      <c r="N96" s="65"/>
      <c r="P96" s="65"/>
      <c r="R96" s="1"/>
      <c r="U96" s="65"/>
      <c r="Y96" s="61"/>
      <c r="Z96" s="117"/>
    </row>
    <row r="97" spans="2:26" x14ac:dyDescent="0.25">
      <c r="B97" s="144"/>
      <c r="C97" s="77"/>
      <c r="N97" s="65"/>
      <c r="P97" s="65"/>
      <c r="R97" s="1"/>
      <c r="U97" s="65"/>
      <c r="Y97" s="61"/>
      <c r="Z97" s="117"/>
    </row>
    <row r="98" spans="2:26" x14ac:dyDescent="0.25">
      <c r="B98" s="144"/>
      <c r="C98" s="77"/>
      <c r="N98" s="65"/>
      <c r="P98" s="65"/>
      <c r="R98" s="1"/>
      <c r="U98" s="65"/>
      <c r="Y98" s="61"/>
      <c r="Z98" s="117"/>
    </row>
    <row r="99" spans="2:26" x14ac:dyDescent="0.25">
      <c r="B99" s="144"/>
      <c r="C99" s="77"/>
      <c r="N99" s="65"/>
      <c r="P99" s="65"/>
      <c r="R99" s="1"/>
      <c r="U99" s="65"/>
      <c r="Y99" s="61"/>
      <c r="Z99" s="117"/>
    </row>
    <row r="100" spans="2:26" x14ac:dyDescent="0.25">
      <c r="B100" s="144"/>
      <c r="C100" s="77"/>
      <c r="N100" s="65"/>
      <c r="P100" s="65"/>
      <c r="R100" s="1"/>
      <c r="U100" s="65"/>
      <c r="Y100" s="61"/>
      <c r="Z100" s="117"/>
    </row>
    <row r="101" spans="2:26" x14ac:dyDescent="0.25">
      <c r="B101" s="144"/>
      <c r="C101" s="77"/>
      <c r="N101" s="65"/>
      <c r="P101" s="65"/>
      <c r="R101" s="1"/>
      <c r="U101" s="65"/>
      <c r="Y101" s="61"/>
      <c r="Z101" s="117"/>
    </row>
    <row r="102" spans="2:26" x14ac:dyDescent="0.25">
      <c r="B102" s="144"/>
      <c r="C102" s="77"/>
      <c r="N102" s="65"/>
      <c r="P102" s="65"/>
      <c r="R102" s="1"/>
      <c r="U102" s="65"/>
      <c r="Y102" s="61"/>
      <c r="Z102" s="117"/>
    </row>
    <row r="103" spans="2:26" x14ac:dyDescent="0.25">
      <c r="B103" s="144"/>
      <c r="C103" s="77"/>
      <c r="N103" s="65"/>
      <c r="P103" s="65"/>
      <c r="R103" s="1"/>
      <c r="U103" s="65"/>
      <c r="Y103" s="61"/>
      <c r="Z103" s="117"/>
    </row>
    <row r="104" spans="2:26" x14ac:dyDescent="0.25">
      <c r="B104" s="144"/>
      <c r="C104" s="77"/>
      <c r="N104" s="65"/>
      <c r="P104" s="65"/>
      <c r="R104" s="1"/>
      <c r="U104" s="65"/>
      <c r="Y104" s="61"/>
      <c r="Z104" s="117"/>
    </row>
    <row r="105" spans="2:26" x14ac:dyDescent="0.25">
      <c r="B105" s="144"/>
      <c r="C105" s="77"/>
      <c r="N105" s="65"/>
      <c r="P105" s="65"/>
      <c r="R105" s="1"/>
      <c r="U105" s="65"/>
      <c r="Y105" s="61"/>
      <c r="Z105" s="117"/>
    </row>
    <row r="106" spans="2:26" x14ac:dyDescent="0.25">
      <c r="B106" s="144"/>
      <c r="C106" s="77"/>
      <c r="N106" s="65"/>
      <c r="P106" s="65"/>
      <c r="R106" s="1"/>
      <c r="U106" s="65"/>
      <c r="Y106" s="61"/>
      <c r="Z106" s="117"/>
    </row>
    <row r="107" spans="2:26" x14ac:dyDescent="0.25">
      <c r="B107" s="144"/>
      <c r="C107" s="77"/>
      <c r="N107" s="65"/>
      <c r="P107" s="65"/>
      <c r="R107" s="1"/>
      <c r="U107" s="65"/>
      <c r="Y107" s="61"/>
      <c r="Z107" s="117"/>
    </row>
    <row r="108" spans="2:26" x14ac:dyDescent="0.25">
      <c r="B108" s="144"/>
      <c r="C108" s="77"/>
      <c r="N108" s="65"/>
      <c r="P108" s="65"/>
      <c r="R108" s="1"/>
      <c r="U108" s="65"/>
      <c r="Y108" s="61"/>
      <c r="Z108" s="117"/>
    </row>
    <row r="109" spans="2:26" x14ac:dyDescent="0.25">
      <c r="B109" s="144"/>
      <c r="C109" s="77"/>
      <c r="N109" s="65"/>
      <c r="P109" s="65"/>
      <c r="R109" s="1"/>
      <c r="U109" s="65"/>
      <c r="Y109" s="61"/>
      <c r="Z109" s="117"/>
    </row>
    <row r="110" spans="2:26" x14ac:dyDescent="0.25">
      <c r="B110" s="144"/>
      <c r="C110" s="77"/>
      <c r="N110" s="65"/>
      <c r="P110" s="65"/>
      <c r="R110" s="1"/>
      <c r="U110" s="65"/>
      <c r="Y110" s="61"/>
      <c r="Z110" s="117"/>
    </row>
    <row r="111" spans="2:26" x14ac:dyDescent="0.25">
      <c r="B111" s="144"/>
      <c r="C111" s="77"/>
      <c r="N111" s="65"/>
      <c r="P111" s="65"/>
      <c r="R111" s="1"/>
      <c r="U111" s="65"/>
      <c r="Y111" s="61"/>
      <c r="Z111" s="117"/>
    </row>
    <row r="112" spans="2:26" x14ac:dyDescent="0.25">
      <c r="B112" s="144"/>
      <c r="C112" s="77"/>
      <c r="N112" s="65"/>
      <c r="P112" s="65"/>
      <c r="R112" s="1"/>
      <c r="U112" s="65"/>
      <c r="Y112" s="61"/>
      <c r="Z112" s="117"/>
    </row>
    <row r="113" spans="2:26" x14ac:dyDescent="0.25">
      <c r="B113" s="144"/>
      <c r="C113" s="77"/>
      <c r="N113" s="65"/>
      <c r="P113" s="65"/>
      <c r="R113" s="1"/>
      <c r="U113" s="65"/>
      <c r="Y113" s="61"/>
      <c r="Z113" s="117"/>
    </row>
    <row r="114" spans="2:26" x14ac:dyDescent="0.25">
      <c r="B114" s="144"/>
      <c r="C114" s="77"/>
      <c r="N114" s="65"/>
      <c r="P114" s="65"/>
      <c r="R114" s="1"/>
      <c r="U114" s="65"/>
      <c r="Y114" s="61"/>
      <c r="Z114" s="117"/>
    </row>
    <row r="115" spans="2:26" x14ac:dyDescent="0.25">
      <c r="B115" s="144"/>
      <c r="C115" s="77"/>
      <c r="N115" s="65"/>
      <c r="P115" s="65"/>
      <c r="R115" s="1"/>
      <c r="U115" s="65"/>
      <c r="Y115" s="61"/>
      <c r="Z115" s="117"/>
    </row>
    <row r="116" spans="2:26" x14ac:dyDescent="0.25">
      <c r="B116" s="144"/>
      <c r="C116" s="77"/>
      <c r="N116" s="65"/>
      <c r="P116" s="65"/>
      <c r="R116" s="1"/>
      <c r="U116" s="65"/>
      <c r="Y116" s="61"/>
      <c r="Z116" s="117"/>
    </row>
    <row r="117" spans="2:26" x14ac:dyDescent="0.25">
      <c r="B117" s="144"/>
      <c r="C117" s="77"/>
      <c r="N117" s="65"/>
      <c r="P117" s="65"/>
      <c r="R117" s="1"/>
      <c r="U117" s="65"/>
      <c r="Y117" s="61"/>
      <c r="Z117" s="117"/>
    </row>
    <row r="118" spans="2:26" x14ac:dyDescent="0.25">
      <c r="B118" s="144"/>
      <c r="C118" s="77"/>
      <c r="N118" s="65"/>
      <c r="P118" s="65"/>
      <c r="R118" s="1"/>
      <c r="U118" s="65"/>
      <c r="Y118" s="61"/>
      <c r="Z118" s="117"/>
    </row>
    <row r="119" spans="2:26" x14ac:dyDescent="0.25">
      <c r="B119" s="144"/>
      <c r="C119" s="77"/>
      <c r="N119" s="65"/>
      <c r="P119" s="65"/>
      <c r="R119" s="1"/>
      <c r="U119" s="65"/>
      <c r="Y119" s="61"/>
      <c r="Z119" s="117"/>
    </row>
    <row r="120" spans="2:26" x14ac:dyDescent="0.25">
      <c r="B120" s="144"/>
      <c r="C120" s="77"/>
      <c r="N120" s="65"/>
      <c r="P120" s="65"/>
      <c r="R120" s="1"/>
      <c r="U120" s="65"/>
      <c r="Y120" s="61"/>
      <c r="Z120" s="117"/>
    </row>
    <row r="121" spans="2:26" x14ac:dyDescent="0.25">
      <c r="B121" s="144"/>
      <c r="C121" s="77"/>
      <c r="N121" s="65"/>
      <c r="P121" s="65"/>
      <c r="R121" s="1"/>
      <c r="U121" s="65"/>
      <c r="Y121" s="61"/>
      <c r="Z121" s="117"/>
    </row>
    <row r="122" spans="2:26" x14ac:dyDescent="0.25">
      <c r="B122" s="144"/>
      <c r="C122" s="77"/>
      <c r="N122" s="65"/>
      <c r="P122" s="65"/>
      <c r="R122" s="1"/>
      <c r="U122" s="65"/>
      <c r="Y122" s="61"/>
      <c r="Z122" s="117"/>
    </row>
    <row r="123" spans="2:26" x14ac:dyDescent="0.25">
      <c r="B123" s="144"/>
      <c r="C123" s="77"/>
      <c r="N123" s="65"/>
      <c r="P123" s="65"/>
      <c r="R123" s="1"/>
      <c r="U123" s="65"/>
      <c r="Y123" s="61"/>
      <c r="Z123" s="117"/>
    </row>
    <row r="124" spans="2:26" x14ac:dyDescent="0.25">
      <c r="B124" s="144"/>
      <c r="C124" s="77"/>
      <c r="N124" s="65"/>
      <c r="P124" s="65"/>
      <c r="R124" s="1"/>
      <c r="U124" s="65"/>
      <c r="Y124" s="61"/>
      <c r="Z124" s="117"/>
    </row>
    <row r="125" spans="2:26" x14ac:dyDescent="0.25">
      <c r="B125" s="144"/>
      <c r="C125" s="77"/>
      <c r="N125" s="65"/>
      <c r="P125" s="65"/>
      <c r="R125" s="1"/>
      <c r="U125" s="65"/>
      <c r="Y125" s="61"/>
      <c r="Z125" s="117"/>
    </row>
    <row r="126" spans="2:26" x14ac:dyDescent="0.25">
      <c r="B126" s="144"/>
      <c r="C126" s="77"/>
      <c r="N126" s="65"/>
      <c r="P126" s="65"/>
      <c r="R126" s="1"/>
      <c r="U126" s="65"/>
      <c r="Y126" s="61"/>
      <c r="Z126" s="117"/>
    </row>
    <row r="127" spans="2:26" x14ac:dyDescent="0.25">
      <c r="B127" s="144"/>
      <c r="C127" s="77"/>
      <c r="N127" s="65"/>
      <c r="P127" s="65"/>
      <c r="R127" s="1"/>
      <c r="U127" s="65"/>
      <c r="Y127" s="61"/>
      <c r="Z127" s="117"/>
    </row>
    <row r="128" spans="2:26" x14ac:dyDescent="0.25">
      <c r="B128" s="144"/>
      <c r="C128" s="77"/>
      <c r="N128" s="65"/>
      <c r="P128" s="65"/>
      <c r="R128" s="1"/>
      <c r="U128" s="65"/>
      <c r="Y128" s="61"/>
      <c r="Z128" s="117"/>
    </row>
    <row r="129" spans="2:26" x14ac:dyDescent="0.25">
      <c r="B129" s="144"/>
      <c r="C129" s="77"/>
      <c r="N129" s="65"/>
      <c r="P129" s="65"/>
      <c r="R129" s="1"/>
      <c r="U129" s="65"/>
      <c r="Y129" s="61"/>
      <c r="Z129" s="117"/>
    </row>
    <row r="130" spans="2:26" x14ac:dyDescent="0.25">
      <c r="B130" s="144"/>
      <c r="C130" s="77"/>
      <c r="N130" s="65"/>
      <c r="P130" s="65"/>
      <c r="R130" s="1"/>
      <c r="U130" s="65"/>
      <c r="Y130" s="61"/>
      <c r="Z130" s="117"/>
    </row>
    <row r="131" spans="2:26" x14ac:dyDescent="0.25">
      <c r="B131" s="144"/>
      <c r="C131" s="77"/>
      <c r="N131" s="65"/>
      <c r="P131" s="65"/>
      <c r="R131" s="1"/>
      <c r="U131" s="65"/>
      <c r="Y131" s="61"/>
      <c r="Z131" s="117"/>
    </row>
    <row r="132" spans="2:26" x14ac:dyDescent="0.25">
      <c r="B132" s="144"/>
      <c r="C132" s="77"/>
      <c r="N132" s="65"/>
      <c r="P132" s="65"/>
      <c r="R132" s="1"/>
      <c r="U132" s="65"/>
      <c r="Y132" s="61"/>
      <c r="Z132" s="117"/>
    </row>
    <row r="133" spans="2:26" x14ac:dyDescent="0.25">
      <c r="B133" s="144"/>
      <c r="C133" s="77"/>
      <c r="N133" s="65"/>
      <c r="P133" s="65"/>
      <c r="R133" s="1"/>
      <c r="U133" s="65"/>
      <c r="Y133" s="61"/>
      <c r="Z133" s="117"/>
    </row>
    <row r="134" spans="2:26" x14ac:dyDescent="0.25">
      <c r="B134" s="144"/>
      <c r="C134" s="77"/>
      <c r="N134" s="65"/>
      <c r="P134" s="65"/>
      <c r="R134" s="1"/>
      <c r="U134" s="65"/>
      <c r="Y134" s="61"/>
      <c r="Z134" s="117"/>
    </row>
    <row r="135" spans="2:26" x14ac:dyDescent="0.25">
      <c r="B135" s="144"/>
      <c r="C135" s="77"/>
      <c r="N135" s="65"/>
      <c r="P135" s="65"/>
      <c r="R135" s="1"/>
      <c r="U135" s="65"/>
      <c r="Y135" s="61"/>
      <c r="Z135" s="117"/>
    </row>
    <row r="136" spans="2:26" x14ac:dyDescent="0.25">
      <c r="B136" s="144"/>
      <c r="C136" s="77"/>
      <c r="N136" s="65"/>
      <c r="P136" s="65"/>
      <c r="R136" s="1"/>
      <c r="U136" s="65"/>
      <c r="Y136" s="61"/>
      <c r="Z136" s="117"/>
    </row>
    <row r="137" spans="2:26" x14ac:dyDescent="0.25">
      <c r="B137" s="144"/>
      <c r="C137" s="77"/>
      <c r="N137" s="65"/>
      <c r="P137" s="65"/>
      <c r="R137" s="1"/>
      <c r="U137" s="65"/>
      <c r="Y137" s="61"/>
      <c r="Z137" s="117"/>
    </row>
    <row r="138" spans="2:26" x14ac:dyDescent="0.25">
      <c r="B138" s="144"/>
      <c r="C138" s="77"/>
      <c r="N138" s="65"/>
      <c r="P138" s="65"/>
      <c r="R138" s="1"/>
      <c r="U138" s="65"/>
      <c r="Y138" s="61"/>
      <c r="Z138" s="117"/>
    </row>
    <row r="139" spans="2:26" x14ac:dyDescent="0.25">
      <c r="B139" s="144"/>
      <c r="C139" s="77"/>
      <c r="N139" s="65"/>
      <c r="P139" s="65"/>
      <c r="R139" s="1"/>
      <c r="U139" s="65"/>
      <c r="Y139" s="61"/>
      <c r="Z139" s="117"/>
    </row>
    <row r="140" spans="2:26" x14ac:dyDescent="0.25">
      <c r="B140" s="144"/>
      <c r="C140" s="77"/>
      <c r="N140" s="65"/>
      <c r="P140" s="65"/>
      <c r="R140" s="1"/>
      <c r="U140" s="65"/>
      <c r="Y140" s="61"/>
      <c r="Z140" s="117"/>
    </row>
    <row r="141" spans="2:26" x14ac:dyDescent="0.25">
      <c r="B141" s="144"/>
      <c r="C141" s="77"/>
      <c r="N141" s="65"/>
      <c r="P141" s="65"/>
      <c r="R141" s="1"/>
      <c r="U141" s="65"/>
      <c r="Y141" s="61"/>
      <c r="Z141" s="117"/>
    </row>
    <row r="142" spans="2:26" x14ac:dyDescent="0.25">
      <c r="B142" s="144"/>
      <c r="C142" s="77"/>
      <c r="N142" s="65"/>
      <c r="P142" s="65"/>
      <c r="R142" s="1"/>
      <c r="U142" s="65"/>
      <c r="Y142" s="61"/>
      <c r="Z142" s="117"/>
    </row>
    <row r="143" spans="2:26" x14ac:dyDescent="0.25">
      <c r="B143" s="144"/>
      <c r="C143" s="77"/>
      <c r="N143" s="65"/>
      <c r="P143" s="65"/>
      <c r="R143" s="1"/>
      <c r="U143" s="65"/>
      <c r="Y143" s="61"/>
      <c r="Z143" s="117"/>
    </row>
    <row r="144" spans="2:26" x14ac:dyDescent="0.25">
      <c r="B144" s="144"/>
      <c r="C144" s="77"/>
      <c r="N144" s="65"/>
      <c r="P144" s="65"/>
      <c r="R144" s="1"/>
      <c r="U144" s="65"/>
      <c r="Y144" s="61"/>
      <c r="Z144" s="117"/>
    </row>
    <row r="145" spans="2:26" x14ac:dyDescent="0.25">
      <c r="B145" s="144"/>
      <c r="C145" s="77"/>
      <c r="N145" s="65"/>
      <c r="P145" s="65"/>
      <c r="R145" s="1"/>
      <c r="U145" s="65"/>
      <c r="Y145" s="61"/>
      <c r="Z145" s="117"/>
    </row>
    <row r="146" spans="2:26" x14ac:dyDescent="0.25">
      <c r="B146" s="144"/>
      <c r="C146" s="77"/>
      <c r="N146" s="65"/>
      <c r="P146" s="65"/>
      <c r="R146" s="1"/>
      <c r="U146" s="65"/>
      <c r="Y146" s="61"/>
      <c r="Z146" s="117"/>
    </row>
    <row r="147" spans="2:26" x14ac:dyDescent="0.25">
      <c r="B147" s="144"/>
      <c r="C147" s="77"/>
      <c r="N147" s="65"/>
      <c r="P147" s="65"/>
      <c r="R147" s="1"/>
      <c r="U147" s="65"/>
      <c r="Y147" s="61"/>
      <c r="Z147" s="117"/>
    </row>
    <row r="148" spans="2:26" x14ac:dyDescent="0.25">
      <c r="B148" s="144"/>
      <c r="C148" s="77"/>
      <c r="N148" s="65"/>
      <c r="P148" s="65"/>
      <c r="R148" s="1"/>
      <c r="U148" s="65"/>
      <c r="Y148" s="61"/>
      <c r="Z148" s="117"/>
    </row>
    <row r="149" spans="2:26" x14ac:dyDescent="0.25">
      <c r="B149" s="144"/>
      <c r="C149" s="77"/>
      <c r="N149" s="65"/>
      <c r="P149" s="65"/>
      <c r="R149" s="1"/>
      <c r="U149" s="65"/>
      <c r="Y149" s="61"/>
      <c r="Z149" s="117"/>
    </row>
    <row r="150" spans="2:26" x14ac:dyDescent="0.25">
      <c r="B150" s="144"/>
      <c r="C150" s="77"/>
      <c r="N150" s="65"/>
      <c r="P150" s="65"/>
      <c r="R150" s="1"/>
      <c r="U150" s="65"/>
      <c r="Y150" s="61"/>
      <c r="Z150" s="117"/>
    </row>
    <row r="151" spans="2:26" x14ac:dyDescent="0.25">
      <c r="B151" s="144"/>
      <c r="C151" s="77"/>
      <c r="N151" s="65"/>
      <c r="P151" s="65"/>
      <c r="R151" s="1"/>
      <c r="U151" s="65"/>
      <c r="Y151" s="61"/>
      <c r="Z151" s="117"/>
    </row>
    <row r="152" spans="2:26" x14ac:dyDescent="0.25">
      <c r="B152" s="144"/>
      <c r="C152" s="77"/>
      <c r="N152" s="65"/>
      <c r="P152" s="65"/>
      <c r="R152" s="1"/>
      <c r="U152" s="65"/>
      <c r="Y152" s="61"/>
      <c r="Z152" s="117"/>
    </row>
    <row r="153" spans="2:26" x14ac:dyDescent="0.25">
      <c r="B153" s="144"/>
      <c r="C153" s="77"/>
      <c r="N153" s="65"/>
      <c r="P153" s="65"/>
      <c r="R153" s="1"/>
      <c r="U153" s="65"/>
      <c r="Y153" s="61"/>
      <c r="Z153" s="117"/>
    </row>
    <row r="154" spans="2:26" x14ac:dyDescent="0.25">
      <c r="B154" s="144"/>
      <c r="C154" s="77"/>
      <c r="N154" s="65"/>
      <c r="P154" s="65"/>
      <c r="R154" s="1"/>
      <c r="U154" s="65"/>
      <c r="Y154" s="61"/>
      <c r="Z154" s="117"/>
    </row>
    <row r="155" spans="2:26" x14ac:dyDescent="0.25">
      <c r="B155" s="144"/>
      <c r="C155" s="77"/>
      <c r="N155" s="65"/>
      <c r="P155" s="65"/>
      <c r="R155" s="1"/>
      <c r="U155" s="65"/>
      <c r="Y155" s="61"/>
      <c r="Z155" s="117"/>
    </row>
    <row r="156" spans="2:26" x14ac:dyDescent="0.25">
      <c r="B156" s="144"/>
      <c r="C156" s="77"/>
      <c r="N156" s="65"/>
      <c r="P156" s="65"/>
      <c r="R156" s="1"/>
      <c r="U156" s="65"/>
      <c r="Y156" s="61"/>
      <c r="Z156" s="117"/>
    </row>
    <row r="157" spans="2:26" x14ac:dyDescent="0.25">
      <c r="B157" s="144"/>
      <c r="C157" s="77"/>
      <c r="N157" s="65"/>
      <c r="P157" s="65"/>
      <c r="R157" s="1"/>
      <c r="U157" s="65"/>
      <c r="Y157" s="61"/>
      <c r="Z157" s="117"/>
    </row>
    <row r="158" spans="2:26" x14ac:dyDescent="0.25">
      <c r="B158" s="144"/>
      <c r="C158" s="77"/>
      <c r="N158" s="65"/>
      <c r="P158" s="65"/>
      <c r="R158" s="1"/>
      <c r="U158" s="65"/>
      <c r="Y158" s="61"/>
      <c r="Z158" s="117"/>
    </row>
    <row r="159" spans="2:26" x14ac:dyDescent="0.25">
      <c r="B159" s="144"/>
      <c r="C159" s="77"/>
      <c r="N159" s="65"/>
      <c r="P159" s="65"/>
      <c r="R159" s="1"/>
      <c r="U159" s="65"/>
      <c r="Y159" s="61"/>
      <c r="Z159" s="117"/>
    </row>
    <row r="160" spans="2:26" x14ac:dyDescent="0.25">
      <c r="B160" s="144"/>
      <c r="C160" s="77"/>
      <c r="N160" s="65"/>
      <c r="P160" s="65"/>
      <c r="R160" s="1"/>
      <c r="U160" s="65"/>
      <c r="Y160" s="61"/>
      <c r="Z160" s="117"/>
    </row>
    <row r="161" spans="2:26" x14ac:dyDescent="0.25">
      <c r="B161" s="144"/>
      <c r="C161" s="77"/>
      <c r="N161" s="65"/>
      <c r="P161" s="65"/>
      <c r="R161" s="1"/>
      <c r="U161" s="65"/>
      <c r="Y161" s="61"/>
      <c r="Z161" s="117"/>
    </row>
    <row r="162" spans="2:26" x14ac:dyDescent="0.25">
      <c r="B162" s="144"/>
      <c r="C162" s="77"/>
      <c r="N162" s="65"/>
      <c r="P162" s="65"/>
      <c r="R162" s="1"/>
      <c r="U162" s="65"/>
      <c r="Y162" s="61"/>
      <c r="Z162" s="117"/>
    </row>
    <row r="163" spans="2:26" x14ac:dyDescent="0.25">
      <c r="B163" s="144"/>
      <c r="C163" s="77"/>
      <c r="N163" s="65"/>
      <c r="P163" s="65"/>
      <c r="R163" s="1"/>
      <c r="U163" s="65"/>
      <c r="Y163" s="61"/>
      <c r="Z163" s="117"/>
    </row>
    <row r="164" spans="2:26" x14ac:dyDescent="0.25">
      <c r="B164" s="144"/>
      <c r="C164" s="77"/>
      <c r="N164" s="65"/>
      <c r="P164" s="65"/>
      <c r="R164" s="1"/>
      <c r="U164" s="65"/>
      <c r="Y164" s="61"/>
      <c r="Z164" s="117"/>
    </row>
    <row r="165" spans="2:26" x14ac:dyDescent="0.25">
      <c r="B165" s="144"/>
      <c r="C165" s="77"/>
      <c r="N165" s="65"/>
      <c r="P165" s="65"/>
      <c r="R165" s="1"/>
      <c r="U165" s="65"/>
      <c r="Y165" s="61"/>
      <c r="Z165" s="117"/>
    </row>
    <row r="166" spans="2:26" x14ac:dyDescent="0.25">
      <c r="B166" s="144"/>
      <c r="C166" s="77"/>
      <c r="N166" s="65"/>
      <c r="P166" s="65"/>
      <c r="R166" s="1"/>
      <c r="U166" s="65"/>
      <c r="Y166" s="61"/>
      <c r="Z166" s="117"/>
    </row>
    <row r="167" spans="2:26" x14ac:dyDescent="0.25">
      <c r="B167" s="144"/>
      <c r="C167" s="77"/>
      <c r="N167" s="65"/>
      <c r="P167" s="65"/>
      <c r="R167" s="1"/>
      <c r="U167" s="65"/>
      <c r="Y167" s="61"/>
      <c r="Z167" s="117"/>
    </row>
    <row r="168" spans="2:26" x14ac:dyDescent="0.25">
      <c r="B168" s="144"/>
      <c r="C168" s="77"/>
      <c r="N168" s="65"/>
      <c r="P168" s="65"/>
      <c r="R168" s="1"/>
      <c r="U168" s="65"/>
      <c r="Y168" s="61"/>
      <c r="Z168" s="117"/>
    </row>
    <row r="169" spans="2:26" x14ac:dyDescent="0.25">
      <c r="B169" s="144"/>
      <c r="C169" s="77"/>
      <c r="N169" s="65"/>
      <c r="P169" s="65"/>
      <c r="R169" s="1"/>
      <c r="U169" s="65"/>
      <c r="Y169" s="61"/>
      <c r="Z169" s="117"/>
    </row>
    <row r="170" spans="2:26" x14ac:dyDescent="0.25">
      <c r="B170" s="144"/>
      <c r="C170" s="77"/>
      <c r="N170" s="65"/>
      <c r="P170" s="65"/>
      <c r="R170" s="1"/>
      <c r="U170" s="65"/>
      <c r="Y170" s="61"/>
      <c r="Z170" s="117"/>
    </row>
    <row r="171" spans="2:26" x14ac:dyDescent="0.25">
      <c r="B171" s="144"/>
      <c r="C171" s="77"/>
      <c r="N171" s="65"/>
      <c r="P171" s="65"/>
      <c r="R171" s="1"/>
      <c r="U171" s="65"/>
      <c r="Y171" s="61"/>
      <c r="Z171" s="117"/>
    </row>
    <row r="172" spans="2:26" x14ac:dyDescent="0.25">
      <c r="B172" s="144"/>
      <c r="C172" s="77"/>
      <c r="N172" s="65"/>
      <c r="P172" s="65"/>
      <c r="R172" s="1"/>
      <c r="U172" s="65"/>
      <c r="Y172" s="61"/>
      <c r="Z172" s="117"/>
    </row>
    <row r="173" spans="2:26" x14ac:dyDescent="0.25">
      <c r="B173" s="144"/>
      <c r="C173" s="77"/>
      <c r="N173" s="65"/>
      <c r="P173" s="65"/>
      <c r="R173" s="1"/>
      <c r="U173" s="65"/>
      <c r="Y173" s="61"/>
      <c r="Z173" s="117"/>
    </row>
    <row r="174" spans="2:26" x14ac:dyDescent="0.25">
      <c r="B174" s="144"/>
      <c r="C174" s="77"/>
      <c r="N174" s="65"/>
      <c r="P174" s="65"/>
      <c r="R174" s="1"/>
      <c r="U174" s="65"/>
      <c r="Y174" s="61"/>
      <c r="Z174" s="117"/>
    </row>
    <row r="175" spans="2:26" x14ac:dyDescent="0.25">
      <c r="B175" s="144"/>
      <c r="C175" s="77"/>
      <c r="N175" s="65"/>
      <c r="P175" s="65"/>
      <c r="R175" s="1"/>
      <c r="U175" s="65"/>
      <c r="Y175" s="61"/>
      <c r="Z175" s="117"/>
    </row>
    <row r="176" spans="2:26" x14ac:dyDescent="0.25">
      <c r="B176" s="144"/>
      <c r="C176" s="77"/>
      <c r="N176" s="65"/>
      <c r="P176" s="65"/>
      <c r="R176" s="1"/>
      <c r="U176" s="65"/>
      <c r="Y176" s="61"/>
      <c r="Z176" s="117"/>
    </row>
    <row r="177" spans="2:26" x14ac:dyDescent="0.25">
      <c r="B177" s="144"/>
      <c r="C177" s="77"/>
      <c r="N177" s="65"/>
      <c r="P177" s="65"/>
      <c r="R177" s="1"/>
      <c r="U177" s="65"/>
      <c r="Y177" s="61"/>
      <c r="Z177" s="117"/>
    </row>
    <row r="178" spans="2:26" x14ac:dyDescent="0.25">
      <c r="B178" s="144"/>
      <c r="C178" s="77"/>
      <c r="N178" s="65"/>
      <c r="P178" s="65"/>
      <c r="R178" s="1"/>
      <c r="U178" s="65"/>
      <c r="Y178" s="61"/>
      <c r="Z178" s="117"/>
    </row>
    <row r="179" spans="2:26" x14ac:dyDescent="0.25">
      <c r="B179" s="144"/>
      <c r="C179" s="77"/>
      <c r="N179" s="65"/>
      <c r="P179" s="65"/>
      <c r="R179" s="1"/>
      <c r="U179" s="65"/>
      <c r="Y179" s="61"/>
      <c r="Z179" s="117"/>
    </row>
    <row r="180" spans="2:26" x14ac:dyDescent="0.25">
      <c r="B180" s="144"/>
      <c r="C180" s="77"/>
      <c r="N180" s="65"/>
      <c r="P180" s="65"/>
      <c r="R180" s="1"/>
      <c r="U180" s="65"/>
      <c r="Y180" s="61"/>
      <c r="Z180" s="117"/>
    </row>
    <row r="181" spans="2:26" x14ac:dyDescent="0.25">
      <c r="B181" s="144"/>
      <c r="C181" s="77"/>
      <c r="N181" s="65"/>
      <c r="P181" s="65"/>
      <c r="R181" s="1"/>
      <c r="U181" s="65"/>
      <c r="Y181" s="61"/>
      <c r="Z181" s="117"/>
    </row>
    <row r="182" spans="2:26" x14ac:dyDescent="0.25">
      <c r="B182" s="144"/>
      <c r="C182" s="77"/>
      <c r="N182" s="65"/>
      <c r="P182" s="65"/>
      <c r="R182" s="1"/>
      <c r="U182" s="65"/>
      <c r="Y182" s="61"/>
      <c r="Z182" s="117"/>
    </row>
    <row r="183" spans="2:26" x14ac:dyDescent="0.25">
      <c r="B183" s="144"/>
      <c r="C183" s="77"/>
      <c r="N183" s="65"/>
      <c r="P183" s="65"/>
      <c r="R183" s="1"/>
      <c r="U183" s="65"/>
      <c r="Y183" s="61"/>
      <c r="Z183" s="117"/>
    </row>
    <row r="184" spans="2:26" x14ac:dyDescent="0.25">
      <c r="B184" s="144"/>
      <c r="C184" s="77"/>
      <c r="N184" s="65"/>
      <c r="P184" s="65"/>
      <c r="R184" s="1"/>
      <c r="U184" s="65"/>
      <c r="Y184" s="61"/>
      <c r="Z184" s="117"/>
    </row>
    <row r="185" spans="2:26" x14ac:dyDescent="0.25">
      <c r="B185" s="144"/>
      <c r="C185" s="77"/>
      <c r="N185" s="65"/>
      <c r="P185" s="65"/>
      <c r="R185" s="1"/>
      <c r="U185" s="65"/>
      <c r="Y185" s="61"/>
      <c r="Z185" s="117"/>
    </row>
    <row r="186" spans="2:26" x14ac:dyDescent="0.25">
      <c r="B186" s="144"/>
      <c r="C186" s="77"/>
      <c r="N186" s="65"/>
      <c r="P186" s="65"/>
      <c r="R186" s="1"/>
      <c r="U186" s="65"/>
      <c r="Y186" s="61"/>
      <c r="Z186" s="117"/>
    </row>
    <row r="187" spans="2:26" x14ac:dyDescent="0.25">
      <c r="B187" s="144"/>
      <c r="C187" s="77"/>
      <c r="N187" s="65"/>
      <c r="P187" s="65"/>
      <c r="R187" s="1"/>
      <c r="U187" s="65"/>
      <c r="Y187" s="61"/>
      <c r="Z187" s="117"/>
    </row>
    <row r="188" spans="2:26" x14ac:dyDescent="0.25">
      <c r="B188" s="144"/>
      <c r="C188" s="77"/>
      <c r="N188" s="65"/>
      <c r="P188" s="65"/>
      <c r="R188" s="1"/>
      <c r="U188" s="65"/>
      <c r="Y188" s="61"/>
      <c r="Z188" s="117"/>
    </row>
    <row r="189" spans="2:26" x14ac:dyDescent="0.25">
      <c r="B189" s="144"/>
      <c r="C189" s="77"/>
      <c r="N189" s="65"/>
      <c r="P189" s="65"/>
      <c r="R189" s="1"/>
      <c r="U189" s="65"/>
      <c r="Y189" s="61"/>
      <c r="Z189" s="117"/>
    </row>
    <row r="190" spans="2:26" x14ac:dyDescent="0.25">
      <c r="B190" s="144"/>
      <c r="C190" s="77"/>
      <c r="N190" s="65"/>
      <c r="P190" s="65"/>
      <c r="R190" s="1"/>
      <c r="U190" s="65"/>
      <c r="Y190" s="61"/>
      <c r="Z190" s="117"/>
    </row>
    <row r="191" spans="2:26" x14ac:dyDescent="0.25">
      <c r="B191" s="144"/>
      <c r="C191" s="77"/>
      <c r="N191" s="65"/>
      <c r="P191" s="65"/>
      <c r="R191" s="1"/>
      <c r="U191" s="65"/>
      <c r="Y191" s="61"/>
      <c r="Z191" s="117"/>
    </row>
    <row r="192" spans="2:26" x14ac:dyDescent="0.25">
      <c r="B192" s="144"/>
      <c r="C192" s="77"/>
      <c r="N192" s="65"/>
      <c r="P192" s="65"/>
      <c r="R192" s="1"/>
      <c r="U192" s="65"/>
      <c r="Y192" s="61"/>
      <c r="Z192" s="117"/>
    </row>
    <row r="193" spans="2:26" x14ac:dyDescent="0.25">
      <c r="B193" s="144"/>
      <c r="C193" s="77"/>
      <c r="N193" s="65"/>
      <c r="P193" s="65"/>
      <c r="R193" s="1"/>
      <c r="U193" s="65"/>
      <c r="Y193" s="61"/>
      <c r="Z193" s="117"/>
    </row>
    <row r="194" spans="2:26" x14ac:dyDescent="0.25">
      <c r="B194" s="144"/>
      <c r="C194" s="77"/>
      <c r="N194" s="65"/>
      <c r="P194" s="65"/>
      <c r="R194" s="1"/>
      <c r="U194" s="65"/>
      <c r="Y194" s="61"/>
      <c r="Z194" s="117"/>
    </row>
    <row r="195" spans="2:26" x14ac:dyDescent="0.25">
      <c r="B195" s="144"/>
      <c r="C195" s="77"/>
      <c r="N195" s="65"/>
      <c r="P195" s="65"/>
      <c r="R195" s="1"/>
      <c r="U195" s="65"/>
      <c r="Y195" s="61"/>
      <c r="Z195" s="117"/>
    </row>
    <row r="196" spans="2:26" x14ac:dyDescent="0.25">
      <c r="B196" s="144"/>
      <c r="C196" s="77"/>
      <c r="N196" s="65"/>
      <c r="P196" s="65"/>
      <c r="R196" s="1"/>
      <c r="U196" s="65"/>
      <c r="Y196" s="61"/>
      <c r="Z196" s="117"/>
    </row>
    <row r="197" spans="2:26" x14ac:dyDescent="0.25">
      <c r="B197" s="144"/>
      <c r="C197" s="77"/>
      <c r="N197" s="65"/>
      <c r="P197" s="65"/>
      <c r="R197" s="1"/>
      <c r="U197" s="65"/>
      <c r="Y197" s="61"/>
      <c r="Z197" s="117"/>
    </row>
    <row r="198" spans="2:26" x14ac:dyDescent="0.25">
      <c r="B198" s="144"/>
      <c r="C198" s="77"/>
      <c r="N198" s="65"/>
      <c r="P198" s="65"/>
      <c r="R198" s="1"/>
      <c r="U198" s="65"/>
      <c r="Y198" s="61"/>
      <c r="Z198" s="117"/>
    </row>
    <row r="199" spans="2:26" x14ac:dyDescent="0.25">
      <c r="B199" s="144"/>
      <c r="C199" s="77"/>
      <c r="N199" s="65"/>
      <c r="P199" s="65"/>
      <c r="R199" s="1"/>
      <c r="U199" s="65"/>
      <c r="Y199" s="61"/>
      <c r="Z199" s="117"/>
    </row>
    <row r="200" spans="2:26" x14ac:dyDescent="0.25">
      <c r="B200" s="144"/>
      <c r="C200" s="77"/>
      <c r="N200" s="65"/>
      <c r="P200" s="65"/>
      <c r="R200" s="1"/>
      <c r="U200" s="65"/>
      <c r="Y200" s="61"/>
      <c r="Z200" s="117"/>
    </row>
    <row r="201" spans="2:26" x14ac:dyDescent="0.25">
      <c r="B201" s="144"/>
      <c r="C201" s="77"/>
      <c r="N201" s="65"/>
      <c r="P201" s="65"/>
      <c r="R201" s="1"/>
      <c r="U201" s="65"/>
      <c r="Y201" s="61"/>
      <c r="Z201" s="117"/>
    </row>
    <row r="202" spans="2:26" x14ac:dyDescent="0.25">
      <c r="B202" s="144"/>
      <c r="C202" s="77"/>
      <c r="N202" s="65"/>
      <c r="P202" s="65"/>
      <c r="R202" s="1"/>
      <c r="U202" s="65"/>
      <c r="Y202" s="61"/>
      <c r="Z202" s="117"/>
    </row>
    <row r="203" spans="2:26" x14ac:dyDescent="0.25">
      <c r="B203" s="144"/>
      <c r="C203" s="77"/>
      <c r="N203" s="65"/>
      <c r="P203" s="65"/>
      <c r="R203" s="1"/>
      <c r="U203" s="65"/>
      <c r="Y203" s="61"/>
      <c r="Z203" s="117"/>
    </row>
    <row r="204" spans="2:26" x14ac:dyDescent="0.25">
      <c r="B204" s="144"/>
      <c r="C204" s="77"/>
      <c r="N204" s="65"/>
      <c r="P204" s="65"/>
      <c r="R204" s="1"/>
      <c r="U204" s="65"/>
      <c r="Y204" s="61"/>
      <c r="Z204" s="117"/>
    </row>
    <row r="205" spans="2:26" x14ac:dyDescent="0.25">
      <c r="B205" s="144"/>
      <c r="C205" s="77"/>
      <c r="N205" s="65"/>
      <c r="P205" s="65"/>
      <c r="R205" s="1"/>
      <c r="U205" s="65"/>
      <c r="Y205" s="61"/>
      <c r="Z205" s="117"/>
    </row>
    <row r="206" spans="2:26" x14ac:dyDescent="0.25">
      <c r="B206" s="144"/>
      <c r="C206" s="77"/>
      <c r="N206" s="65"/>
      <c r="P206" s="65"/>
      <c r="R206" s="1"/>
      <c r="U206" s="65"/>
      <c r="Y206" s="61"/>
      <c r="Z206" s="117"/>
    </row>
    <row r="207" spans="2:26" x14ac:dyDescent="0.25">
      <c r="B207" s="144"/>
      <c r="C207" s="77"/>
      <c r="N207" s="65"/>
      <c r="P207" s="65"/>
      <c r="R207" s="1"/>
      <c r="U207" s="65"/>
      <c r="Y207" s="61"/>
      <c r="Z207" s="117"/>
    </row>
    <row r="208" spans="2:26" x14ac:dyDescent="0.25">
      <c r="B208" s="144"/>
      <c r="C208" s="77"/>
      <c r="N208" s="65"/>
      <c r="P208" s="65"/>
      <c r="R208" s="1"/>
      <c r="U208" s="65"/>
      <c r="Y208" s="61"/>
      <c r="Z208" s="117"/>
    </row>
    <row r="209" spans="2:26" x14ac:dyDescent="0.25">
      <c r="B209" s="144"/>
      <c r="C209" s="77"/>
      <c r="N209" s="65"/>
      <c r="P209" s="65"/>
      <c r="R209" s="1"/>
      <c r="U209" s="65"/>
      <c r="Y209" s="61"/>
      <c r="Z209" s="117"/>
    </row>
    <row r="210" spans="2:26" x14ac:dyDescent="0.25">
      <c r="B210" s="144"/>
      <c r="C210" s="77"/>
      <c r="N210" s="65"/>
      <c r="P210" s="65"/>
      <c r="R210" s="1"/>
      <c r="U210" s="65"/>
      <c r="Y210" s="61"/>
      <c r="Z210" s="117"/>
    </row>
    <row r="211" spans="2:26" x14ac:dyDescent="0.25">
      <c r="B211" s="144"/>
      <c r="C211" s="77"/>
      <c r="N211" s="65"/>
      <c r="P211" s="65"/>
      <c r="R211" s="1"/>
      <c r="U211" s="65"/>
      <c r="Y211" s="61"/>
      <c r="Z211" s="117"/>
    </row>
    <row r="212" spans="2:26" x14ac:dyDescent="0.25">
      <c r="B212" s="144"/>
      <c r="C212" s="77"/>
      <c r="N212" s="65"/>
      <c r="P212" s="65"/>
      <c r="R212" s="1"/>
      <c r="U212" s="65"/>
      <c r="Y212" s="61"/>
      <c r="Z212" s="117"/>
    </row>
    <row r="213" spans="2:26" x14ac:dyDescent="0.25">
      <c r="B213" s="144"/>
      <c r="C213" s="77"/>
      <c r="N213" s="65"/>
      <c r="P213" s="65"/>
      <c r="R213" s="1"/>
      <c r="U213" s="65"/>
      <c r="Y213" s="61"/>
      <c r="Z213" s="117"/>
    </row>
    <row r="214" spans="2:26" x14ac:dyDescent="0.25">
      <c r="B214" s="144"/>
      <c r="C214" s="77"/>
      <c r="N214" s="65"/>
      <c r="P214" s="65"/>
      <c r="R214" s="1"/>
      <c r="U214" s="65"/>
      <c r="Y214" s="61"/>
      <c r="Z214" s="117"/>
    </row>
    <row r="215" spans="2:26" x14ac:dyDescent="0.25">
      <c r="B215" s="144"/>
      <c r="C215" s="77"/>
      <c r="N215" s="65"/>
      <c r="P215" s="65"/>
      <c r="R215" s="1"/>
      <c r="U215" s="65"/>
      <c r="Y215" s="61"/>
      <c r="Z215" s="117"/>
    </row>
    <row r="216" spans="2:26" x14ac:dyDescent="0.25">
      <c r="B216" s="144"/>
      <c r="C216" s="77"/>
      <c r="N216" s="65"/>
      <c r="P216" s="65"/>
      <c r="R216" s="1"/>
      <c r="U216" s="65"/>
      <c r="Y216" s="61"/>
      <c r="Z216" s="117"/>
    </row>
    <row r="217" spans="2:26" x14ac:dyDescent="0.25">
      <c r="B217" s="144"/>
      <c r="C217" s="77"/>
      <c r="N217" s="65"/>
      <c r="P217" s="65"/>
      <c r="R217" s="1"/>
      <c r="U217" s="65"/>
      <c r="Y217" s="61"/>
      <c r="Z217" s="117"/>
    </row>
    <row r="218" spans="2:26" x14ac:dyDescent="0.25">
      <c r="B218" s="144"/>
      <c r="C218" s="77"/>
      <c r="N218" s="65"/>
      <c r="P218" s="65"/>
      <c r="R218" s="1"/>
      <c r="U218" s="65"/>
      <c r="Y218" s="61"/>
      <c r="Z218" s="117"/>
    </row>
    <row r="219" spans="2:26" x14ac:dyDescent="0.25">
      <c r="B219" s="144"/>
      <c r="C219" s="77"/>
      <c r="N219" s="65"/>
      <c r="P219" s="65"/>
      <c r="R219" s="1"/>
      <c r="U219" s="65"/>
      <c r="Y219" s="61"/>
      <c r="Z219" s="117"/>
    </row>
    <row r="220" spans="2:26" x14ac:dyDescent="0.25">
      <c r="B220" s="144"/>
      <c r="C220" s="77"/>
      <c r="N220" s="65"/>
      <c r="P220" s="65"/>
      <c r="R220" s="1"/>
      <c r="U220" s="65"/>
      <c r="Y220" s="61"/>
      <c r="Z220" s="117"/>
    </row>
    <row r="221" spans="2:26" x14ac:dyDescent="0.25">
      <c r="B221" s="144"/>
      <c r="C221" s="77"/>
      <c r="N221" s="65"/>
      <c r="P221" s="65"/>
      <c r="R221" s="1"/>
      <c r="U221" s="65"/>
      <c r="Y221" s="61"/>
      <c r="Z221" s="117"/>
    </row>
    <row r="222" spans="2:26" x14ac:dyDescent="0.25">
      <c r="B222" s="144"/>
      <c r="C222" s="77"/>
      <c r="N222" s="65"/>
      <c r="P222" s="65"/>
      <c r="R222" s="1"/>
      <c r="U222" s="65"/>
      <c r="Y222" s="61"/>
      <c r="Z222" s="117"/>
    </row>
    <row r="223" spans="2:26" x14ac:dyDescent="0.25">
      <c r="B223" s="144"/>
      <c r="C223" s="77"/>
      <c r="N223" s="65"/>
      <c r="P223" s="65"/>
      <c r="R223" s="1"/>
      <c r="U223" s="65"/>
      <c r="Y223" s="61"/>
      <c r="Z223" s="117"/>
    </row>
    <row r="224" spans="2:26" x14ac:dyDescent="0.25">
      <c r="B224" s="144"/>
      <c r="C224" s="77"/>
      <c r="N224" s="65"/>
      <c r="P224" s="65"/>
      <c r="R224" s="1"/>
      <c r="U224" s="65"/>
      <c r="Y224" s="61"/>
      <c r="Z224" s="117"/>
    </row>
    <row r="225" spans="2:26" x14ac:dyDescent="0.25">
      <c r="B225" s="144"/>
      <c r="C225" s="77"/>
      <c r="N225" s="65"/>
      <c r="P225" s="65"/>
      <c r="R225" s="1"/>
      <c r="U225" s="65"/>
      <c r="Y225" s="61"/>
      <c r="Z225" s="117"/>
    </row>
    <row r="226" spans="2:26" x14ac:dyDescent="0.25">
      <c r="B226" s="144"/>
      <c r="C226" s="77"/>
      <c r="N226" s="65"/>
      <c r="P226" s="65"/>
      <c r="R226" s="1"/>
      <c r="U226" s="65"/>
      <c r="Y226" s="61"/>
      <c r="Z226" s="117"/>
    </row>
    <row r="227" spans="2:26" x14ac:dyDescent="0.25">
      <c r="B227" s="144"/>
      <c r="C227" s="77"/>
      <c r="N227" s="65"/>
      <c r="P227" s="65"/>
      <c r="R227" s="1"/>
      <c r="U227" s="65"/>
      <c r="Y227" s="61"/>
      <c r="Z227" s="117"/>
    </row>
    <row r="228" spans="2:26" x14ac:dyDescent="0.25">
      <c r="B228" s="144"/>
      <c r="C228" s="77"/>
      <c r="N228" s="65"/>
      <c r="P228" s="65"/>
      <c r="R228" s="1"/>
      <c r="U228" s="65"/>
      <c r="Y228" s="61"/>
      <c r="Z228" s="117"/>
    </row>
    <row r="229" spans="2:26" x14ac:dyDescent="0.25">
      <c r="B229" s="144"/>
      <c r="C229" s="77"/>
      <c r="N229" s="65"/>
      <c r="P229" s="65"/>
      <c r="R229" s="1"/>
      <c r="U229" s="65"/>
      <c r="Y229" s="61"/>
      <c r="Z229" s="117"/>
    </row>
    <row r="230" spans="2:26" x14ac:dyDescent="0.25">
      <c r="B230" s="144"/>
      <c r="C230" s="77"/>
      <c r="N230" s="65"/>
      <c r="P230" s="65"/>
      <c r="R230" s="1"/>
      <c r="U230" s="65"/>
      <c r="Y230" s="61"/>
      <c r="Z230" s="117"/>
    </row>
    <row r="231" spans="2:26" x14ac:dyDescent="0.25">
      <c r="B231" s="144"/>
      <c r="C231" s="77"/>
      <c r="N231" s="65"/>
      <c r="P231" s="65"/>
      <c r="R231" s="1"/>
      <c r="U231" s="65"/>
      <c r="Y231" s="61"/>
      <c r="Z231" s="117"/>
    </row>
    <row r="232" spans="2:26" x14ac:dyDescent="0.25">
      <c r="B232" s="144"/>
      <c r="C232" s="77"/>
      <c r="N232" s="65"/>
      <c r="P232" s="65"/>
      <c r="R232" s="1"/>
      <c r="U232" s="65"/>
      <c r="Y232" s="61"/>
      <c r="Z232" s="117"/>
    </row>
    <row r="233" spans="2:26" x14ac:dyDescent="0.25">
      <c r="B233" s="144"/>
      <c r="C233" s="77"/>
      <c r="N233" s="65"/>
      <c r="P233" s="65"/>
      <c r="R233" s="1"/>
      <c r="U233" s="65"/>
      <c r="Y233" s="61"/>
      <c r="Z233" s="117"/>
    </row>
    <row r="234" spans="2:26" x14ac:dyDescent="0.25">
      <c r="B234" s="144"/>
      <c r="C234" s="77"/>
      <c r="N234" s="65"/>
      <c r="P234" s="65"/>
      <c r="R234" s="1"/>
      <c r="U234" s="65"/>
      <c r="Y234" s="61"/>
      <c r="Z234" s="117"/>
    </row>
    <row r="235" spans="2:26" x14ac:dyDescent="0.25">
      <c r="B235" s="144"/>
      <c r="C235" s="77"/>
      <c r="N235" s="65"/>
      <c r="P235" s="65"/>
      <c r="R235" s="1"/>
      <c r="U235" s="65"/>
      <c r="Y235" s="61"/>
      <c r="Z235" s="117"/>
    </row>
    <row r="236" spans="2:26" x14ac:dyDescent="0.25">
      <c r="B236" s="144"/>
      <c r="C236" s="77"/>
      <c r="N236" s="65"/>
      <c r="P236" s="65"/>
      <c r="R236" s="1"/>
      <c r="U236" s="65"/>
      <c r="Y236" s="61"/>
      <c r="Z236" s="117"/>
    </row>
    <row r="237" spans="2:26" x14ac:dyDescent="0.25">
      <c r="B237" s="144"/>
      <c r="C237" s="77"/>
      <c r="N237" s="65"/>
      <c r="P237" s="65"/>
      <c r="R237" s="1"/>
      <c r="U237" s="65"/>
      <c r="Y237" s="61"/>
      <c r="Z237" s="117"/>
    </row>
    <row r="238" spans="2:26" x14ac:dyDescent="0.25">
      <c r="B238" s="144"/>
      <c r="C238" s="77"/>
      <c r="N238" s="65"/>
      <c r="P238" s="65"/>
      <c r="R238" s="1"/>
      <c r="U238" s="65"/>
      <c r="Y238" s="61"/>
      <c r="Z238" s="117"/>
    </row>
    <row r="239" spans="2:26" x14ac:dyDescent="0.25">
      <c r="B239" s="144"/>
      <c r="C239" s="77"/>
      <c r="N239" s="65"/>
      <c r="P239" s="65"/>
      <c r="R239" s="1"/>
      <c r="U239" s="65"/>
      <c r="Y239" s="61"/>
      <c r="Z239" s="117"/>
    </row>
    <row r="240" spans="2:26" x14ac:dyDescent="0.25">
      <c r="B240" s="144"/>
      <c r="C240" s="77"/>
      <c r="N240" s="65"/>
      <c r="P240" s="65"/>
      <c r="R240" s="1"/>
      <c r="U240" s="65"/>
      <c r="Y240" s="61"/>
      <c r="Z240" s="117"/>
    </row>
    <row r="241" spans="2:26" x14ac:dyDescent="0.25">
      <c r="B241" s="144"/>
      <c r="C241" s="77"/>
      <c r="N241" s="65"/>
      <c r="P241" s="65"/>
      <c r="R241" s="1"/>
      <c r="U241" s="65"/>
      <c r="Y241" s="61"/>
      <c r="Z241" s="117"/>
    </row>
    <row r="242" spans="2:26" x14ac:dyDescent="0.25">
      <c r="B242" s="144"/>
      <c r="C242" s="77"/>
      <c r="N242" s="65"/>
      <c r="P242" s="65"/>
      <c r="R242" s="1"/>
      <c r="U242" s="65"/>
      <c r="Y242" s="61"/>
      <c r="Z242" s="117"/>
    </row>
    <row r="243" spans="2:26" x14ac:dyDescent="0.25">
      <c r="B243" s="144"/>
      <c r="C243" s="77"/>
      <c r="N243" s="65"/>
      <c r="P243" s="65"/>
      <c r="R243" s="1"/>
      <c r="U243" s="65"/>
      <c r="Y243" s="61"/>
      <c r="Z243" s="117"/>
    </row>
    <row r="244" spans="2:26" x14ac:dyDescent="0.25">
      <c r="B244" s="144"/>
      <c r="C244" s="77"/>
      <c r="N244" s="65"/>
      <c r="P244" s="65"/>
      <c r="R244" s="1"/>
      <c r="U244" s="65"/>
      <c r="Y244" s="61"/>
      <c r="Z244" s="117"/>
    </row>
    <row r="245" spans="2:26" x14ac:dyDescent="0.25">
      <c r="B245" s="144"/>
      <c r="C245" s="77"/>
      <c r="N245" s="65"/>
      <c r="P245" s="65"/>
      <c r="R245" s="1"/>
      <c r="U245" s="65"/>
      <c r="Y245" s="61"/>
      <c r="Z245" s="117"/>
    </row>
    <row r="246" spans="2:26" x14ac:dyDescent="0.25">
      <c r="B246" s="144"/>
      <c r="C246" s="77"/>
      <c r="N246" s="65"/>
      <c r="P246" s="65"/>
      <c r="R246" s="1"/>
      <c r="U246" s="65"/>
      <c r="Y246" s="61"/>
      <c r="Z246" s="117"/>
    </row>
    <row r="247" spans="2:26" x14ac:dyDescent="0.25">
      <c r="B247" s="144"/>
      <c r="C247" s="77"/>
      <c r="N247" s="65"/>
      <c r="P247" s="65"/>
      <c r="R247" s="1"/>
      <c r="U247" s="65"/>
      <c r="Y247" s="61"/>
      <c r="Z247" s="117"/>
    </row>
    <row r="248" spans="2:26" x14ac:dyDescent="0.25">
      <c r="B248" s="144"/>
      <c r="C248" s="77"/>
      <c r="N248" s="65"/>
      <c r="P248" s="65"/>
      <c r="R248" s="1"/>
      <c r="U248" s="65"/>
      <c r="Y248" s="61"/>
      <c r="Z248" s="117"/>
    </row>
    <row r="249" spans="2:26" x14ac:dyDescent="0.25">
      <c r="B249" s="144"/>
      <c r="C249" s="77"/>
      <c r="N249" s="65"/>
      <c r="P249" s="65"/>
      <c r="R249" s="1"/>
      <c r="U249" s="65"/>
      <c r="Y249" s="61"/>
      <c r="Z249" s="117"/>
    </row>
    <row r="250" spans="2:26" x14ac:dyDescent="0.25">
      <c r="B250" s="144"/>
      <c r="C250" s="77"/>
      <c r="N250" s="65"/>
      <c r="P250" s="65"/>
      <c r="R250" s="1"/>
      <c r="U250" s="65"/>
      <c r="Y250" s="61"/>
      <c r="Z250" s="117"/>
    </row>
    <row r="251" spans="2:26" x14ac:dyDescent="0.25">
      <c r="B251" s="144"/>
      <c r="C251" s="77"/>
      <c r="N251" s="65"/>
      <c r="P251" s="65"/>
      <c r="R251" s="1"/>
      <c r="U251" s="65"/>
      <c r="Y251" s="61"/>
      <c r="Z251" s="117"/>
    </row>
    <row r="252" spans="2:26" x14ac:dyDescent="0.25">
      <c r="B252" s="144"/>
      <c r="C252" s="77"/>
      <c r="N252" s="65"/>
      <c r="P252" s="65"/>
      <c r="R252" s="1"/>
      <c r="U252" s="65"/>
      <c r="Y252" s="61"/>
      <c r="Z252" s="117"/>
    </row>
    <row r="253" spans="2:26" x14ac:dyDescent="0.25">
      <c r="B253" s="144"/>
      <c r="C253" s="77"/>
      <c r="N253" s="65"/>
      <c r="P253" s="65"/>
      <c r="R253" s="1"/>
      <c r="U253" s="65"/>
      <c r="Y253" s="61"/>
      <c r="Z253" s="117"/>
    </row>
    <row r="254" spans="2:26" x14ac:dyDescent="0.25">
      <c r="B254" s="144"/>
      <c r="C254" s="77"/>
      <c r="N254" s="65"/>
      <c r="P254" s="65"/>
      <c r="R254" s="1"/>
      <c r="U254" s="65"/>
      <c r="Y254" s="61"/>
      <c r="Z254" s="117"/>
    </row>
    <row r="255" spans="2:26" x14ac:dyDescent="0.25">
      <c r="B255" s="144"/>
      <c r="C255" s="77"/>
      <c r="N255" s="65"/>
      <c r="P255" s="65"/>
      <c r="R255" s="1"/>
      <c r="U255" s="65"/>
      <c r="Y255" s="61"/>
      <c r="Z255" s="117"/>
    </row>
    <row r="256" spans="2:26" x14ac:dyDescent="0.25">
      <c r="B256" s="144"/>
      <c r="C256" s="77"/>
      <c r="N256" s="65"/>
      <c r="P256" s="65"/>
      <c r="R256" s="1"/>
      <c r="U256" s="65"/>
      <c r="Y256" s="61"/>
      <c r="Z256" s="117"/>
    </row>
    <row r="257" spans="2:26" x14ac:dyDescent="0.25">
      <c r="B257" s="144"/>
      <c r="C257" s="77"/>
      <c r="N257" s="65"/>
      <c r="P257" s="65"/>
      <c r="R257" s="1"/>
      <c r="U257" s="65"/>
      <c r="Y257" s="61"/>
      <c r="Z257" s="117"/>
    </row>
    <row r="258" spans="2:26" x14ac:dyDescent="0.25">
      <c r="B258" s="144"/>
      <c r="C258" s="77"/>
      <c r="N258" s="65"/>
      <c r="P258" s="65"/>
      <c r="R258" s="1"/>
      <c r="U258" s="65"/>
      <c r="Y258" s="61"/>
      <c r="Z258" s="117"/>
    </row>
    <row r="259" spans="2:26" x14ac:dyDescent="0.25">
      <c r="B259" s="144"/>
      <c r="C259" s="77"/>
      <c r="N259" s="65"/>
      <c r="P259" s="65"/>
      <c r="R259" s="1"/>
      <c r="U259" s="65"/>
      <c r="Y259" s="61"/>
      <c r="Z259" s="117"/>
    </row>
    <row r="260" spans="2:26" x14ac:dyDescent="0.25">
      <c r="B260" s="144"/>
      <c r="C260" s="77"/>
      <c r="N260" s="65"/>
      <c r="P260" s="65"/>
      <c r="R260" s="1"/>
      <c r="U260" s="65"/>
      <c r="Y260" s="61"/>
      <c r="Z260" s="117"/>
    </row>
    <row r="261" spans="2:26" x14ac:dyDescent="0.25">
      <c r="B261" s="144"/>
      <c r="C261" s="77"/>
      <c r="N261" s="65"/>
      <c r="P261" s="65"/>
      <c r="R261" s="1"/>
      <c r="U261" s="65"/>
      <c r="Y261" s="61"/>
      <c r="Z261" s="117"/>
    </row>
    <row r="262" spans="2:26" x14ac:dyDescent="0.25">
      <c r="B262" s="144"/>
      <c r="C262" s="77"/>
      <c r="N262" s="65"/>
      <c r="P262" s="65"/>
      <c r="R262" s="1"/>
      <c r="U262" s="65"/>
      <c r="Y262" s="61"/>
      <c r="Z262" s="117"/>
    </row>
    <row r="263" spans="2:26" x14ac:dyDescent="0.25">
      <c r="B263" s="144"/>
      <c r="C263" s="77"/>
      <c r="N263" s="65"/>
      <c r="P263" s="65"/>
      <c r="R263" s="1"/>
      <c r="U263" s="65"/>
      <c r="Y263" s="61"/>
      <c r="Z263" s="117"/>
    </row>
    <row r="264" spans="2:26" x14ac:dyDescent="0.25">
      <c r="B264" s="144"/>
      <c r="C264" s="77"/>
      <c r="N264" s="65"/>
      <c r="P264" s="65"/>
      <c r="R264" s="1"/>
      <c r="U264" s="65"/>
      <c r="Y264" s="61"/>
      <c r="Z264" s="117"/>
    </row>
    <row r="265" spans="2:26" x14ac:dyDescent="0.25">
      <c r="B265" s="144"/>
      <c r="C265" s="77"/>
      <c r="N265" s="65"/>
      <c r="P265" s="65"/>
      <c r="R265" s="1"/>
      <c r="U265" s="65"/>
      <c r="Y265" s="61"/>
      <c r="Z265" s="117"/>
    </row>
    <row r="266" spans="2:26" x14ac:dyDescent="0.25">
      <c r="B266" s="144"/>
      <c r="C266" s="77"/>
      <c r="N266" s="65"/>
      <c r="P266" s="65"/>
      <c r="R266" s="1"/>
      <c r="U266" s="65"/>
      <c r="Y266" s="61"/>
      <c r="Z266" s="117"/>
    </row>
    <row r="267" spans="2:26" x14ac:dyDescent="0.25">
      <c r="B267" s="144"/>
      <c r="C267" s="77"/>
      <c r="N267" s="65"/>
      <c r="P267" s="65"/>
      <c r="R267" s="1"/>
      <c r="U267" s="65"/>
      <c r="Y267" s="61"/>
      <c r="Z267" s="117"/>
    </row>
    <row r="268" spans="2:26" x14ac:dyDescent="0.25">
      <c r="B268" s="144"/>
      <c r="C268" s="77"/>
      <c r="N268" s="65"/>
      <c r="P268" s="65"/>
      <c r="R268" s="1"/>
      <c r="U268" s="65"/>
      <c r="Y268" s="61"/>
      <c r="Z268" s="117"/>
    </row>
    <row r="269" spans="2:26" x14ac:dyDescent="0.25">
      <c r="B269" s="144"/>
      <c r="C269" s="77"/>
      <c r="N269" s="65"/>
      <c r="P269" s="65"/>
      <c r="R269" s="1"/>
      <c r="U269" s="65"/>
      <c r="Y269" s="61"/>
      <c r="Z269" s="117"/>
    </row>
  </sheetData>
  <autoFilter ref="B7:Z29" xr:uid="{00000000-0009-0000-0000-000003000000}"/>
  <phoneticPr fontId="0" type="noConversion"/>
  <pageMargins left="0.25" right="0.25" top="0.75" bottom="0.75" header="0.3" footer="0.3"/>
  <pageSetup paperSize="8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1"/>
  <sheetViews>
    <sheetView zoomScale="91" zoomScaleNormal="91" workbookViewId="0">
      <selection activeCell="A9" sqref="A9:A29"/>
    </sheetView>
  </sheetViews>
  <sheetFormatPr defaultColWidth="10" defaultRowHeight="12.9" x14ac:dyDescent="0.2"/>
  <cols>
    <col min="1" max="1" width="10" style="6"/>
    <col min="2" max="2" width="6.75" style="13" customWidth="1"/>
    <col min="3" max="4" width="6.125" style="13" bestFit="1" customWidth="1"/>
    <col min="5" max="5" width="11.75" style="1" customWidth="1"/>
    <col min="6" max="6" width="11.75" style="4" customWidth="1"/>
    <col min="7" max="12" width="11.75" style="1" customWidth="1"/>
    <col min="13" max="13" width="14.875" style="26" bestFit="1" customWidth="1"/>
    <col min="14" max="15" width="14.875" style="26" customWidth="1"/>
    <col min="16" max="16" width="78.25" style="1" bestFit="1" customWidth="1"/>
    <col min="17" max="16384" width="10" style="1"/>
  </cols>
  <sheetData>
    <row r="1" spans="1:16" ht="14.95" customHeight="1" x14ac:dyDescent="0.25">
      <c r="A1" s="187" t="str">
        <f>'Door Comparison'!A1</f>
        <v>BHCL - 72 Broadwick St</v>
      </c>
      <c r="C1" s="10"/>
      <c r="D1" s="10"/>
      <c r="E1" s="2"/>
      <c r="F1" s="73"/>
      <c r="G1" s="25"/>
    </row>
    <row r="2" spans="1:16" ht="13.6" x14ac:dyDescent="0.25">
      <c r="A2" s="180"/>
      <c r="C2" s="11"/>
      <c r="D2" s="11"/>
      <c r="E2" s="2"/>
      <c r="G2" s="4"/>
      <c r="H2" s="4"/>
      <c r="I2" s="4"/>
      <c r="J2" s="4"/>
    </row>
    <row r="3" spans="1:16" ht="13.6" x14ac:dyDescent="0.25">
      <c r="A3" s="187" t="s">
        <v>33</v>
      </c>
      <c r="C3" s="10"/>
      <c r="D3" s="10"/>
      <c r="E3" s="84" t="s">
        <v>70</v>
      </c>
      <c r="F3" s="89"/>
      <c r="G3" s="92">
        <v>162</v>
      </c>
      <c r="H3" s="75"/>
      <c r="I3" s="4"/>
      <c r="J3" s="4"/>
    </row>
    <row r="4" spans="1:16" ht="13.6" x14ac:dyDescent="0.25">
      <c r="B4" s="10"/>
      <c r="C4" s="10"/>
      <c r="D4" s="10"/>
      <c r="E4" s="158"/>
      <c r="F4" s="73"/>
      <c r="G4" s="159"/>
      <c r="H4" s="75"/>
      <c r="I4" s="4"/>
      <c r="J4" s="4"/>
    </row>
    <row r="5" spans="1:16" ht="13.6" x14ac:dyDescent="0.25">
      <c r="A5" s="185" t="s">
        <v>77</v>
      </c>
      <c r="B5" s="186" t="s">
        <v>77</v>
      </c>
      <c r="C5" s="10"/>
      <c r="D5" s="10"/>
      <c r="E5" s="2"/>
      <c r="F5" s="73"/>
      <c r="L5" s="277" t="s">
        <v>164</v>
      </c>
      <c r="M5" s="277" t="s">
        <v>164</v>
      </c>
      <c r="N5" s="278" t="s">
        <v>165</v>
      </c>
      <c r="O5" s="278" t="s">
        <v>165</v>
      </c>
      <c r="P5" s="276"/>
    </row>
    <row r="6" spans="1:16" ht="13.6" x14ac:dyDescent="0.25">
      <c r="A6" s="185" t="s">
        <v>95</v>
      </c>
      <c r="B6" s="186" t="s">
        <v>78</v>
      </c>
      <c r="C6" s="10" t="s">
        <v>34</v>
      </c>
      <c r="D6" s="10" t="s">
        <v>25</v>
      </c>
      <c r="E6" s="3" t="s">
        <v>15</v>
      </c>
      <c r="F6" s="3" t="s">
        <v>11</v>
      </c>
      <c r="G6" s="3" t="s">
        <v>11</v>
      </c>
      <c r="H6" s="6" t="s">
        <v>18</v>
      </c>
      <c r="I6" s="74" t="s">
        <v>19</v>
      </c>
      <c r="J6" s="95" t="s">
        <v>22</v>
      </c>
      <c r="K6" s="157" t="s">
        <v>79</v>
      </c>
      <c r="L6" s="9" t="s">
        <v>24</v>
      </c>
      <c r="M6" s="27" t="s">
        <v>21</v>
      </c>
      <c r="N6" s="9" t="s">
        <v>24</v>
      </c>
      <c r="O6" s="27" t="s">
        <v>21</v>
      </c>
    </row>
    <row r="7" spans="1:16" ht="13.6" x14ac:dyDescent="0.25">
      <c r="B7" s="188"/>
      <c r="C7" s="12"/>
      <c r="D7" s="12"/>
      <c r="E7" s="3"/>
      <c r="F7" s="3"/>
      <c r="G7" s="74" t="s">
        <v>20</v>
      </c>
      <c r="H7" s="128">
        <v>0.12</v>
      </c>
      <c r="I7" s="74" t="s">
        <v>21</v>
      </c>
      <c r="J7" s="83">
        <v>1</v>
      </c>
      <c r="K7" s="122"/>
      <c r="L7" s="9"/>
    </row>
    <row r="8" spans="1:16" ht="13.6" x14ac:dyDescent="0.25">
      <c r="B8" s="108"/>
      <c r="E8" s="3"/>
      <c r="F8" s="3"/>
      <c r="G8" s="7"/>
      <c r="H8" s="8"/>
      <c r="I8" s="7"/>
      <c r="J8" s="8"/>
      <c r="K8" s="123"/>
      <c r="L8" s="9"/>
    </row>
    <row r="9" spans="1:16" x14ac:dyDescent="0.2">
      <c r="A9" s="116">
        <f>'Door Comparison'!A9</f>
        <v>4</v>
      </c>
      <c r="B9" s="281">
        <f>'Door Comparison'!B9</f>
        <v>43</v>
      </c>
      <c r="C9" s="108" t="str">
        <f>'Door Comparison'!C9</f>
        <v>R04</v>
      </c>
      <c r="D9" s="13">
        <f>'Door Comparison'!O9</f>
        <v>1</v>
      </c>
      <c r="E9" s="72">
        <f>('Door Labour'!Y9/'Door Labour'!K$3)*'Door Summary'!G$3</f>
        <v>195.07</v>
      </c>
      <c r="F9" s="4">
        <f>'Door Materials'!X9</f>
        <v>818.8</v>
      </c>
      <c r="G9" s="197">
        <f t="shared" ref="G9:G29" si="0">E9+F9</f>
        <v>1013.87</v>
      </c>
      <c r="H9" s="197">
        <f t="shared" ref="H9:H29" si="1">G9*H$7</f>
        <v>121.66</v>
      </c>
      <c r="I9" s="197">
        <f t="shared" ref="I9:I29" si="2">SUM(G9:H9)</f>
        <v>1135.53</v>
      </c>
      <c r="J9" s="5">
        <v>0</v>
      </c>
      <c r="K9" s="121">
        <v>0</v>
      </c>
      <c r="L9" s="197">
        <f t="shared" ref="L9:L29" si="3">I9+J9+K9</f>
        <v>1135.53</v>
      </c>
      <c r="M9" s="26">
        <f t="shared" ref="M9:M29" si="4">D9*L9</f>
        <v>1135.53</v>
      </c>
      <c r="N9" s="26">
        <f>Previous!E9</f>
        <v>1193.67</v>
      </c>
      <c r="O9" s="26">
        <f>Previous!F9</f>
        <v>1193.67</v>
      </c>
    </row>
    <row r="10" spans="1:16" x14ac:dyDescent="0.2">
      <c r="A10" s="116">
        <f>'Door Comparison'!A10</f>
        <v>4</v>
      </c>
      <c r="B10" s="108">
        <f>'Door Comparison'!B10</f>
        <v>44</v>
      </c>
      <c r="C10" s="108" t="str">
        <f>'Door Comparison'!C10</f>
        <v>R04</v>
      </c>
      <c r="D10" s="13">
        <f>'Door Comparison'!O10</f>
        <v>1</v>
      </c>
      <c r="E10" s="72">
        <f>('Door Labour'!Y10/'Door Labour'!K$3)*'Door Summary'!G$3</f>
        <v>195.07</v>
      </c>
      <c r="F10" s="4">
        <f>'Door Materials'!X10</f>
        <v>818.8</v>
      </c>
      <c r="G10" s="197">
        <f t="shared" si="0"/>
        <v>1013.87</v>
      </c>
      <c r="H10" s="197">
        <f t="shared" si="1"/>
        <v>121.66</v>
      </c>
      <c r="I10" s="197">
        <f t="shared" si="2"/>
        <v>1135.53</v>
      </c>
      <c r="J10" s="5">
        <v>0</v>
      </c>
      <c r="K10" s="121">
        <v>0</v>
      </c>
      <c r="L10" s="197">
        <f t="shared" si="3"/>
        <v>1135.53</v>
      </c>
      <c r="M10" s="26">
        <f t="shared" si="4"/>
        <v>1135.53</v>
      </c>
      <c r="N10" s="26">
        <f>Previous!E10</f>
        <v>1193.67</v>
      </c>
      <c r="O10" s="26">
        <f>Previous!F10</f>
        <v>1193.67</v>
      </c>
    </row>
    <row r="11" spans="1:16" x14ac:dyDescent="0.2">
      <c r="A11" s="116">
        <f>'Door Comparison'!A11</f>
        <v>4</v>
      </c>
      <c r="B11" s="108">
        <f>'Door Comparison'!B11</f>
        <v>45</v>
      </c>
      <c r="C11" s="108" t="str">
        <f>'Door Comparison'!C11</f>
        <v>R05</v>
      </c>
      <c r="D11" s="13">
        <f>'Door Comparison'!O11</f>
        <v>1</v>
      </c>
      <c r="E11" s="72">
        <f>('Door Labour'!Y11/'Door Labour'!K$3)*'Door Summary'!G$3</f>
        <v>312.60000000000002</v>
      </c>
      <c r="F11" s="4">
        <f>'Door Materials'!X11</f>
        <v>1721.56</v>
      </c>
      <c r="G11" s="197">
        <f t="shared" si="0"/>
        <v>2034.16</v>
      </c>
      <c r="H11" s="197">
        <f t="shared" si="1"/>
        <v>244.1</v>
      </c>
      <c r="I11" s="197">
        <f t="shared" si="2"/>
        <v>2278.2600000000002</v>
      </c>
      <c r="J11" s="5">
        <v>0</v>
      </c>
      <c r="K11" s="121">
        <v>0</v>
      </c>
      <c r="L11" s="197">
        <f t="shared" si="3"/>
        <v>2278.2600000000002</v>
      </c>
      <c r="M11" s="26">
        <f t="shared" si="4"/>
        <v>2278.2600000000002</v>
      </c>
      <c r="N11" s="26">
        <f>Previous!E11</f>
        <v>2159.9899999999998</v>
      </c>
      <c r="O11" s="26">
        <f>Previous!F11</f>
        <v>2159.9899999999998</v>
      </c>
    </row>
    <row r="12" spans="1:16" x14ac:dyDescent="0.2">
      <c r="A12" s="116">
        <f>'Door Comparison'!A12</f>
        <v>4</v>
      </c>
      <c r="B12" s="108">
        <f>'Door Comparison'!B12</f>
        <v>46</v>
      </c>
      <c r="C12" s="108" t="str">
        <f>'Door Comparison'!C12</f>
        <v>R04</v>
      </c>
      <c r="D12" s="13">
        <f>'Door Comparison'!O12</f>
        <v>1</v>
      </c>
      <c r="E12" s="72">
        <f>('Door Labour'!Y12/'Door Labour'!K$3)*'Door Summary'!G$3</f>
        <v>207.18</v>
      </c>
      <c r="F12" s="4">
        <f>'Door Materials'!X12</f>
        <v>806.11</v>
      </c>
      <c r="G12" s="197">
        <f t="shared" si="0"/>
        <v>1013.29</v>
      </c>
      <c r="H12" s="197">
        <f t="shared" si="1"/>
        <v>121.59</v>
      </c>
      <c r="I12" s="197">
        <f t="shared" si="2"/>
        <v>1134.8800000000001</v>
      </c>
      <c r="J12" s="5">
        <v>0</v>
      </c>
      <c r="K12" s="121">
        <v>0</v>
      </c>
      <c r="L12" s="197">
        <f t="shared" si="3"/>
        <v>1134.8800000000001</v>
      </c>
      <c r="M12" s="26">
        <f t="shared" si="4"/>
        <v>1134.8800000000001</v>
      </c>
      <c r="N12" s="26">
        <f>Previous!E12</f>
        <v>1129.72</v>
      </c>
      <c r="O12" s="26">
        <f>Previous!F12</f>
        <v>1129.72</v>
      </c>
    </row>
    <row r="13" spans="1:16" x14ac:dyDescent="0.2">
      <c r="A13" s="116">
        <f>'Door Comparison'!A13</f>
        <v>4</v>
      </c>
      <c r="B13" s="108">
        <f>'Door Comparison'!B13</f>
        <v>47</v>
      </c>
      <c r="C13" s="108" t="str">
        <f>'Door Comparison'!C13</f>
        <v>R05</v>
      </c>
      <c r="D13" s="13">
        <f>'Door Comparison'!O13</f>
        <v>1</v>
      </c>
      <c r="E13" s="72">
        <f>('Door Labour'!Y13/'Door Labour'!K$3)*'Door Summary'!G$3</f>
        <v>321.07</v>
      </c>
      <c r="F13" s="4">
        <f>'Door Materials'!X13</f>
        <v>1707.93</v>
      </c>
      <c r="G13" s="197">
        <f t="shared" si="0"/>
        <v>2029</v>
      </c>
      <c r="H13" s="197">
        <f t="shared" si="1"/>
        <v>243.48</v>
      </c>
      <c r="I13" s="197">
        <f t="shared" si="2"/>
        <v>2272.48</v>
      </c>
      <c r="J13" s="5">
        <v>0</v>
      </c>
      <c r="K13" s="121">
        <v>0</v>
      </c>
      <c r="L13" s="197">
        <f t="shared" si="3"/>
        <v>2272.48</v>
      </c>
      <c r="M13" s="26">
        <f t="shared" si="4"/>
        <v>2272.48</v>
      </c>
      <c r="N13" s="26">
        <f>Previous!E13</f>
        <v>2341.91</v>
      </c>
      <c r="O13" s="26">
        <f>Previous!F13</f>
        <v>2341.91</v>
      </c>
    </row>
    <row r="14" spans="1:16" x14ac:dyDescent="0.2">
      <c r="A14" s="116">
        <f>'Door Comparison'!A14</f>
        <v>4</v>
      </c>
      <c r="B14" s="108">
        <f>'Door Comparison'!B14</f>
        <v>48</v>
      </c>
      <c r="C14" s="108" t="str">
        <f>'Door Comparison'!C14</f>
        <v>R05</v>
      </c>
      <c r="D14" s="13">
        <f>'Door Comparison'!O14</f>
        <v>1</v>
      </c>
      <c r="E14" s="72">
        <f>('Door Labour'!Y14/'Door Labour'!K$3)*'Door Summary'!G$3</f>
        <v>325.01</v>
      </c>
      <c r="F14" s="4">
        <f>'Door Materials'!X14</f>
        <v>1568.8</v>
      </c>
      <c r="G14" s="197">
        <f t="shared" si="0"/>
        <v>1893.81</v>
      </c>
      <c r="H14" s="197">
        <f t="shared" si="1"/>
        <v>227.26</v>
      </c>
      <c r="I14" s="197">
        <f t="shared" si="2"/>
        <v>2121.0700000000002</v>
      </c>
      <c r="J14" s="5">
        <v>0</v>
      </c>
      <c r="K14" s="121">
        <v>0</v>
      </c>
      <c r="L14" s="197">
        <f t="shared" si="3"/>
        <v>2121.0700000000002</v>
      </c>
      <c r="M14" s="26">
        <f t="shared" si="4"/>
        <v>2121.0700000000002</v>
      </c>
      <c r="N14" s="26">
        <f>Previous!E14</f>
        <v>2004.6</v>
      </c>
      <c r="O14" s="26">
        <f>Previous!F14</f>
        <v>2004.6</v>
      </c>
    </row>
    <row r="15" spans="1:16" x14ac:dyDescent="0.2">
      <c r="A15" s="116">
        <f>'Door Comparison'!A15</f>
        <v>4</v>
      </c>
      <c r="B15" s="108">
        <f>'Door Comparison'!B15</f>
        <v>49</v>
      </c>
      <c r="C15" s="108" t="str">
        <f>'Door Comparison'!C15</f>
        <v>R04</v>
      </c>
      <c r="D15" s="13">
        <f>'Door Comparison'!O15</f>
        <v>1</v>
      </c>
      <c r="E15" s="72">
        <f>('Door Labour'!Y15/'Door Labour'!K$3)*'Door Summary'!G$3</f>
        <v>318.22000000000003</v>
      </c>
      <c r="F15" s="4">
        <f>'Door Materials'!X15</f>
        <v>819.14</v>
      </c>
      <c r="G15" s="197">
        <f t="shared" si="0"/>
        <v>1137.3599999999999</v>
      </c>
      <c r="H15" s="197">
        <f t="shared" si="1"/>
        <v>136.47999999999999</v>
      </c>
      <c r="I15" s="197">
        <f t="shared" si="2"/>
        <v>1273.8399999999999</v>
      </c>
      <c r="J15" s="5">
        <v>0</v>
      </c>
      <c r="K15" s="121">
        <v>0</v>
      </c>
      <c r="L15" s="197">
        <f t="shared" si="3"/>
        <v>1273.8399999999999</v>
      </c>
      <c r="M15" s="26">
        <f t="shared" si="4"/>
        <v>1273.8399999999999</v>
      </c>
      <c r="N15" s="26">
        <f>Previous!E15</f>
        <v>1129.72</v>
      </c>
      <c r="O15" s="26">
        <f>Previous!F15</f>
        <v>1129.72</v>
      </c>
    </row>
    <row r="16" spans="1:16" x14ac:dyDescent="0.2">
      <c r="A16" s="116">
        <f>'Door Comparison'!A16</f>
        <v>4</v>
      </c>
      <c r="B16" s="108">
        <f>'Door Comparison'!B16</f>
        <v>50</v>
      </c>
      <c r="C16" s="108" t="str">
        <f>'Door Comparison'!C16</f>
        <v>R05</v>
      </c>
      <c r="D16" s="13">
        <f>'Door Comparison'!O16</f>
        <v>1</v>
      </c>
      <c r="E16" s="72">
        <f>('Door Labour'!Y16/'Door Labour'!K$3)*'Door Summary'!G$3</f>
        <v>321.07</v>
      </c>
      <c r="F16" s="4">
        <f>'Door Materials'!X16</f>
        <v>1707.93</v>
      </c>
      <c r="G16" s="197">
        <f t="shared" si="0"/>
        <v>2029</v>
      </c>
      <c r="H16" s="197">
        <f t="shared" si="1"/>
        <v>243.48</v>
      </c>
      <c r="I16" s="197">
        <f t="shared" si="2"/>
        <v>2272.48</v>
      </c>
      <c r="J16" s="5">
        <v>0</v>
      </c>
      <c r="K16" s="121">
        <v>0</v>
      </c>
      <c r="L16" s="197">
        <f t="shared" si="3"/>
        <v>2272.48</v>
      </c>
      <c r="M16" s="26">
        <f t="shared" si="4"/>
        <v>2272.48</v>
      </c>
      <c r="N16" s="26">
        <f>Previous!E16</f>
        <v>2341.91</v>
      </c>
      <c r="O16" s="26">
        <f>Previous!F16</f>
        <v>2341.91</v>
      </c>
    </row>
    <row r="17" spans="1:16" x14ac:dyDescent="0.2">
      <c r="A17" s="116">
        <f>'Door Comparison'!A17</f>
        <v>4</v>
      </c>
      <c r="B17" s="108">
        <f>'Door Comparison'!B17</f>
        <v>51</v>
      </c>
      <c r="C17" s="108" t="str">
        <f>'Door Comparison'!C17</f>
        <v>R05</v>
      </c>
      <c r="D17" s="13">
        <f>'Door Comparison'!O17</f>
        <v>1</v>
      </c>
      <c r="E17" s="72">
        <f>('Door Labour'!Y17/'Door Labour'!K$3)*'Door Summary'!G$3</f>
        <v>325.01</v>
      </c>
      <c r="F17" s="4">
        <f>'Door Materials'!X17</f>
        <v>1568.8</v>
      </c>
      <c r="G17" s="197">
        <f t="shared" si="0"/>
        <v>1893.81</v>
      </c>
      <c r="H17" s="197">
        <f t="shared" si="1"/>
        <v>227.26</v>
      </c>
      <c r="I17" s="197">
        <f t="shared" si="2"/>
        <v>2121.0700000000002</v>
      </c>
      <c r="J17" s="5">
        <v>0</v>
      </c>
      <c r="K17" s="121">
        <v>0</v>
      </c>
      <c r="L17" s="197">
        <f t="shared" si="3"/>
        <v>2121.0700000000002</v>
      </c>
      <c r="M17" s="26">
        <f t="shared" si="4"/>
        <v>2121.0700000000002</v>
      </c>
      <c r="N17" s="26">
        <f>Previous!E17</f>
        <v>2004.6</v>
      </c>
      <c r="O17" s="26">
        <f>Previous!F17</f>
        <v>2004.6</v>
      </c>
    </row>
    <row r="18" spans="1:16" x14ac:dyDescent="0.2">
      <c r="A18" s="116">
        <f>'Door Comparison'!A18</f>
        <v>4</v>
      </c>
      <c r="B18" s="108">
        <f>'Door Comparison'!B18</f>
        <v>52</v>
      </c>
      <c r="C18" s="108" t="str">
        <f>'Door Comparison'!C18</f>
        <v>R05</v>
      </c>
      <c r="D18" s="13">
        <f>'Door Comparison'!O18</f>
        <v>1</v>
      </c>
      <c r="E18" s="72">
        <f>('Door Labour'!Y18/'Door Labour'!K$3)*'Door Summary'!G$3</f>
        <v>317.02999999999997</v>
      </c>
      <c r="F18" s="4">
        <f>'Door Materials'!X18</f>
        <v>1721.79</v>
      </c>
      <c r="G18" s="197">
        <f t="shared" si="0"/>
        <v>2038.82</v>
      </c>
      <c r="H18" s="197">
        <f t="shared" si="1"/>
        <v>244.66</v>
      </c>
      <c r="I18" s="197">
        <f t="shared" si="2"/>
        <v>2283.48</v>
      </c>
      <c r="J18" s="5">
        <v>0</v>
      </c>
      <c r="K18" s="121">
        <v>0</v>
      </c>
      <c r="L18" s="197">
        <f t="shared" si="3"/>
        <v>2283.48</v>
      </c>
      <c r="M18" s="26">
        <f t="shared" si="4"/>
        <v>2283.48</v>
      </c>
      <c r="N18" s="26">
        <f>Previous!E18</f>
        <v>2165.21</v>
      </c>
      <c r="O18" s="26">
        <f>Previous!F18</f>
        <v>2165.21</v>
      </c>
    </row>
    <row r="19" spans="1:16" x14ac:dyDescent="0.2">
      <c r="A19" s="116">
        <f>'Door Comparison'!A19</f>
        <v>4</v>
      </c>
      <c r="B19" s="108">
        <f>'Door Comparison'!B19</f>
        <v>53</v>
      </c>
      <c r="C19" s="108" t="str">
        <f>'Door Comparison'!C19</f>
        <v>R04</v>
      </c>
      <c r="D19" s="13">
        <f>'Door Comparison'!O19</f>
        <v>1</v>
      </c>
      <c r="E19" s="72">
        <f>('Door Labour'!Y19/'Door Labour'!K$3)*'Door Summary'!G$3</f>
        <v>198.17</v>
      </c>
      <c r="F19" s="4">
        <f>'Door Materials'!X19</f>
        <v>796.33</v>
      </c>
      <c r="G19" s="197">
        <f t="shared" si="0"/>
        <v>994.5</v>
      </c>
      <c r="H19" s="197">
        <f t="shared" si="1"/>
        <v>119.34</v>
      </c>
      <c r="I19" s="197">
        <f t="shared" si="2"/>
        <v>1113.8399999999999</v>
      </c>
      <c r="J19" s="5">
        <v>0</v>
      </c>
      <c r="K19" s="121">
        <v>0</v>
      </c>
      <c r="L19" s="197">
        <f t="shared" si="3"/>
        <v>1113.8399999999999</v>
      </c>
      <c r="M19" s="26">
        <f t="shared" si="4"/>
        <v>1113.8399999999999</v>
      </c>
      <c r="N19" s="26">
        <f>Previous!E19</f>
        <v>1054.7</v>
      </c>
      <c r="O19" s="26">
        <f>Previous!F19</f>
        <v>1054.7</v>
      </c>
    </row>
    <row r="20" spans="1:16" x14ac:dyDescent="0.2">
      <c r="A20" s="116">
        <f>'Door Comparison'!A20</f>
        <v>4</v>
      </c>
      <c r="B20" s="108">
        <f>'Door Comparison'!B20</f>
        <v>54</v>
      </c>
      <c r="C20" s="108" t="str">
        <f>'Door Comparison'!C20</f>
        <v>R04</v>
      </c>
      <c r="D20" s="13">
        <f>'Door Comparison'!O20</f>
        <v>1</v>
      </c>
      <c r="E20" s="72">
        <f>('Door Labour'!Y20/'Door Labour'!K$3)*'Door Summary'!G$3</f>
        <v>140.91999999999999</v>
      </c>
      <c r="F20" s="4">
        <f>'Door Materials'!X20</f>
        <v>797.82</v>
      </c>
      <c r="G20" s="197">
        <f t="shared" si="0"/>
        <v>938.74</v>
      </c>
      <c r="H20" s="197">
        <f t="shared" si="1"/>
        <v>112.65</v>
      </c>
      <c r="I20" s="197">
        <f t="shared" si="2"/>
        <v>1051.3900000000001</v>
      </c>
      <c r="J20" s="5">
        <v>0</v>
      </c>
      <c r="K20" s="121">
        <v>0</v>
      </c>
      <c r="L20" s="197">
        <f t="shared" si="3"/>
        <v>1051.3900000000001</v>
      </c>
      <c r="M20" s="26">
        <f t="shared" si="4"/>
        <v>1051.3900000000001</v>
      </c>
      <c r="N20" s="26">
        <f>Previous!E20</f>
        <v>1108.97</v>
      </c>
      <c r="O20" s="26">
        <f>Previous!F20</f>
        <v>1108.97</v>
      </c>
    </row>
    <row r="21" spans="1:16" x14ac:dyDescent="0.2">
      <c r="A21" s="116">
        <f>'Door Comparison'!A21</f>
        <v>4</v>
      </c>
      <c r="B21" s="108">
        <f>'Door Comparison'!B21</f>
        <v>55</v>
      </c>
      <c r="C21" s="108" t="str">
        <f>'Door Comparison'!C21</f>
        <v>R04</v>
      </c>
      <c r="D21" s="13">
        <f>'Door Comparison'!O21</f>
        <v>1</v>
      </c>
      <c r="E21" s="72">
        <f>('Door Labour'!Y21/'Door Labour'!K$3)*'Door Summary'!G$3</f>
        <v>209.89</v>
      </c>
      <c r="F21" s="4">
        <f>'Door Materials'!X21</f>
        <v>812.6</v>
      </c>
      <c r="G21" s="197">
        <f t="shared" si="0"/>
        <v>1022.49</v>
      </c>
      <c r="H21" s="197">
        <f t="shared" si="1"/>
        <v>122.7</v>
      </c>
      <c r="I21" s="197">
        <f t="shared" si="2"/>
        <v>1145.19</v>
      </c>
      <c r="J21" s="5">
        <v>0</v>
      </c>
      <c r="K21" s="121">
        <v>0</v>
      </c>
      <c r="L21" s="197">
        <f t="shared" si="3"/>
        <v>1145.19</v>
      </c>
      <c r="M21" s="26">
        <f t="shared" si="4"/>
        <v>1145.19</v>
      </c>
      <c r="N21" s="26">
        <f>Previous!E21</f>
        <v>1129.72</v>
      </c>
      <c r="O21" s="26">
        <f>Previous!F21</f>
        <v>1129.72</v>
      </c>
    </row>
    <row r="22" spans="1:16" x14ac:dyDescent="0.2">
      <c r="A22" s="116">
        <f>'Door Comparison'!A22</f>
        <v>4</v>
      </c>
      <c r="B22" s="108">
        <f>'Door Comparison'!B22</f>
        <v>56</v>
      </c>
      <c r="C22" s="108" t="str">
        <f>'Door Comparison'!C22</f>
        <v>R05</v>
      </c>
      <c r="D22" s="13">
        <f>'Door Comparison'!O22</f>
        <v>1</v>
      </c>
      <c r="E22" s="72">
        <f>('Door Labour'!Y22/'Door Labour'!K$3)*'Door Summary'!G$3</f>
        <v>321.07</v>
      </c>
      <c r="F22" s="4">
        <f>'Door Materials'!X22</f>
        <v>1707.93</v>
      </c>
      <c r="G22" s="197">
        <f t="shared" si="0"/>
        <v>2029</v>
      </c>
      <c r="H22" s="197">
        <f t="shared" si="1"/>
        <v>243.48</v>
      </c>
      <c r="I22" s="197">
        <f t="shared" si="2"/>
        <v>2272.48</v>
      </c>
      <c r="J22" s="5">
        <v>0</v>
      </c>
      <c r="K22" s="121">
        <v>0</v>
      </c>
      <c r="L22" s="197">
        <f t="shared" si="3"/>
        <v>2272.48</v>
      </c>
      <c r="M22" s="26">
        <f t="shared" si="4"/>
        <v>2272.48</v>
      </c>
      <c r="N22" s="26">
        <f>Previous!E22</f>
        <v>2341.91</v>
      </c>
      <c r="O22" s="26">
        <f>Previous!F22</f>
        <v>2341.91</v>
      </c>
    </row>
    <row r="23" spans="1:16" x14ac:dyDescent="0.2">
      <c r="A23" s="116">
        <f>'Door Comparison'!A23</f>
        <v>4</v>
      </c>
      <c r="B23" s="108">
        <f>'Door Comparison'!B23</f>
        <v>57</v>
      </c>
      <c r="C23" s="108" t="str">
        <f>'Door Comparison'!C23</f>
        <v>R04</v>
      </c>
      <c r="D23" s="13">
        <f>'Door Comparison'!O23</f>
        <v>1</v>
      </c>
      <c r="E23" s="72">
        <f>('Door Labour'!Y23/'Door Labour'!K$3)*'Door Summary'!G$3</f>
        <v>318.22000000000003</v>
      </c>
      <c r="F23" s="4">
        <f>'Door Materials'!X23</f>
        <v>819.14</v>
      </c>
      <c r="G23" s="197">
        <f t="shared" si="0"/>
        <v>1137.3599999999999</v>
      </c>
      <c r="H23" s="197">
        <f t="shared" si="1"/>
        <v>136.47999999999999</v>
      </c>
      <c r="I23" s="197">
        <f t="shared" si="2"/>
        <v>1273.8399999999999</v>
      </c>
      <c r="J23" s="5">
        <v>0</v>
      </c>
      <c r="K23" s="121">
        <v>0</v>
      </c>
      <c r="L23" s="197">
        <f t="shared" si="3"/>
        <v>1273.8399999999999</v>
      </c>
      <c r="M23" s="26">
        <f t="shared" si="4"/>
        <v>1273.8399999999999</v>
      </c>
      <c r="N23" s="26">
        <f>Previous!E23</f>
        <v>1129.72</v>
      </c>
      <c r="O23" s="26">
        <f>Previous!F23</f>
        <v>1129.72</v>
      </c>
    </row>
    <row r="24" spans="1:16" x14ac:dyDescent="0.2">
      <c r="A24" s="116">
        <f>'Door Comparison'!A24</f>
        <v>4</v>
      </c>
      <c r="B24" s="108">
        <f>'Door Comparison'!B24</f>
        <v>58</v>
      </c>
      <c r="C24" s="108" t="str">
        <f>'Door Comparison'!C24</f>
        <v>R04</v>
      </c>
      <c r="D24" s="13">
        <f>'Door Comparison'!O24</f>
        <v>1</v>
      </c>
      <c r="E24" s="72">
        <f>('Door Labour'!Y24/'Door Labour'!K$3)*'Door Summary'!G$3</f>
        <v>196.45</v>
      </c>
      <c r="F24" s="4">
        <f>'Door Materials'!X24</f>
        <v>846.11</v>
      </c>
      <c r="G24" s="197">
        <f t="shared" si="0"/>
        <v>1042.56</v>
      </c>
      <c r="H24" s="197">
        <f t="shared" si="1"/>
        <v>125.11</v>
      </c>
      <c r="I24" s="197">
        <f t="shared" si="2"/>
        <v>1167.67</v>
      </c>
      <c r="J24" s="5">
        <v>0</v>
      </c>
      <c r="K24" s="121">
        <v>0</v>
      </c>
      <c r="L24" s="197">
        <f t="shared" si="3"/>
        <v>1167.67</v>
      </c>
      <c r="M24" s="26">
        <f t="shared" si="4"/>
        <v>1167.67</v>
      </c>
      <c r="N24" s="26">
        <f>Previous!E24</f>
        <v>1226.3699999999999</v>
      </c>
      <c r="O24" s="26">
        <f>Previous!F24</f>
        <v>1226.3699999999999</v>
      </c>
    </row>
    <row r="25" spans="1:16" x14ac:dyDescent="0.2">
      <c r="A25" s="116">
        <f>'Door Comparison'!A25</f>
        <v>4</v>
      </c>
      <c r="B25" s="108">
        <f>'Door Comparison'!B25</f>
        <v>59</v>
      </c>
      <c r="C25" s="108" t="str">
        <f>'Door Comparison'!C25</f>
        <v>R04</v>
      </c>
      <c r="D25" s="13">
        <f>'Door Comparison'!O25</f>
        <v>1</v>
      </c>
      <c r="E25" s="72">
        <f>('Door Labour'!Y25/'Door Labour'!K$3)*'Door Summary'!G$3</f>
        <v>196.45</v>
      </c>
      <c r="F25" s="4">
        <f>'Door Materials'!X25</f>
        <v>846.11</v>
      </c>
      <c r="G25" s="197">
        <f t="shared" si="0"/>
        <v>1042.56</v>
      </c>
      <c r="H25" s="197">
        <f t="shared" si="1"/>
        <v>125.11</v>
      </c>
      <c r="I25" s="197">
        <f t="shared" si="2"/>
        <v>1167.67</v>
      </c>
      <c r="J25" s="5">
        <v>0</v>
      </c>
      <c r="K25" s="121">
        <v>0</v>
      </c>
      <c r="L25" s="197">
        <f t="shared" si="3"/>
        <v>1167.67</v>
      </c>
      <c r="M25" s="26">
        <f t="shared" si="4"/>
        <v>1167.67</v>
      </c>
      <c r="N25" s="26">
        <f>Previous!E25</f>
        <v>1226.3699999999999</v>
      </c>
      <c r="O25" s="26">
        <f>Previous!F25</f>
        <v>1226.3699999999999</v>
      </c>
    </row>
    <row r="26" spans="1:16" x14ac:dyDescent="0.2">
      <c r="A26" s="116">
        <f>'Door Comparison'!A26</f>
        <v>4</v>
      </c>
      <c r="B26" s="108">
        <f>'Door Comparison'!B26</f>
        <v>60</v>
      </c>
      <c r="C26" s="108" t="str">
        <f>'Door Comparison'!C26</f>
        <v>R04</v>
      </c>
      <c r="D26" s="13">
        <f>'Door Comparison'!O26</f>
        <v>1</v>
      </c>
      <c r="E26" s="72">
        <f>('Door Labour'!Y26/'Door Labour'!K$3)*'Door Summary'!G$3</f>
        <v>318.22000000000003</v>
      </c>
      <c r="F26" s="4">
        <f>'Door Materials'!X26</f>
        <v>819.14</v>
      </c>
      <c r="G26" s="197">
        <f t="shared" si="0"/>
        <v>1137.3599999999999</v>
      </c>
      <c r="H26" s="197">
        <f t="shared" si="1"/>
        <v>136.47999999999999</v>
      </c>
      <c r="I26" s="197">
        <f t="shared" si="2"/>
        <v>1273.8399999999999</v>
      </c>
      <c r="J26" s="5">
        <v>0</v>
      </c>
      <c r="K26" s="121">
        <v>0</v>
      </c>
      <c r="L26" s="197">
        <f t="shared" si="3"/>
        <v>1273.8399999999999</v>
      </c>
      <c r="M26" s="26">
        <f t="shared" si="4"/>
        <v>1273.8399999999999</v>
      </c>
      <c r="N26" s="26">
        <f>Previous!E26</f>
        <v>1129.72</v>
      </c>
      <c r="O26" s="26">
        <f>Previous!F26</f>
        <v>1129.72</v>
      </c>
    </row>
    <row r="27" spans="1:16" x14ac:dyDescent="0.2">
      <c r="A27" s="116">
        <f>'Door Comparison'!A27</f>
        <v>4</v>
      </c>
      <c r="B27" s="108">
        <f>'Door Comparison'!B27</f>
        <v>61</v>
      </c>
      <c r="C27" s="108" t="str">
        <f>'Door Comparison'!C27</f>
        <v>R05</v>
      </c>
      <c r="D27" s="13">
        <f>'Door Comparison'!O27</f>
        <v>1</v>
      </c>
      <c r="E27" s="72">
        <f>('Door Labour'!Y27/'Door Labour'!K$3)*'Door Summary'!G$3</f>
        <v>321.07</v>
      </c>
      <c r="F27" s="4">
        <f>'Door Materials'!X27</f>
        <v>1707.93</v>
      </c>
      <c r="G27" s="197">
        <f t="shared" si="0"/>
        <v>2029</v>
      </c>
      <c r="H27" s="197">
        <f t="shared" si="1"/>
        <v>243.48</v>
      </c>
      <c r="I27" s="197">
        <f t="shared" si="2"/>
        <v>2272.48</v>
      </c>
      <c r="J27" s="5">
        <v>0</v>
      </c>
      <c r="K27" s="121">
        <v>0</v>
      </c>
      <c r="L27" s="197">
        <f t="shared" si="3"/>
        <v>2272.48</v>
      </c>
      <c r="M27" s="26">
        <f t="shared" si="4"/>
        <v>2272.48</v>
      </c>
      <c r="N27" s="26">
        <f>Previous!E27</f>
        <v>2341.91</v>
      </c>
      <c r="O27" s="26">
        <f>Previous!F27</f>
        <v>2341.91</v>
      </c>
    </row>
    <row r="28" spans="1:16" x14ac:dyDescent="0.2">
      <c r="A28" s="116">
        <f>'Door Comparison'!A28</f>
        <v>4</v>
      </c>
      <c r="B28" s="108">
        <f>'Door Comparison'!B28</f>
        <v>62</v>
      </c>
      <c r="C28" s="108" t="str">
        <f>'Door Comparison'!C28</f>
        <v>WC01</v>
      </c>
      <c r="D28" s="13">
        <f>'Door Comparison'!O28</f>
        <v>0</v>
      </c>
      <c r="E28" s="72">
        <f>('Door Labour'!Y28/'Door Labour'!K$3)*'Door Summary'!G$3</f>
        <v>0</v>
      </c>
      <c r="F28" s="4">
        <f>'Door Materials'!X28</f>
        <v>0</v>
      </c>
      <c r="G28" s="197">
        <f t="shared" si="0"/>
        <v>0</v>
      </c>
      <c r="H28" s="197">
        <f t="shared" si="1"/>
        <v>0</v>
      </c>
      <c r="I28" s="197">
        <f t="shared" si="2"/>
        <v>0</v>
      </c>
      <c r="J28" s="5">
        <v>0</v>
      </c>
      <c r="K28" s="121">
        <v>0</v>
      </c>
      <c r="L28" s="197">
        <f t="shared" si="3"/>
        <v>0</v>
      </c>
      <c r="M28" s="26">
        <f t="shared" si="4"/>
        <v>0</v>
      </c>
      <c r="N28" s="26">
        <f>Previous!E28</f>
        <v>0</v>
      </c>
      <c r="O28" s="26">
        <f>Previous!F28</f>
        <v>0</v>
      </c>
      <c r="P28" s="1" t="str">
        <f>'Door Comparison'!S28</f>
        <v>Drawing ID-359 required to price</v>
      </c>
    </row>
    <row r="29" spans="1:16" x14ac:dyDescent="0.2">
      <c r="A29" s="116">
        <f>'Door Comparison'!A29</f>
        <v>4</v>
      </c>
      <c r="B29" s="108">
        <f>'Door Comparison'!B29</f>
        <v>66</v>
      </c>
      <c r="C29" s="108" t="str">
        <f>'Door Comparison'!C29</f>
        <v>R04</v>
      </c>
      <c r="D29" s="13">
        <f>'Door Comparison'!O29</f>
        <v>1</v>
      </c>
      <c r="E29" s="72">
        <f>('Door Labour'!Y29/'Door Labour'!K$3)*'Door Summary'!G$3</f>
        <v>318.22000000000003</v>
      </c>
      <c r="F29" s="4">
        <f>'Door Materials'!X29</f>
        <v>819.14</v>
      </c>
      <c r="G29" s="197">
        <f t="shared" si="0"/>
        <v>1137.3599999999999</v>
      </c>
      <c r="H29" s="197">
        <f t="shared" si="1"/>
        <v>136.47999999999999</v>
      </c>
      <c r="I29" s="197">
        <f t="shared" si="2"/>
        <v>1273.8399999999999</v>
      </c>
      <c r="J29" s="5">
        <v>0</v>
      </c>
      <c r="K29" s="121">
        <v>0</v>
      </c>
      <c r="L29" s="197">
        <f t="shared" si="3"/>
        <v>1273.8399999999999</v>
      </c>
      <c r="M29" s="26">
        <f t="shared" si="4"/>
        <v>1273.8399999999999</v>
      </c>
      <c r="N29" s="26">
        <f>Previous!E29</f>
        <v>1129.72</v>
      </c>
      <c r="O29" s="26">
        <f>Previous!F29</f>
        <v>1129.72</v>
      </c>
    </row>
    <row r="30" spans="1:16" x14ac:dyDescent="0.2">
      <c r="B30" s="108"/>
      <c r="C30" s="108"/>
      <c r="E30" s="72"/>
      <c r="G30" s="197"/>
      <c r="H30" s="197"/>
      <c r="I30" s="197"/>
      <c r="J30" s="197"/>
      <c r="K30" s="198"/>
      <c r="L30" s="197"/>
    </row>
    <row r="31" spans="1:16" x14ac:dyDescent="0.2">
      <c r="B31" s="108"/>
      <c r="C31" s="108"/>
      <c r="E31" s="72"/>
      <c r="G31" s="197"/>
      <c r="H31" s="197"/>
      <c r="I31" s="197"/>
      <c r="J31" s="197"/>
      <c r="K31" s="198"/>
      <c r="L31" s="197"/>
      <c r="M31" s="205"/>
    </row>
    <row r="32" spans="1:16" x14ac:dyDescent="0.2">
      <c r="B32" s="108"/>
      <c r="C32" s="108"/>
      <c r="E32" s="72"/>
      <c r="G32" s="197"/>
      <c r="H32" s="197"/>
      <c r="I32" s="197"/>
      <c r="J32" s="197"/>
      <c r="K32" s="198"/>
      <c r="L32" s="197"/>
      <c r="M32" s="26">
        <f>SUM(M9:M29)</f>
        <v>32040.86</v>
      </c>
      <c r="O32" s="26">
        <f>SUM(O9:O29)</f>
        <v>31484.11</v>
      </c>
    </row>
    <row r="33" spans="1:16" x14ac:dyDescent="0.2">
      <c r="B33" s="108"/>
      <c r="C33" s="108"/>
      <c r="E33" s="72"/>
      <c r="G33" s="197"/>
      <c r="H33" s="197"/>
      <c r="I33" s="197"/>
      <c r="J33" s="197"/>
      <c r="K33" s="198"/>
      <c r="L33" s="197"/>
    </row>
    <row r="34" spans="1:16" x14ac:dyDescent="0.2">
      <c r="B34" s="206" t="s">
        <v>101</v>
      </c>
      <c r="C34" s="108"/>
      <c r="D34" s="13">
        <v>1</v>
      </c>
      <c r="E34" s="207">
        <f>'Iron Lab'!AS25</f>
        <v>17899.66</v>
      </c>
      <c r="F34" s="208">
        <v>74117.899999999994</v>
      </c>
      <c r="G34" s="197">
        <f>E34+F34</f>
        <v>92017.56</v>
      </c>
      <c r="H34" s="197">
        <f t="shared" ref="H34" si="5">G34*H$7</f>
        <v>11042.11</v>
      </c>
      <c r="I34" s="197">
        <f>SUM(G34:H34)</f>
        <v>103059.67</v>
      </c>
      <c r="J34" s="197">
        <v>0</v>
      </c>
      <c r="K34" s="198">
        <v>0</v>
      </c>
      <c r="L34" s="197">
        <f t="shared" ref="L34" si="6">I34+J34+K34</f>
        <v>103059.67</v>
      </c>
      <c r="M34" s="209">
        <f t="shared" ref="M34" si="7">D34*L34</f>
        <v>103059.67</v>
      </c>
      <c r="N34" s="209"/>
      <c r="O34" s="209"/>
    </row>
    <row r="35" spans="1:16" x14ac:dyDescent="0.2">
      <c r="B35" s="108"/>
      <c r="C35" s="108"/>
      <c r="E35" s="72"/>
      <c r="G35" s="197"/>
      <c r="H35" s="197"/>
      <c r="I35" s="197"/>
      <c r="J35" s="197"/>
      <c r="K35" s="198"/>
      <c r="L35" s="197"/>
    </row>
    <row r="36" spans="1:16" x14ac:dyDescent="0.2">
      <c r="B36" s="108"/>
      <c r="C36" s="108"/>
      <c r="E36" s="72"/>
      <c r="G36" s="197"/>
      <c r="H36" s="197"/>
      <c r="I36" s="197"/>
      <c r="J36" s="197"/>
      <c r="K36" s="198"/>
      <c r="L36" s="197"/>
    </row>
    <row r="37" spans="1:16" x14ac:dyDescent="0.2">
      <c r="B37" s="108"/>
      <c r="C37" s="108"/>
      <c r="E37" s="72"/>
      <c r="G37" s="197"/>
      <c r="H37" s="197"/>
      <c r="I37" s="197"/>
      <c r="J37" s="197"/>
      <c r="K37" s="198"/>
      <c r="L37" s="197"/>
    </row>
    <row r="38" spans="1:16" ht="13.6" thickBot="1" x14ac:dyDescent="0.25">
      <c r="A38" s="1"/>
      <c r="C38" s="116"/>
      <c r="E38" s="72"/>
      <c r="G38" s="199"/>
      <c r="H38" s="199"/>
      <c r="I38" s="199"/>
      <c r="J38" s="199"/>
      <c r="K38" s="200"/>
      <c r="L38" s="199"/>
      <c r="M38" s="201">
        <f>SUM(M32:M36)</f>
        <v>135100.53</v>
      </c>
      <c r="N38" s="275"/>
      <c r="O38" s="275"/>
    </row>
    <row r="39" spans="1:16" ht="13.6" thickTop="1" x14ac:dyDescent="0.2">
      <c r="A39" s="1"/>
      <c r="B39" s="189"/>
      <c r="C39" s="116"/>
      <c r="E39" s="4"/>
      <c r="G39" s="5"/>
      <c r="H39" s="5"/>
      <c r="I39" s="5"/>
      <c r="J39" s="5"/>
      <c r="K39" s="121"/>
      <c r="L39" s="5"/>
    </row>
    <row r="40" spans="1:16" x14ac:dyDescent="0.2">
      <c r="A40" s="1"/>
      <c r="C40" s="116"/>
      <c r="E40" s="4"/>
      <c r="G40" s="5"/>
      <c r="H40" s="5"/>
      <c r="I40" s="5"/>
      <c r="J40" s="5"/>
      <c r="K40" s="121"/>
      <c r="L40" s="5"/>
    </row>
    <row r="41" spans="1:16" x14ac:dyDescent="0.2">
      <c r="A41" s="1"/>
      <c r="E41" s="4"/>
      <c r="G41" s="5"/>
      <c r="H41" s="5"/>
      <c r="I41" s="5"/>
      <c r="J41" s="5"/>
      <c r="K41" s="121"/>
      <c r="L41" s="5"/>
    </row>
    <row r="42" spans="1:16" x14ac:dyDescent="0.2">
      <c r="A42" s="1"/>
      <c r="E42" s="4"/>
      <c r="G42" s="5"/>
      <c r="H42" s="5"/>
      <c r="I42" s="5"/>
      <c r="J42" s="5"/>
      <c r="K42" s="121"/>
      <c r="L42" s="5"/>
    </row>
    <row r="43" spans="1:16" x14ac:dyDescent="0.2">
      <c r="A43" s="1"/>
      <c r="E43" s="4"/>
      <c r="G43" s="5"/>
      <c r="H43" s="5"/>
      <c r="I43" s="5"/>
      <c r="J43" s="5"/>
      <c r="K43" s="121"/>
      <c r="L43" s="5"/>
    </row>
    <row r="44" spans="1:16" x14ac:dyDescent="0.2">
      <c r="A44" s="1"/>
      <c r="E44" s="4"/>
      <c r="G44" s="5"/>
      <c r="H44" s="5"/>
      <c r="I44" s="5"/>
      <c r="J44" s="5"/>
      <c r="K44" s="121"/>
      <c r="L44" s="5"/>
    </row>
    <row r="45" spans="1:16" x14ac:dyDescent="0.2">
      <c r="A45" s="1"/>
      <c r="E45" s="4"/>
      <c r="G45" s="5"/>
      <c r="H45" s="5"/>
      <c r="I45" s="5"/>
      <c r="J45" s="5"/>
      <c r="K45" s="121"/>
      <c r="L45" s="5"/>
    </row>
    <row r="46" spans="1:16" x14ac:dyDescent="0.2">
      <c r="A46" s="1"/>
      <c r="E46" s="4"/>
      <c r="G46" s="5"/>
      <c r="H46" s="5"/>
      <c r="I46" s="5"/>
      <c r="J46" s="5"/>
      <c r="K46" s="121"/>
      <c r="L46" s="5"/>
      <c r="P46" s="168"/>
    </row>
    <row r="47" spans="1:16" x14ac:dyDescent="0.2">
      <c r="A47" s="1"/>
      <c r="E47" s="4"/>
      <c r="G47" s="5"/>
      <c r="H47" s="5"/>
      <c r="I47" s="5"/>
      <c r="J47" s="5"/>
      <c r="K47" s="121"/>
      <c r="L47" s="5"/>
    </row>
    <row r="48" spans="1:16" x14ac:dyDescent="0.2">
      <c r="A48" s="1"/>
      <c r="E48" s="4"/>
      <c r="G48" s="5"/>
      <c r="H48" s="5"/>
      <c r="I48" s="5"/>
      <c r="J48" s="5"/>
      <c r="K48" s="121"/>
      <c r="L48" s="5"/>
    </row>
    <row r="49" spans="1:12" x14ac:dyDescent="0.2">
      <c r="A49" s="1"/>
      <c r="E49" s="4"/>
      <c r="G49" s="5"/>
      <c r="H49" s="5"/>
      <c r="I49" s="5"/>
      <c r="J49" s="5"/>
      <c r="K49" s="121"/>
      <c r="L49" s="5"/>
    </row>
    <row r="50" spans="1:12" x14ac:dyDescent="0.2">
      <c r="A50" s="1"/>
      <c r="E50" s="4"/>
      <c r="G50" s="5"/>
      <c r="H50" s="5"/>
      <c r="I50" s="5"/>
      <c r="J50" s="5"/>
      <c r="K50" s="121"/>
      <c r="L50" s="5"/>
    </row>
    <row r="51" spans="1:12" x14ac:dyDescent="0.2">
      <c r="A51" s="1"/>
      <c r="E51" s="4"/>
      <c r="G51" s="5"/>
      <c r="H51" s="5"/>
      <c r="I51" s="5"/>
      <c r="J51" s="5"/>
      <c r="K51" s="121"/>
      <c r="L51" s="5"/>
    </row>
  </sheetData>
  <autoFilter ref="B8:P38" xr:uid="{D5488832-C357-4972-BD2D-307F081DDC6E}"/>
  <phoneticPr fontId="3" type="noConversion"/>
  <pageMargins left="0.25" right="0.25" top="0.75" bottom="0.75" header="0.3" footer="0.3"/>
  <pageSetup paperSize="8" scale="8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33781-BC04-4DA9-BBF0-65EB2419182C}">
  <dimension ref="A1:X38"/>
  <sheetViews>
    <sheetView workbookViewId="0">
      <selection activeCell="E37" sqref="E37"/>
    </sheetView>
  </sheetViews>
  <sheetFormatPr defaultColWidth="9.125" defaultRowHeight="12.9" x14ac:dyDescent="0.2"/>
  <cols>
    <col min="1" max="1" width="12.125" style="212" customWidth="1"/>
    <col min="2" max="2" width="9.25" style="212" customWidth="1"/>
    <col min="3" max="3" width="9.375" style="212" customWidth="1"/>
    <col min="4" max="4" width="7.125" style="212" customWidth="1"/>
    <col min="5" max="5" width="12.875" style="212" customWidth="1"/>
    <col min="6" max="6" width="20" style="212" customWidth="1"/>
    <col min="7" max="7" width="11.875" style="212" customWidth="1"/>
    <col min="8" max="8" width="9.75" style="212" customWidth="1"/>
    <col min="9" max="9" width="9.625" style="212" customWidth="1"/>
    <col min="10" max="10" width="13.875" style="212" customWidth="1"/>
    <col min="11" max="11" width="8" style="212" hidden="1" customWidth="1"/>
    <col min="12" max="12" width="10.875" style="212" customWidth="1"/>
    <col min="13" max="13" width="12.375" style="212" customWidth="1"/>
    <col min="14" max="14" width="13.125" style="212" customWidth="1"/>
    <col min="15" max="15" width="8.25" style="212" customWidth="1"/>
    <col min="16" max="16" width="10.875" style="212" customWidth="1"/>
    <col min="17" max="17" width="18.125" style="212" hidden="1" customWidth="1"/>
    <col min="18" max="18" width="12.125" style="212" customWidth="1"/>
    <col min="19" max="19" width="10.75" style="212" customWidth="1"/>
    <col min="20" max="20" width="19.25" style="212" hidden="1" customWidth="1"/>
    <col min="21" max="21" width="17.625" style="212" hidden="1" customWidth="1"/>
    <col min="22" max="22" width="14.875" style="212" hidden="1" customWidth="1"/>
    <col min="23" max="23" width="9.125" style="210"/>
    <col min="24" max="24" width="33" style="211" customWidth="1"/>
    <col min="25" max="16384" width="9.125" style="212"/>
  </cols>
  <sheetData>
    <row r="1" spans="1:24" x14ac:dyDescent="0.2">
      <c r="A1" s="242" t="s">
        <v>102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/>
      <c r="T1" s="245"/>
      <c r="U1" s="246"/>
      <c r="V1" s="247"/>
    </row>
    <row r="2" spans="1:24" x14ac:dyDescent="0.2">
      <c r="A2" s="213" t="s">
        <v>103</v>
      </c>
      <c r="B2" s="242" t="s">
        <v>104</v>
      </c>
      <c r="C2" s="243"/>
      <c r="D2" s="243"/>
      <c r="E2" s="243"/>
      <c r="F2" s="244"/>
      <c r="G2" s="213" t="s">
        <v>105</v>
      </c>
      <c r="H2" s="254">
        <v>1076</v>
      </c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6"/>
      <c r="T2" s="248"/>
      <c r="U2" s="249"/>
      <c r="V2" s="250"/>
    </row>
    <row r="3" spans="1:24" ht="25.85" x14ac:dyDescent="0.2">
      <c r="A3" s="214" t="s">
        <v>106</v>
      </c>
      <c r="B3" s="215"/>
      <c r="C3" s="242" t="s">
        <v>107</v>
      </c>
      <c r="D3" s="244"/>
      <c r="E3" s="213" t="s">
        <v>108</v>
      </c>
      <c r="F3" s="215"/>
      <c r="G3" s="242" t="s">
        <v>109</v>
      </c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4"/>
      <c r="T3" s="248"/>
      <c r="U3" s="249"/>
      <c r="V3" s="250"/>
    </row>
    <row r="4" spans="1:24" ht="52.65" customHeight="1" x14ac:dyDescent="0.2">
      <c r="A4" s="216" t="s">
        <v>110</v>
      </c>
      <c r="B4" s="216"/>
      <c r="C4" s="217" t="s">
        <v>111</v>
      </c>
      <c r="D4" s="218"/>
      <c r="E4" s="257" t="s">
        <v>112</v>
      </c>
      <c r="F4" s="258"/>
      <c r="G4" s="257" t="s">
        <v>113</v>
      </c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8"/>
      <c r="T4" s="251"/>
      <c r="U4" s="252"/>
      <c r="V4" s="253"/>
    </row>
    <row r="5" spans="1:24" ht="10.55" customHeight="1" x14ac:dyDescent="0.2">
      <c r="A5" s="215"/>
      <c r="B5" s="215"/>
      <c r="C5" s="240"/>
      <c r="D5" s="241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</row>
    <row r="6" spans="1:24" ht="77.45" x14ac:dyDescent="0.2">
      <c r="A6" s="219" t="s">
        <v>114</v>
      </c>
      <c r="B6" s="219" t="s">
        <v>115</v>
      </c>
      <c r="C6" s="220" t="s">
        <v>116</v>
      </c>
      <c r="D6" s="221"/>
      <c r="E6" s="219" t="s">
        <v>117</v>
      </c>
      <c r="F6" s="222" t="s">
        <v>118</v>
      </c>
      <c r="G6" s="222" t="s">
        <v>119</v>
      </c>
      <c r="H6" s="223" t="s">
        <v>120</v>
      </c>
      <c r="I6" s="224" t="s">
        <v>121</v>
      </c>
      <c r="J6" s="219" t="s">
        <v>122</v>
      </c>
      <c r="K6" s="219" t="s">
        <v>123</v>
      </c>
      <c r="L6" s="223" t="s">
        <v>124</v>
      </c>
      <c r="M6" s="222" t="s">
        <v>125</v>
      </c>
      <c r="N6" s="219" t="s">
        <v>126</v>
      </c>
      <c r="O6" s="219" t="s">
        <v>127</v>
      </c>
      <c r="P6" s="219" t="s">
        <v>128</v>
      </c>
      <c r="Q6" s="219" t="s">
        <v>129</v>
      </c>
      <c r="R6" s="223" t="s">
        <v>130</v>
      </c>
      <c r="S6" s="219" t="s">
        <v>131</v>
      </c>
      <c r="T6" s="219" t="s">
        <v>132</v>
      </c>
      <c r="U6" s="219" t="s">
        <v>133</v>
      </c>
      <c r="V6" s="224" t="s">
        <v>134</v>
      </c>
      <c r="W6" s="225" t="s">
        <v>135</v>
      </c>
      <c r="X6" s="211" t="s">
        <v>136</v>
      </c>
    </row>
    <row r="7" spans="1:24" ht="38.75" x14ac:dyDescent="0.2">
      <c r="A7" s="231">
        <v>4</v>
      </c>
      <c r="B7" s="232">
        <v>43</v>
      </c>
      <c r="C7" s="226" t="s">
        <v>141</v>
      </c>
      <c r="D7" s="226" t="s">
        <v>89</v>
      </c>
      <c r="E7" s="226" t="s">
        <v>146</v>
      </c>
      <c r="F7" s="226" t="s">
        <v>150</v>
      </c>
      <c r="G7" s="226" t="s">
        <v>139</v>
      </c>
      <c r="H7" s="226" t="s">
        <v>137</v>
      </c>
      <c r="I7" s="226" t="s">
        <v>140</v>
      </c>
      <c r="J7" s="226" t="s">
        <v>147</v>
      </c>
      <c r="K7" s="226" t="s">
        <v>142</v>
      </c>
      <c r="L7" s="226" t="s">
        <v>147</v>
      </c>
      <c r="M7" s="232">
        <v>102</v>
      </c>
      <c r="N7" s="226" t="s">
        <v>139</v>
      </c>
      <c r="O7" s="234" t="s">
        <v>5</v>
      </c>
      <c r="P7" s="226" t="s">
        <v>142</v>
      </c>
      <c r="Q7" s="226" t="s">
        <v>143</v>
      </c>
      <c r="R7" s="226" t="s">
        <v>142</v>
      </c>
      <c r="S7" s="233"/>
      <c r="T7" s="233" t="s">
        <v>145</v>
      </c>
      <c r="U7" s="233" t="s">
        <v>151</v>
      </c>
      <c r="V7" s="233"/>
      <c r="W7" s="235">
        <v>317.17</v>
      </c>
      <c r="X7" s="229" t="s">
        <v>88</v>
      </c>
    </row>
    <row r="8" spans="1:24" ht="38.75" x14ac:dyDescent="0.2">
      <c r="A8" s="231">
        <v>4</v>
      </c>
      <c r="B8" s="232">
        <v>44</v>
      </c>
      <c r="C8" s="226" t="s">
        <v>141</v>
      </c>
      <c r="D8" s="226" t="s">
        <v>89</v>
      </c>
      <c r="E8" s="226" t="s">
        <v>146</v>
      </c>
      <c r="F8" s="226" t="s">
        <v>150</v>
      </c>
      <c r="G8" s="226" t="s">
        <v>139</v>
      </c>
      <c r="H8" s="226" t="s">
        <v>137</v>
      </c>
      <c r="I8" s="226" t="s">
        <v>140</v>
      </c>
      <c r="J8" s="226" t="s">
        <v>147</v>
      </c>
      <c r="K8" s="226" t="s">
        <v>142</v>
      </c>
      <c r="L8" s="226" t="s">
        <v>147</v>
      </c>
      <c r="M8" s="232">
        <v>102</v>
      </c>
      <c r="N8" s="226" t="s">
        <v>139</v>
      </c>
      <c r="O8" s="234" t="s">
        <v>5</v>
      </c>
      <c r="P8" s="226" t="s">
        <v>142</v>
      </c>
      <c r="Q8" s="226" t="s">
        <v>143</v>
      </c>
      <c r="R8" s="226" t="s">
        <v>142</v>
      </c>
      <c r="S8" s="233"/>
      <c r="T8" s="233" t="s">
        <v>145</v>
      </c>
      <c r="U8" s="233" t="s">
        <v>151</v>
      </c>
      <c r="V8" s="233"/>
      <c r="W8" s="235">
        <v>317.17</v>
      </c>
      <c r="X8" s="229" t="s">
        <v>88</v>
      </c>
    </row>
    <row r="9" spans="1:24" ht="38.75" x14ac:dyDescent="0.2">
      <c r="A9" s="231">
        <v>4</v>
      </c>
      <c r="B9" s="232">
        <v>45</v>
      </c>
      <c r="C9" s="226" t="s">
        <v>141</v>
      </c>
      <c r="D9" s="226" t="s">
        <v>91</v>
      </c>
      <c r="E9" s="226" t="s">
        <v>146</v>
      </c>
      <c r="F9" s="226" t="s">
        <v>152</v>
      </c>
      <c r="G9" s="226" t="s">
        <v>139</v>
      </c>
      <c r="H9" s="226" t="s">
        <v>137</v>
      </c>
      <c r="I9" s="226" t="s">
        <v>138</v>
      </c>
      <c r="J9" s="226" t="s">
        <v>147</v>
      </c>
      <c r="K9" s="226" t="s">
        <v>142</v>
      </c>
      <c r="L9" s="226" t="s">
        <v>147</v>
      </c>
      <c r="M9" s="232">
        <v>102</v>
      </c>
      <c r="N9" s="226" t="s">
        <v>139</v>
      </c>
      <c r="O9" s="226" t="s">
        <v>6</v>
      </c>
      <c r="P9" s="226" t="s">
        <v>142</v>
      </c>
      <c r="Q9" s="226" t="s">
        <v>143</v>
      </c>
      <c r="R9" s="226" t="s">
        <v>142</v>
      </c>
      <c r="S9" s="233"/>
      <c r="T9" s="233" t="s">
        <v>145</v>
      </c>
      <c r="U9" s="233" t="s">
        <v>151</v>
      </c>
      <c r="V9" s="233"/>
      <c r="W9" s="228">
        <v>371.76</v>
      </c>
      <c r="X9" s="229" t="s">
        <v>88</v>
      </c>
    </row>
    <row r="10" spans="1:24" ht="38.75" x14ac:dyDescent="0.2">
      <c r="A10" s="231">
        <v>4</v>
      </c>
      <c r="B10" s="232">
        <v>46</v>
      </c>
      <c r="C10" s="226" t="s">
        <v>141</v>
      </c>
      <c r="D10" s="226" t="s">
        <v>89</v>
      </c>
      <c r="E10" s="226" t="s">
        <v>146</v>
      </c>
      <c r="F10" s="226" t="s">
        <v>153</v>
      </c>
      <c r="G10" s="226" t="s">
        <v>139</v>
      </c>
      <c r="H10" s="226" t="s">
        <v>137</v>
      </c>
      <c r="I10" s="226" t="s">
        <v>140</v>
      </c>
      <c r="J10" s="226" t="s">
        <v>147</v>
      </c>
      <c r="K10" s="226" t="s">
        <v>142</v>
      </c>
      <c r="L10" s="226" t="s">
        <v>147</v>
      </c>
      <c r="M10" s="232">
        <v>102</v>
      </c>
      <c r="N10" s="226" t="s">
        <v>139</v>
      </c>
      <c r="O10" s="234" t="s">
        <v>5</v>
      </c>
      <c r="P10" s="226" t="s">
        <v>142</v>
      </c>
      <c r="Q10" s="226" t="s">
        <v>143</v>
      </c>
      <c r="R10" s="226" t="s">
        <v>142</v>
      </c>
      <c r="S10" s="233"/>
      <c r="T10" s="233" t="s">
        <v>145</v>
      </c>
      <c r="U10" s="233" t="s">
        <v>151</v>
      </c>
      <c r="V10" s="233"/>
      <c r="W10" s="235">
        <v>355.18</v>
      </c>
      <c r="X10" s="229" t="s">
        <v>88</v>
      </c>
    </row>
    <row r="11" spans="1:24" ht="38.75" x14ac:dyDescent="0.2">
      <c r="A11" s="231">
        <v>4</v>
      </c>
      <c r="B11" s="232">
        <v>47</v>
      </c>
      <c r="C11" s="226" t="s">
        <v>141</v>
      </c>
      <c r="D11" s="226" t="s">
        <v>91</v>
      </c>
      <c r="E11" s="226" t="s">
        <v>146</v>
      </c>
      <c r="F11" s="226" t="s">
        <v>154</v>
      </c>
      <c r="G11" s="232">
        <v>2000</v>
      </c>
      <c r="H11" s="226" t="s">
        <v>137</v>
      </c>
      <c r="I11" s="226" t="s">
        <v>138</v>
      </c>
      <c r="J11" s="226" t="s">
        <v>147</v>
      </c>
      <c r="K11" s="226" t="s">
        <v>142</v>
      </c>
      <c r="L11" s="226" t="s">
        <v>147</v>
      </c>
      <c r="M11" s="232">
        <v>102</v>
      </c>
      <c r="N11" s="226" t="s">
        <v>139</v>
      </c>
      <c r="O11" s="234" t="s">
        <v>5</v>
      </c>
      <c r="P11" s="226" t="s">
        <v>142</v>
      </c>
      <c r="Q11" s="226" t="s">
        <v>143</v>
      </c>
      <c r="R11" s="226" t="s">
        <v>142</v>
      </c>
      <c r="S11" s="233"/>
      <c r="T11" s="233" t="s">
        <v>145</v>
      </c>
      <c r="U11" s="233" t="s">
        <v>151</v>
      </c>
      <c r="V11" s="233"/>
      <c r="W11" s="235">
        <v>365.86</v>
      </c>
      <c r="X11" s="229" t="s">
        <v>88</v>
      </c>
    </row>
    <row r="12" spans="1:24" ht="38.75" x14ac:dyDescent="0.2">
      <c r="A12" s="231">
        <v>4</v>
      </c>
      <c r="B12" s="232">
        <v>48</v>
      </c>
      <c r="C12" s="226" t="s">
        <v>141</v>
      </c>
      <c r="D12" s="226" t="s">
        <v>91</v>
      </c>
      <c r="E12" s="226" t="s">
        <v>146</v>
      </c>
      <c r="F12" s="234" t="s">
        <v>155</v>
      </c>
      <c r="G12" s="226" t="s">
        <v>139</v>
      </c>
      <c r="H12" s="226" t="s">
        <v>137</v>
      </c>
      <c r="I12" s="226" t="s">
        <v>138</v>
      </c>
      <c r="J12" s="226" t="s">
        <v>147</v>
      </c>
      <c r="K12" s="226" t="s">
        <v>142</v>
      </c>
      <c r="L12" s="226" t="s">
        <v>147</v>
      </c>
      <c r="M12" s="232">
        <v>102</v>
      </c>
      <c r="N12" s="226" t="s">
        <v>139</v>
      </c>
      <c r="O12" s="234" t="s">
        <v>5</v>
      </c>
      <c r="P12" s="226" t="s">
        <v>142</v>
      </c>
      <c r="Q12" s="226" t="s">
        <v>143</v>
      </c>
      <c r="R12" s="226" t="s">
        <v>142</v>
      </c>
      <c r="S12" s="233"/>
      <c r="T12" s="233" t="s">
        <v>145</v>
      </c>
      <c r="U12" s="233" t="s">
        <v>151</v>
      </c>
      <c r="V12" s="233"/>
      <c r="W12" s="235">
        <v>376.34</v>
      </c>
      <c r="X12" s="229" t="s">
        <v>88</v>
      </c>
    </row>
    <row r="13" spans="1:24" ht="38.75" x14ac:dyDescent="0.2">
      <c r="A13" s="231">
        <v>4</v>
      </c>
      <c r="B13" s="232">
        <v>49</v>
      </c>
      <c r="C13" s="226" t="s">
        <v>141</v>
      </c>
      <c r="D13" s="226" t="s">
        <v>89</v>
      </c>
      <c r="E13" s="226" t="s">
        <v>146</v>
      </c>
      <c r="F13" s="234" t="s">
        <v>156</v>
      </c>
      <c r="G13" s="226" t="s">
        <v>139</v>
      </c>
      <c r="H13" s="226" t="s">
        <v>137</v>
      </c>
      <c r="I13" s="226" t="s">
        <v>140</v>
      </c>
      <c r="J13" s="226" t="s">
        <v>147</v>
      </c>
      <c r="K13" s="226" t="s">
        <v>142</v>
      </c>
      <c r="L13" s="226" t="s">
        <v>147</v>
      </c>
      <c r="M13" s="232">
        <v>102</v>
      </c>
      <c r="N13" s="226" t="s">
        <v>139</v>
      </c>
      <c r="O13" s="234" t="s">
        <v>5</v>
      </c>
      <c r="P13" s="226" t="s">
        <v>142</v>
      </c>
      <c r="Q13" s="226" t="s">
        <v>143</v>
      </c>
      <c r="R13" s="226" t="s">
        <v>142</v>
      </c>
      <c r="S13" s="233"/>
      <c r="T13" s="233" t="s">
        <v>145</v>
      </c>
      <c r="U13" s="233" t="s">
        <v>151</v>
      </c>
      <c r="V13" s="233"/>
      <c r="W13" s="235">
        <v>367.22</v>
      </c>
      <c r="X13" s="229" t="s">
        <v>88</v>
      </c>
    </row>
    <row r="14" spans="1:24" ht="38.75" x14ac:dyDescent="0.2">
      <c r="A14" s="231">
        <v>4</v>
      </c>
      <c r="B14" s="232">
        <v>50</v>
      </c>
      <c r="C14" s="226" t="s">
        <v>141</v>
      </c>
      <c r="D14" s="226" t="s">
        <v>91</v>
      </c>
      <c r="E14" s="226" t="s">
        <v>146</v>
      </c>
      <c r="F14" s="226" t="s">
        <v>154</v>
      </c>
      <c r="G14" s="232">
        <v>2000</v>
      </c>
      <c r="H14" s="226" t="s">
        <v>137</v>
      </c>
      <c r="I14" s="226" t="s">
        <v>138</v>
      </c>
      <c r="J14" s="226" t="s">
        <v>147</v>
      </c>
      <c r="K14" s="226" t="s">
        <v>142</v>
      </c>
      <c r="L14" s="226" t="s">
        <v>147</v>
      </c>
      <c r="M14" s="232">
        <v>102</v>
      </c>
      <c r="N14" s="226" t="s">
        <v>139</v>
      </c>
      <c r="O14" s="234" t="s">
        <v>5</v>
      </c>
      <c r="P14" s="226" t="s">
        <v>142</v>
      </c>
      <c r="Q14" s="226" t="s">
        <v>143</v>
      </c>
      <c r="R14" s="226" t="s">
        <v>142</v>
      </c>
      <c r="S14" s="233"/>
      <c r="T14" s="233" t="s">
        <v>145</v>
      </c>
      <c r="U14" s="233" t="s">
        <v>151</v>
      </c>
      <c r="V14" s="233"/>
      <c r="W14" s="235">
        <v>365.86</v>
      </c>
      <c r="X14" s="229" t="s">
        <v>88</v>
      </c>
    </row>
    <row r="15" spans="1:24" ht="38.75" x14ac:dyDescent="0.2">
      <c r="A15" s="231">
        <v>4</v>
      </c>
      <c r="B15" s="232">
        <v>51</v>
      </c>
      <c r="C15" s="226" t="s">
        <v>141</v>
      </c>
      <c r="D15" s="226" t="s">
        <v>91</v>
      </c>
      <c r="E15" s="226" t="s">
        <v>146</v>
      </c>
      <c r="F15" s="234" t="s">
        <v>155</v>
      </c>
      <c r="G15" s="226" t="s">
        <v>139</v>
      </c>
      <c r="H15" s="226" t="s">
        <v>137</v>
      </c>
      <c r="I15" s="226" t="s">
        <v>138</v>
      </c>
      <c r="J15" s="226" t="s">
        <v>147</v>
      </c>
      <c r="K15" s="226" t="s">
        <v>142</v>
      </c>
      <c r="L15" s="226" t="s">
        <v>147</v>
      </c>
      <c r="M15" s="232">
        <v>102</v>
      </c>
      <c r="N15" s="226" t="s">
        <v>139</v>
      </c>
      <c r="O15" s="234" t="s">
        <v>5</v>
      </c>
      <c r="P15" s="226" t="s">
        <v>142</v>
      </c>
      <c r="Q15" s="226" t="s">
        <v>143</v>
      </c>
      <c r="R15" s="226" t="s">
        <v>142</v>
      </c>
      <c r="S15" s="233"/>
      <c r="T15" s="233" t="s">
        <v>145</v>
      </c>
      <c r="U15" s="233" t="s">
        <v>151</v>
      </c>
      <c r="V15" s="233"/>
      <c r="W15" s="235">
        <v>376.34</v>
      </c>
      <c r="X15" s="229" t="s">
        <v>88</v>
      </c>
    </row>
    <row r="16" spans="1:24" ht="38.75" x14ac:dyDescent="0.2">
      <c r="A16" s="231">
        <v>4</v>
      </c>
      <c r="B16" s="232">
        <v>52</v>
      </c>
      <c r="C16" s="226" t="s">
        <v>141</v>
      </c>
      <c r="D16" s="226" t="s">
        <v>91</v>
      </c>
      <c r="E16" s="226" t="s">
        <v>146</v>
      </c>
      <c r="F16" s="226" t="s">
        <v>157</v>
      </c>
      <c r="G16" s="226" t="s">
        <v>139</v>
      </c>
      <c r="H16" s="226" t="s">
        <v>137</v>
      </c>
      <c r="I16" s="226" t="s">
        <v>138</v>
      </c>
      <c r="J16" s="226" t="s">
        <v>147</v>
      </c>
      <c r="K16" s="226" t="s">
        <v>142</v>
      </c>
      <c r="L16" s="226" t="s">
        <v>147</v>
      </c>
      <c r="M16" s="232">
        <v>102</v>
      </c>
      <c r="N16" s="226" t="s">
        <v>139</v>
      </c>
      <c r="O16" s="226" t="s">
        <v>6</v>
      </c>
      <c r="P16" s="226" t="s">
        <v>142</v>
      </c>
      <c r="Q16" s="226" t="s">
        <v>143</v>
      </c>
      <c r="R16" s="226" t="s">
        <v>142</v>
      </c>
      <c r="S16" s="233"/>
      <c r="T16" s="233" t="s">
        <v>145</v>
      </c>
      <c r="U16" s="233" t="s">
        <v>151</v>
      </c>
      <c r="V16" s="233"/>
      <c r="W16" s="228">
        <v>381.95</v>
      </c>
      <c r="X16" s="229" t="s">
        <v>88</v>
      </c>
    </row>
    <row r="17" spans="1:24" ht="38.75" x14ac:dyDescent="0.2">
      <c r="A17" s="231">
        <v>4</v>
      </c>
      <c r="B17" s="232">
        <v>53</v>
      </c>
      <c r="C17" s="226" t="s">
        <v>141</v>
      </c>
      <c r="D17" s="226" t="s">
        <v>89</v>
      </c>
      <c r="E17" s="226" t="s">
        <v>146</v>
      </c>
      <c r="F17" s="226" t="s">
        <v>158</v>
      </c>
      <c r="G17" s="226" t="s">
        <v>139</v>
      </c>
      <c r="H17" s="226" t="s">
        <v>137</v>
      </c>
      <c r="I17" s="226" t="s">
        <v>140</v>
      </c>
      <c r="J17" s="226" t="s">
        <v>147</v>
      </c>
      <c r="K17" s="226" t="s">
        <v>142</v>
      </c>
      <c r="L17" s="226" t="s">
        <v>147</v>
      </c>
      <c r="M17" s="232">
        <v>102</v>
      </c>
      <c r="N17" s="226" t="s">
        <v>139</v>
      </c>
      <c r="O17" s="226" t="s">
        <v>6</v>
      </c>
      <c r="P17" s="226" t="s">
        <v>142</v>
      </c>
      <c r="Q17" s="226" t="s">
        <v>143</v>
      </c>
      <c r="R17" s="226" t="s">
        <v>142</v>
      </c>
      <c r="S17" s="233"/>
      <c r="T17" s="233" t="s">
        <v>145</v>
      </c>
      <c r="U17" s="233" t="s">
        <v>151</v>
      </c>
      <c r="V17" s="233"/>
      <c r="W17" s="228">
        <v>348.35</v>
      </c>
      <c r="X17" s="229" t="s">
        <v>88</v>
      </c>
    </row>
    <row r="18" spans="1:24" ht="38.75" x14ac:dyDescent="0.2">
      <c r="A18" s="231">
        <v>4</v>
      </c>
      <c r="B18" s="232">
        <v>54</v>
      </c>
      <c r="C18" s="226" t="s">
        <v>141</v>
      </c>
      <c r="D18" s="226" t="s">
        <v>89</v>
      </c>
      <c r="E18" s="226" t="s">
        <v>146</v>
      </c>
      <c r="F18" s="226" t="s">
        <v>159</v>
      </c>
      <c r="G18" s="226" t="s">
        <v>139</v>
      </c>
      <c r="H18" s="226" t="s">
        <v>137</v>
      </c>
      <c r="I18" s="226" t="s">
        <v>140</v>
      </c>
      <c r="J18" s="226" t="s">
        <v>147</v>
      </c>
      <c r="K18" s="226" t="s">
        <v>142</v>
      </c>
      <c r="L18" s="226" t="s">
        <v>147</v>
      </c>
      <c r="M18" s="232">
        <v>102</v>
      </c>
      <c r="N18" s="226" t="s">
        <v>139</v>
      </c>
      <c r="O18" s="234" t="s">
        <v>5</v>
      </c>
      <c r="P18" s="226" t="s">
        <v>142</v>
      </c>
      <c r="Q18" s="226" t="s">
        <v>143</v>
      </c>
      <c r="R18" s="226" t="s">
        <v>142</v>
      </c>
      <c r="S18" s="233"/>
      <c r="T18" s="233" t="s">
        <v>145</v>
      </c>
      <c r="U18" s="233" t="s">
        <v>151</v>
      </c>
      <c r="V18" s="233"/>
      <c r="W18" s="235">
        <v>314.14999999999998</v>
      </c>
      <c r="X18" s="229" t="s">
        <v>88</v>
      </c>
    </row>
    <row r="19" spans="1:24" ht="38.75" x14ac:dyDescent="0.2">
      <c r="A19" s="231">
        <v>4</v>
      </c>
      <c r="B19" s="232">
        <v>55</v>
      </c>
      <c r="C19" s="226" t="s">
        <v>141</v>
      </c>
      <c r="D19" s="226" t="s">
        <v>89</v>
      </c>
      <c r="E19" s="226" t="s">
        <v>146</v>
      </c>
      <c r="F19" s="234" t="s">
        <v>160</v>
      </c>
      <c r="G19" s="226" t="s">
        <v>139</v>
      </c>
      <c r="H19" s="226" t="s">
        <v>137</v>
      </c>
      <c r="I19" s="226" t="s">
        <v>140</v>
      </c>
      <c r="J19" s="226" t="s">
        <v>147</v>
      </c>
      <c r="K19" s="226" t="s">
        <v>142</v>
      </c>
      <c r="L19" s="226" t="s">
        <v>147</v>
      </c>
      <c r="M19" s="232">
        <v>102</v>
      </c>
      <c r="N19" s="226" t="s">
        <v>139</v>
      </c>
      <c r="O19" s="234" t="s">
        <v>5</v>
      </c>
      <c r="P19" s="226" t="s">
        <v>142</v>
      </c>
      <c r="Q19" s="226" t="s">
        <v>143</v>
      </c>
      <c r="R19" s="226" t="s">
        <v>142</v>
      </c>
      <c r="S19" s="233"/>
      <c r="T19" s="233" t="s">
        <v>145</v>
      </c>
      <c r="U19" s="233" t="s">
        <v>151</v>
      </c>
      <c r="V19" s="233"/>
      <c r="W19" s="235">
        <v>361.18</v>
      </c>
      <c r="X19" s="229" t="s">
        <v>88</v>
      </c>
    </row>
    <row r="20" spans="1:24" ht="38.75" x14ac:dyDescent="0.2">
      <c r="A20" s="231">
        <v>4</v>
      </c>
      <c r="B20" s="232">
        <v>56</v>
      </c>
      <c r="C20" s="226" t="s">
        <v>141</v>
      </c>
      <c r="D20" s="226" t="s">
        <v>91</v>
      </c>
      <c r="E20" s="226" t="s">
        <v>146</v>
      </c>
      <c r="F20" s="226" t="s">
        <v>154</v>
      </c>
      <c r="G20" s="232">
        <v>2000</v>
      </c>
      <c r="H20" s="226" t="s">
        <v>137</v>
      </c>
      <c r="I20" s="226" t="s">
        <v>138</v>
      </c>
      <c r="J20" s="226" t="s">
        <v>147</v>
      </c>
      <c r="K20" s="226" t="s">
        <v>142</v>
      </c>
      <c r="L20" s="226" t="s">
        <v>147</v>
      </c>
      <c r="M20" s="232">
        <v>102</v>
      </c>
      <c r="N20" s="226" t="s">
        <v>139</v>
      </c>
      <c r="O20" s="234" t="s">
        <v>5</v>
      </c>
      <c r="P20" s="226" t="s">
        <v>142</v>
      </c>
      <c r="Q20" s="226" t="s">
        <v>143</v>
      </c>
      <c r="R20" s="226" t="s">
        <v>142</v>
      </c>
      <c r="S20" s="233"/>
      <c r="T20" s="233" t="s">
        <v>145</v>
      </c>
      <c r="U20" s="233" t="s">
        <v>151</v>
      </c>
      <c r="V20" s="233"/>
      <c r="W20" s="235">
        <v>365.86</v>
      </c>
      <c r="X20" s="229" t="s">
        <v>88</v>
      </c>
    </row>
    <row r="21" spans="1:24" ht="38.75" x14ac:dyDescent="0.2">
      <c r="A21" s="231">
        <v>4</v>
      </c>
      <c r="B21" s="232">
        <v>57</v>
      </c>
      <c r="C21" s="226" t="s">
        <v>141</v>
      </c>
      <c r="D21" s="226" t="s">
        <v>89</v>
      </c>
      <c r="E21" s="226" t="s">
        <v>146</v>
      </c>
      <c r="F21" s="234" t="s">
        <v>156</v>
      </c>
      <c r="G21" s="226" t="s">
        <v>139</v>
      </c>
      <c r="H21" s="226" t="s">
        <v>137</v>
      </c>
      <c r="I21" s="227" t="s">
        <v>161</v>
      </c>
      <c r="J21" s="226" t="s">
        <v>147</v>
      </c>
      <c r="K21" s="226" t="s">
        <v>142</v>
      </c>
      <c r="L21" s="226" t="s">
        <v>147</v>
      </c>
      <c r="M21" s="232">
        <v>102</v>
      </c>
      <c r="N21" s="226" t="s">
        <v>139</v>
      </c>
      <c r="O21" s="234" t="s">
        <v>5</v>
      </c>
      <c r="P21" s="226" t="s">
        <v>142</v>
      </c>
      <c r="Q21" s="226" t="s">
        <v>143</v>
      </c>
      <c r="R21" s="226" t="s">
        <v>142</v>
      </c>
      <c r="S21" s="233"/>
      <c r="T21" s="233" t="s">
        <v>145</v>
      </c>
      <c r="U21" s="233" t="s">
        <v>151</v>
      </c>
      <c r="V21" s="233"/>
      <c r="W21" s="235">
        <v>367.22</v>
      </c>
      <c r="X21" s="229" t="s">
        <v>88</v>
      </c>
    </row>
    <row r="22" spans="1:24" ht="38.75" x14ac:dyDescent="0.2">
      <c r="A22" s="231">
        <v>4</v>
      </c>
      <c r="B22" s="232">
        <v>58</v>
      </c>
      <c r="C22" s="226" t="s">
        <v>141</v>
      </c>
      <c r="D22" s="226" t="s">
        <v>89</v>
      </c>
      <c r="E22" s="226" t="s">
        <v>146</v>
      </c>
      <c r="F22" s="226" t="s">
        <v>162</v>
      </c>
      <c r="G22" s="226" t="s">
        <v>139</v>
      </c>
      <c r="H22" s="226" t="s">
        <v>137</v>
      </c>
      <c r="I22" s="226" t="s">
        <v>140</v>
      </c>
      <c r="J22" s="226" t="s">
        <v>147</v>
      </c>
      <c r="K22" s="226" t="s">
        <v>142</v>
      </c>
      <c r="L22" s="226" t="s">
        <v>147</v>
      </c>
      <c r="M22" s="232">
        <v>102</v>
      </c>
      <c r="N22" s="226" t="s">
        <v>139</v>
      </c>
      <c r="O22" s="234" t="s">
        <v>5</v>
      </c>
      <c r="P22" s="226" t="s">
        <v>142</v>
      </c>
      <c r="Q22" s="226" t="s">
        <v>143</v>
      </c>
      <c r="R22" s="226" t="s">
        <v>142</v>
      </c>
      <c r="S22" s="233"/>
      <c r="T22" s="233" t="s">
        <v>145</v>
      </c>
      <c r="U22" s="233" t="s">
        <v>151</v>
      </c>
      <c r="V22" s="233"/>
      <c r="W22" s="235">
        <v>320.19</v>
      </c>
      <c r="X22" s="229" t="s">
        <v>88</v>
      </c>
    </row>
    <row r="23" spans="1:24" ht="38.75" x14ac:dyDescent="0.2">
      <c r="A23" s="231">
        <v>4</v>
      </c>
      <c r="B23" s="232">
        <v>59</v>
      </c>
      <c r="C23" s="226" t="s">
        <v>141</v>
      </c>
      <c r="D23" s="226" t="s">
        <v>89</v>
      </c>
      <c r="E23" s="226" t="s">
        <v>146</v>
      </c>
      <c r="F23" s="226" t="s">
        <v>162</v>
      </c>
      <c r="G23" s="226" t="s">
        <v>139</v>
      </c>
      <c r="H23" s="226" t="s">
        <v>137</v>
      </c>
      <c r="I23" s="226" t="s">
        <v>140</v>
      </c>
      <c r="J23" s="226" t="s">
        <v>147</v>
      </c>
      <c r="K23" s="226" t="s">
        <v>142</v>
      </c>
      <c r="L23" s="226" t="s">
        <v>147</v>
      </c>
      <c r="M23" s="232">
        <v>102</v>
      </c>
      <c r="N23" s="226" t="s">
        <v>139</v>
      </c>
      <c r="O23" s="234" t="s">
        <v>5</v>
      </c>
      <c r="P23" s="226" t="s">
        <v>142</v>
      </c>
      <c r="Q23" s="226" t="s">
        <v>143</v>
      </c>
      <c r="R23" s="226" t="s">
        <v>142</v>
      </c>
      <c r="S23" s="233"/>
      <c r="T23" s="233" t="s">
        <v>145</v>
      </c>
      <c r="U23" s="233" t="s">
        <v>151</v>
      </c>
      <c r="V23" s="233"/>
      <c r="W23" s="235">
        <v>320.19</v>
      </c>
      <c r="X23" s="229" t="s">
        <v>88</v>
      </c>
    </row>
    <row r="24" spans="1:24" ht="38.75" x14ac:dyDescent="0.2">
      <c r="A24" s="231">
        <v>4</v>
      </c>
      <c r="B24" s="232">
        <v>60</v>
      </c>
      <c r="C24" s="226" t="s">
        <v>141</v>
      </c>
      <c r="D24" s="226" t="s">
        <v>89</v>
      </c>
      <c r="E24" s="226" t="s">
        <v>146</v>
      </c>
      <c r="F24" s="234" t="s">
        <v>156</v>
      </c>
      <c r="G24" s="226" t="s">
        <v>139</v>
      </c>
      <c r="H24" s="226" t="s">
        <v>137</v>
      </c>
      <c r="I24" s="226" t="s">
        <v>140</v>
      </c>
      <c r="J24" s="226" t="s">
        <v>147</v>
      </c>
      <c r="K24" s="226" t="s">
        <v>142</v>
      </c>
      <c r="L24" s="226" t="s">
        <v>147</v>
      </c>
      <c r="M24" s="232">
        <v>102</v>
      </c>
      <c r="N24" s="226" t="s">
        <v>139</v>
      </c>
      <c r="O24" s="234" t="s">
        <v>5</v>
      </c>
      <c r="P24" s="226" t="s">
        <v>142</v>
      </c>
      <c r="Q24" s="226" t="s">
        <v>143</v>
      </c>
      <c r="R24" s="226" t="s">
        <v>142</v>
      </c>
      <c r="S24" s="233"/>
      <c r="T24" s="233" t="s">
        <v>145</v>
      </c>
      <c r="U24" s="233" t="s">
        <v>151</v>
      </c>
      <c r="V24" s="233"/>
      <c r="W24" s="235">
        <v>367.22</v>
      </c>
      <c r="X24" s="229" t="s">
        <v>88</v>
      </c>
    </row>
    <row r="25" spans="1:24" ht="38.75" x14ac:dyDescent="0.2">
      <c r="A25" s="231">
        <v>4</v>
      </c>
      <c r="B25" s="232">
        <v>61</v>
      </c>
      <c r="C25" s="226" t="s">
        <v>141</v>
      </c>
      <c r="D25" s="226" t="s">
        <v>91</v>
      </c>
      <c r="E25" s="226" t="s">
        <v>146</v>
      </c>
      <c r="F25" s="226" t="s">
        <v>154</v>
      </c>
      <c r="G25" s="232">
        <v>2000</v>
      </c>
      <c r="H25" s="226" t="s">
        <v>137</v>
      </c>
      <c r="I25" s="226" t="s">
        <v>138</v>
      </c>
      <c r="J25" s="226" t="s">
        <v>147</v>
      </c>
      <c r="K25" s="226" t="s">
        <v>142</v>
      </c>
      <c r="L25" s="226" t="s">
        <v>147</v>
      </c>
      <c r="M25" s="232">
        <v>102</v>
      </c>
      <c r="N25" s="226" t="s">
        <v>139</v>
      </c>
      <c r="O25" s="234" t="s">
        <v>5</v>
      </c>
      <c r="P25" s="226" t="s">
        <v>142</v>
      </c>
      <c r="Q25" s="226" t="s">
        <v>143</v>
      </c>
      <c r="R25" s="226" t="s">
        <v>142</v>
      </c>
      <c r="S25" s="233"/>
      <c r="T25" s="233" t="s">
        <v>145</v>
      </c>
      <c r="U25" s="233" t="s">
        <v>151</v>
      </c>
      <c r="V25" s="233"/>
      <c r="W25" s="235">
        <v>365.86</v>
      </c>
      <c r="X25" s="229" t="s">
        <v>88</v>
      </c>
    </row>
    <row r="26" spans="1:24" x14ac:dyDescent="0.2">
      <c r="A26" s="231">
        <v>4</v>
      </c>
      <c r="B26" s="232">
        <v>62</v>
      </c>
      <c r="C26" s="226" t="s">
        <v>141</v>
      </c>
      <c r="D26" s="226" t="s">
        <v>90</v>
      </c>
      <c r="E26" s="226" t="s">
        <v>148</v>
      </c>
      <c r="F26" s="226" t="s">
        <v>149</v>
      </c>
      <c r="G26" s="232">
        <v>825</v>
      </c>
      <c r="H26" s="226" t="s">
        <v>137</v>
      </c>
      <c r="I26" s="226" t="s">
        <v>140</v>
      </c>
      <c r="J26" s="226" t="s">
        <v>163</v>
      </c>
      <c r="K26" s="226" t="s">
        <v>142</v>
      </c>
      <c r="L26" s="226" t="s">
        <v>163</v>
      </c>
      <c r="M26" s="232">
        <v>102</v>
      </c>
      <c r="N26" s="226" t="s">
        <v>139</v>
      </c>
      <c r="O26" s="226" t="s">
        <v>144</v>
      </c>
      <c r="P26" s="226" t="s">
        <v>142</v>
      </c>
      <c r="Q26" s="226" t="s">
        <v>142</v>
      </c>
      <c r="R26" s="226" t="s">
        <v>142</v>
      </c>
      <c r="S26" s="233"/>
      <c r="T26" s="226" t="s">
        <v>142</v>
      </c>
      <c r="U26" s="233"/>
      <c r="V26" s="233"/>
      <c r="W26" s="228">
        <v>0</v>
      </c>
      <c r="X26" s="229" t="s">
        <v>87</v>
      </c>
    </row>
    <row r="27" spans="1:24" ht="38.75" x14ac:dyDescent="0.2">
      <c r="A27" s="231">
        <v>4</v>
      </c>
      <c r="B27" s="232">
        <v>66</v>
      </c>
      <c r="C27" s="226" t="s">
        <v>141</v>
      </c>
      <c r="D27" s="226" t="s">
        <v>89</v>
      </c>
      <c r="E27" s="226" t="s">
        <v>146</v>
      </c>
      <c r="F27" s="234" t="s">
        <v>156</v>
      </c>
      <c r="G27" s="226" t="s">
        <v>139</v>
      </c>
      <c r="H27" s="226" t="s">
        <v>137</v>
      </c>
      <c r="I27" s="226" t="s">
        <v>140</v>
      </c>
      <c r="J27" s="226" t="s">
        <v>147</v>
      </c>
      <c r="K27" s="226" t="s">
        <v>142</v>
      </c>
      <c r="L27" s="226" t="s">
        <v>147</v>
      </c>
      <c r="M27" s="232">
        <v>102</v>
      </c>
      <c r="N27" s="226" t="s">
        <v>139</v>
      </c>
      <c r="O27" s="234" t="s">
        <v>5</v>
      </c>
      <c r="P27" s="226" t="s">
        <v>142</v>
      </c>
      <c r="Q27" s="226" t="s">
        <v>143</v>
      </c>
      <c r="R27" s="226" t="s">
        <v>142</v>
      </c>
      <c r="S27" s="233"/>
      <c r="T27" s="233" t="s">
        <v>145</v>
      </c>
      <c r="U27" s="233" t="s">
        <v>151</v>
      </c>
      <c r="V27" s="233"/>
      <c r="W27" s="235">
        <v>367.22</v>
      </c>
      <c r="X27" s="229" t="s">
        <v>88</v>
      </c>
    </row>
    <row r="28" spans="1:24" ht="13.6" x14ac:dyDescent="0.2">
      <c r="W28" s="236">
        <f>SUM(W7:W27)</f>
        <v>7092.29</v>
      </c>
    </row>
    <row r="30" spans="1:24" x14ac:dyDescent="0.2">
      <c r="X30" s="229"/>
    </row>
    <row r="31" spans="1:24" x14ac:dyDescent="0.2">
      <c r="X31" s="230"/>
    </row>
    <row r="32" spans="1:24" x14ac:dyDescent="0.2">
      <c r="X32" s="230"/>
    </row>
    <row r="33" spans="10:24" x14ac:dyDescent="0.2">
      <c r="X33" s="230"/>
    </row>
    <row r="36" spans="10:24" x14ac:dyDescent="0.2">
      <c r="J36" s="237"/>
    </row>
    <row r="37" spans="10:24" x14ac:dyDescent="0.2">
      <c r="J37" s="237"/>
    </row>
    <row r="38" spans="10:24" x14ac:dyDescent="0.2">
      <c r="J38" s="237"/>
    </row>
  </sheetData>
  <mergeCells count="9">
    <mergeCell ref="C5:D5"/>
    <mergeCell ref="A1:S1"/>
    <mergeCell ref="T1:V4"/>
    <mergeCell ref="B2:F2"/>
    <mergeCell ref="H2:S2"/>
    <mergeCell ref="C3:D3"/>
    <mergeCell ref="G3:S3"/>
    <mergeCell ref="E4:F4"/>
    <mergeCell ref="G4:S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9C1AA-505E-4527-9A39-F94C83EEE6BC}">
  <dimension ref="A1:G46"/>
  <sheetViews>
    <sheetView tabSelected="1" topLeftCell="A3" workbookViewId="0">
      <selection activeCell="A8" sqref="A8:G32"/>
    </sheetView>
  </sheetViews>
  <sheetFormatPr defaultColWidth="10" defaultRowHeight="12.9" x14ac:dyDescent="0.2"/>
  <cols>
    <col min="1" max="1" width="10" style="266"/>
    <col min="2" max="2" width="11.25" style="262" customWidth="1"/>
    <col min="3" max="3" width="19" style="262" customWidth="1"/>
    <col min="4" max="4" width="6.125" style="262" bestFit="1" customWidth="1"/>
    <col min="5" max="5" width="11.75" style="121" customWidth="1"/>
    <col min="6" max="6" width="14.875" style="26" bestFit="1" customWidth="1"/>
    <col min="7" max="7" width="78.25" style="121" bestFit="1" customWidth="1"/>
    <col min="8" max="16384" width="10" style="121"/>
  </cols>
  <sheetData>
    <row r="1" spans="1:6" ht="14.95" customHeight="1" x14ac:dyDescent="0.25">
      <c r="A1" s="261" t="s">
        <v>100</v>
      </c>
      <c r="C1" s="263"/>
      <c r="D1" s="263"/>
    </row>
    <row r="2" spans="1:6" ht="13.6" x14ac:dyDescent="0.25">
      <c r="A2" s="264"/>
      <c r="C2" s="265"/>
      <c r="D2" s="265"/>
    </row>
    <row r="3" spans="1:6" ht="13.6" x14ac:dyDescent="0.25">
      <c r="A3" s="261" t="s">
        <v>33</v>
      </c>
      <c r="C3" s="263"/>
      <c r="D3" s="263"/>
    </row>
    <row r="4" spans="1:6" ht="13.6" x14ac:dyDescent="0.25">
      <c r="B4" s="263"/>
      <c r="C4" s="263"/>
      <c r="D4" s="263"/>
    </row>
    <row r="5" spans="1:6" ht="13.6" x14ac:dyDescent="0.25">
      <c r="A5" s="267" t="s">
        <v>77</v>
      </c>
      <c r="B5" s="268" t="s">
        <v>77</v>
      </c>
      <c r="C5" s="263"/>
      <c r="D5" s="263"/>
    </row>
    <row r="6" spans="1:6" ht="13.6" x14ac:dyDescent="0.25">
      <c r="A6" s="267" t="s">
        <v>95</v>
      </c>
      <c r="B6" s="268" t="s">
        <v>78</v>
      </c>
      <c r="C6" s="263" t="s">
        <v>34</v>
      </c>
      <c r="D6" s="263" t="s">
        <v>25</v>
      </c>
      <c r="E6" s="266" t="s">
        <v>24</v>
      </c>
      <c r="F6" s="27" t="s">
        <v>21</v>
      </c>
    </row>
    <row r="7" spans="1:6" ht="13.6" x14ac:dyDescent="0.25">
      <c r="B7" s="269"/>
      <c r="C7" s="270"/>
      <c r="D7" s="270"/>
      <c r="E7" s="267"/>
    </row>
    <row r="8" spans="1:6" ht="13.6" x14ac:dyDescent="0.25">
      <c r="B8" s="271"/>
      <c r="E8" s="267"/>
    </row>
    <row r="9" spans="1:6" x14ac:dyDescent="0.2">
      <c r="A9" s="262">
        <v>4</v>
      </c>
      <c r="B9" s="271">
        <v>43</v>
      </c>
      <c r="C9" s="271" t="s">
        <v>89</v>
      </c>
      <c r="D9" s="262">
        <v>1</v>
      </c>
      <c r="E9" s="121">
        <v>1193.67</v>
      </c>
      <c r="F9" s="26">
        <f t="shared" ref="F9:F29" si="0">D9*E9</f>
        <v>1193.67</v>
      </c>
    </row>
    <row r="10" spans="1:6" x14ac:dyDescent="0.2">
      <c r="A10" s="262">
        <v>4</v>
      </c>
      <c r="B10" s="271">
        <v>44</v>
      </c>
      <c r="C10" s="271" t="s">
        <v>89</v>
      </c>
      <c r="D10" s="262">
        <v>1</v>
      </c>
      <c r="E10" s="121">
        <v>1193.67</v>
      </c>
      <c r="F10" s="26">
        <f t="shared" si="0"/>
        <v>1193.67</v>
      </c>
    </row>
    <row r="11" spans="1:6" x14ac:dyDescent="0.2">
      <c r="A11" s="262">
        <v>4</v>
      </c>
      <c r="B11" s="271">
        <v>45</v>
      </c>
      <c r="C11" s="271" t="s">
        <v>91</v>
      </c>
      <c r="D11" s="262">
        <v>1</v>
      </c>
      <c r="E11" s="121">
        <v>2159.9899999999998</v>
      </c>
      <c r="F11" s="26">
        <f t="shared" si="0"/>
        <v>2159.9899999999998</v>
      </c>
    </row>
    <row r="12" spans="1:6" x14ac:dyDescent="0.2">
      <c r="A12" s="262">
        <v>4</v>
      </c>
      <c r="B12" s="271">
        <v>46</v>
      </c>
      <c r="C12" s="271" t="s">
        <v>89</v>
      </c>
      <c r="D12" s="262">
        <v>1</v>
      </c>
      <c r="E12" s="121">
        <v>1129.72</v>
      </c>
      <c r="F12" s="26">
        <f t="shared" si="0"/>
        <v>1129.72</v>
      </c>
    </row>
    <row r="13" spans="1:6" x14ac:dyDescent="0.2">
      <c r="A13" s="262">
        <v>4</v>
      </c>
      <c r="B13" s="271">
        <v>47</v>
      </c>
      <c r="C13" s="271" t="s">
        <v>91</v>
      </c>
      <c r="D13" s="262">
        <v>1</v>
      </c>
      <c r="E13" s="121">
        <v>2341.91</v>
      </c>
      <c r="F13" s="26">
        <f t="shared" si="0"/>
        <v>2341.91</v>
      </c>
    </row>
    <row r="14" spans="1:6" x14ac:dyDescent="0.2">
      <c r="A14" s="262">
        <v>4</v>
      </c>
      <c r="B14" s="271">
        <v>48</v>
      </c>
      <c r="C14" s="271" t="s">
        <v>91</v>
      </c>
      <c r="D14" s="262">
        <v>1</v>
      </c>
      <c r="E14" s="121">
        <v>2004.6</v>
      </c>
      <c r="F14" s="26">
        <f t="shared" si="0"/>
        <v>2004.6</v>
      </c>
    </row>
    <row r="15" spans="1:6" x14ac:dyDescent="0.2">
      <c r="A15" s="262">
        <v>4</v>
      </c>
      <c r="B15" s="271">
        <v>49</v>
      </c>
      <c r="C15" s="271" t="s">
        <v>89</v>
      </c>
      <c r="D15" s="262">
        <v>1</v>
      </c>
      <c r="E15" s="121">
        <v>1129.72</v>
      </c>
      <c r="F15" s="26">
        <f t="shared" si="0"/>
        <v>1129.72</v>
      </c>
    </row>
    <row r="16" spans="1:6" x14ac:dyDescent="0.2">
      <c r="A16" s="262">
        <v>4</v>
      </c>
      <c r="B16" s="271">
        <v>50</v>
      </c>
      <c r="C16" s="271" t="s">
        <v>91</v>
      </c>
      <c r="D16" s="262">
        <v>1</v>
      </c>
      <c r="E16" s="121">
        <v>2341.91</v>
      </c>
      <c r="F16" s="26">
        <f t="shared" si="0"/>
        <v>2341.91</v>
      </c>
    </row>
    <row r="17" spans="1:7" x14ac:dyDescent="0.2">
      <c r="A17" s="262">
        <v>4</v>
      </c>
      <c r="B17" s="271">
        <v>51</v>
      </c>
      <c r="C17" s="271" t="s">
        <v>91</v>
      </c>
      <c r="D17" s="262">
        <v>1</v>
      </c>
      <c r="E17" s="121">
        <v>2004.6</v>
      </c>
      <c r="F17" s="26">
        <f t="shared" si="0"/>
        <v>2004.6</v>
      </c>
    </row>
    <row r="18" spans="1:7" x14ac:dyDescent="0.2">
      <c r="A18" s="262">
        <v>4</v>
      </c>
      <c r="B18" s="271">
        <v>52</v>
      </c>
      <c r="C18" s="271" t="s">
        <v>91</v>
      </c>
      <c r="D18" s="262">
        <v>1</v>
      </c>
      <c r="E18" s="121">
        <v>2165.21</v>
      </c>
      <c r="F18" s="26">
        <f t="shared" si="0"/>
        <v>2165.21</v>
      </c>
    </row>
    <row r="19" spans="1:7" x14ac:dyDescent="0.2">
      <c r="A19" s="262">
        <v>4</v>
      </c>
      <c r="B19" s="271">
        <v>53</v>
      </c>
      <c r="C19" s="271" t="s">
        <v>89</v>
      </c>
      <c r="D19" s="262">
        <v>1</v>
      </c>
      <c r="E19" s="121">
        <v>1054.7</v>
      </c>
      <c r="F19" s="26">
        <f t="shared" si="0"/>
        <v>1054.7</v>
      </c>
    </row>
    <row r="20" spans="1:7" x14ac:dyDescent="0.2">
      <c r="A20" s="262">
        <v>4</v>
      </c>
      <c r="B20" s="271">
        <v>54</v>
      </c>
      <c r="C20" s="271" t="s">
        <v>89</v>
      </c>
      <c r="D20" s="262">
        <v>1</v>
      </c>
      <c r="E20" s="121">
        <v>1108.97</v>
      </c>
      <c r="F20" s="26">
        <f t="shared" si="0"/>
        <v>1108.97</v>
      </c>
    </row>
    <row r="21" spans="1:7" x14ac:dyDescent="0.2">
      <c r="A21" s="262">
        <v>4</v>
      </c>
      <c r="B21" s="271">
        <v>55</v>
      </c>
      <c r="C21" s="271" t="s">
        <v>89</v>
      </c>
      <c r="D21" s="262">
        <v>1</v>
      </c>
      <c r="E21" s="121">
        <v>1129.72</v>
      </c>
      <c r="F21" s="26">
        <f t="shared" si="0"/>
        <v>1129.72</v>
      </c>
    </row>
    <row r="22" spans="1:7" x14ac:dyDescent="0.2">
      <c r="A22" s="262">
        <v>4</v>
      </c>
      <c r="B22" s="271">
        <v>56</v>
      </c>
      <c r="C22" s="271" t="s">
        <v>91</v>
      </c>
      <c r="D22" s="262">
        <v>1</v>
      </c>
      <c r="E22" s="121">
        <v>2341.91</v>
      </c>
      <c r="F22" s="26">
        <f t="shared" si="0"/>
        <v>2341.91</v>
      </c>
    </row>
    <row r="23" spans="1:7" x14ac:dyDescent="0.2">
      <c r="A23" s="262">
        <v>4</v>
      </c>
      <c r="B23" s="271">
        <v>57</v>
      </c>
      <c r="C23" s="271" t="s">
        <v>89</v>
      </c>
      <c r="D23" s="262">
        <v>1</v>
      </c>
      <c r="E23" s="121">
        <v>1129.72</v>
      </c>
      <c r="F23" s="26">
        <f t="shared" si="0"/>
        <v>1129.72</v>
      </c>
    </row>
    <row r="24" spans="1:7" x14ac:dyDescent="0.2">
      <c r="A24" s="262">
        <v>4</v>
      </c>
      <c r="B24" s="271">
        <v>58</v>
      </c>
      <c r="C24" s="271" t="s">
        <v>89</v>
      </c>
      <c r="D24" s="262">
        <v>1</v>
      </c>
      <c r="E24" s="121">
        <v>1226.3699999999999</v>
      </c>
      <c r="F24" s="26">
        <f t="shared" si="0"/>
        <v>1226.3699999999999</v>
      </c>
    </row>
    <row r="25" spans="1:7" x14ac:dyDescent="0.2">
      <c r="A25" s="262">
        <v>4</v>
      </c>
      <c r="B25" s="271">
        <v>59</v>
      </c>
      <c r="C25" s="271" t="s">
        <v>89</v>
      </c>
      <c r="D25" s="262">
        <v>1</v>
      </c>
      <c r="E25" s="121">
        <v>1226.3699999999999</v>
      </c>
      <c r="F25" s="26">
        <f t="shared" si="0"/>
        <v>1226.3699999999999</v>
      </c>
    </row>
    <row r="26" spans="1:7" x14ac:dyDescent="0.2">
      <c r="A26" s="262">
        <v>4</v>
      </c>
      <c r="B26" s="271">
        <v>60</v>
      </c>
      <c r="C26" s="271" t="s">
        <v>89</v>
      </c>
      <c r="D26" s="262">
        <v>1</v>
      </c>
      <c r="E26" s="121">
        <v>1129.72</v>
      </c>
      <c r="F26" s="26">
        <f t="shared" si="0"/>
        <v>1129.72</v>
      </c>
    </row>
    <row r="27" spans="1:7" x14ac:dyDescent="0.2">
      <c r="A27" s="262">
        <v>4</v>
      </c>
      <c r="B27" s="271">
        <v>61</v>
      </c>
      <c r="C27" s="271" t="s">
        <v>91</v>
      </c>
      <c r="D27" s="262">
        <v>1</v>
      </c>
      <c r="E27" s="121">
        <v>2341.91</v>
      </c>
      <c r="F27" s="26">
        <f t="shared" si="0"/>
        <v>2341.91</v>
      </c>
    </row>
    <row r="28" spans="1:7" x14ac:dyDescent="0.2">
      <c r="A28" s="262">
        <v>4</v>
      </c>
      <c r="B28" s="271">
        <v>62</v>
      </c>
      <c r="C28" s="271" t="s">
        <v>90</v>
      </c>
      <c r="D28" s="262">
        <v>0</v>
      </c>
      <c r="E28" s="121">
        <v>0</v>
      </c>
      <c r="F28" s="26">
        <f t="shared" si="0"/>
        <v>0</v>
      </c>
      <c r="G28" s="121" t="s">
        <v>87</v>
      </c>
    </row>
    <row r="29" spans="1:7" x14ac:dyDescent="0.2">
      <c r="A29" s="262">
        <v>4</v>
      </c>
      <c r="B29" s="271">
        <v>66</v>
      </c>
      <c r="C29" s="271" t="s">
        <v>89</v>
      </c>
      <c r="D29" s="262">
        <v>1</v>
      </c>
      <c r="E29" s="121">
        <v>1129.72</v>
      </c>
      <c r="F29" s="26">
        <f t="shared" si="0"/>
        <v>1129.72</v>
      </c>
    </row>
    <row r="30" spans="1:7" x14ac:dyDescent="0.2">
      <c r="B30" s="271"/>
      <c r="C30" s="271"/>
    </row>
    <row r="31" spans="1:7" x14ac:dyDescent="0.2">
      <c r="B31" s="271"/>
      <c r="C31" s="271"/>
      <c r="F31" s="205"/>
    </row>
    <row r="32" spans="1:7" ht="13.6" thickBot="1" x14ac:dyDescent="0.25">
      <c r="B32" s="271"/>
      <c r="C32" s="271"/>
      <c r="F32" s="274">
        <f>SUM(F9:F29)</f>
        <v>31484.11</v>
      </c>
    </row>
    <row r="33" spans="1:7" ht="13.6" thickTop="1" x14ac:dyDescent="0.2">
      <c r="B33" s="271"/>
      <c r="C33" s="271"/>
    </row>
    <row r="34" spans="1:7" x14ac:dyDescent="0.2">
      <c r="A34" s="121"/>
      <c r="B34" s="272"/>
    </row>
    <row r="35" spans="1:7" x14ac:dyDescent="0.2">
      <c r="A35" s="121"/>
    </row>
    <row r="36" spans="1:7" x14ac:dyDescent="0.2">
      <c r="A36" s="121"/>
    </row>
    <row r="37" spans="1:7" x14ac:dyDescent="0.2">
      <c r="A37" s="121"/>
    </row>
    <row r="38" spans="1:7" x14ac:dyDescent="0.2">
      <c r="A38" s="121"/>
    </row>
    <row r="39" spans="1:7" x14ac:dyDescent="0.2">
      <c r="A39" s="121"/>
    </row>
    <row r="40" spans="1:7" x14ac:dyDescent="0.2">
      <c r="A40" s="121"/>
    </row>
    <row r="41" spans="1:7" x14ac:dyDescent="0.2">
      <c r="A41" s="121"/>
      <c r="G41" s="273"/>
    </row>
    <row r="42" spans="1:7" x14ac:dyDescent="0.2">
      <c r="A42" s="121"/>
    </row>
    <row r="43" spans="1:7" x14ac:dyDescent="0.2">
      <c r="A43" s="121"/>
    </row>
    <row r="44" spans="1:7" x14ac:dyDescent="0.2">
      <c r="A44" s="121"/>
    </row>
    <row r="45" spans="1:7" x14ac:dyDescent="0.2">
      <c r="A45" s="121"/>
    </row>
    <row r="46" spans="1:7" x14ac:dyDescent="0.2">
      <c r="A46" s="121"/>
    </row>
  </sheetData>
  <autoFilter ref="A8:G32" xr:uid="{F8728967-6CF9-4204-B966-6F2DEE745EA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Door Comparison</vt:lpstr>
      <vt:lpstr>Door Labour</vt:lpstr>
      <vt:lpstr>Iron Lab</vt:lpstr>
      <vt:lpstr>Door Materials</vt:lpstr>
      <vt:lpstr>Door Summary</vt:lpstr>
      <vt:lpstr>JMS</vt:lpstr>
      <vt:lpstr>Previous</vt:lpstr>
      <vt:lpstr>'Door Comparison'!Print_Titles</vt:lpstr>
      <vt:lpstr>'Door Labour'!Print_Titles</vt:lpstr>
      <vt:lpstr>'Door Materials'!Print_Titles</vt:lpstr>
      <vt:lpstr>'Door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2020-01-15T13:34:32Z</cp:lastPrinted>
  <dcterms:created xsi:type="dcterms:W3CDTF">2001-04-04T13:06:35Z</dcterms:created>
  <dcterms:modified xsi:type="dcterms:W3CDTF">2020-05-21T13:56:07Z</dcterms:modified>
</cp:coreProperties>
</file>