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\Desktop\RCL temp\Broadwick Street\"/>
    </mc:Choice>
  </mc:AlternateContent>
  <xr:revisionPtr revIDLastSave="0" documentId="13_ncr:1_{E05CE11C-B878-4D1E-9688-5A6E37B66A4B}" xr6:coauthVersionLast="45" xr6:coauthVersionMax="45" xr10:uidLastSave="{00000000-0000-0000-0000-000000000000}"/>
  <bookViews>
    <workbookView xWindow="-109" yWindow="-109" windowWidth="26301" windowHeight="14305" activeTab="2" xr2:uid="{00000000-000D-0000-FFFF-FFFF00000000}"/>
  </bookViews>
  <sheets>
    <sheet name="Summary." sheetId="16" r:id="rId1"/>
    <sheet name="Panelling" sheetId="17" r:id="rId2"/>
    <sheet name="Door Comparison" sheetId="6" r:id="rId3"/>
    <sheet name="Door Labour" sheetId="5" r:id="rId4"/>
    <sheet name="Iron Lab" sheetId="11" r:id="rId5"/>
    <sheet name="Door Materials" sheetId="4" r:id="rId6"/>
    <sheet name="Door Summary" sheetId="7" r:id="rId7"/>
    <sheet name="JMS" sheetId="15" r:id="rId8"/>
  </sheets>
  <externalReferences>
    <externalReference r:id="rId9"/>
  </externalReferences>
  <definedNames>
    <definedName name="_xlnm._FilterDatabase" localSheetId="2" hidden="1">'Door Comparison'!$B$8:$X$394</definedName>
    <definedName name="_xlnm._FilterDatabase" localSheetId="3" hidden="1">'Door Labour'!$A$7:$AA$394</definedName>
    <definedName name="_xlnm._FilterDatabase" localSheetId="5" hidden="1">'Door Materials'!$B$7:$Z$394</definedName>
    <definedName name="_xlnm._FilterDatabase" localSheetId="6" hidden="1">'Door Summary'!$B$8:$O$402</definedName>
    <definedName name="_xlnm._FilterDatabase" localSheetId="7" hidden="1">JMS!$A$6:$Y$394</definedName>
    <definedName name="_Val48">[1]Validation!$C$879:$C$880</definedName>
    <definedName name="_Val7">[1]Validation!$C$46:$C$54</definedName>
    <definedName name="_xlnm.Print_Titles" localSheetId="2">'Door Comparison'!$1:$7</definedName>
    <definedName name="_xlnm.Print_Titles" localSheetId="3">'Door Labour'!$1:$8</definedName>
    <definedName name="_xlnm.Print_Titles" localSheetId="5">'Door Materials'!$1:$6</definedName>
    <definedName name="_xlnm.Print_Titles" localSheetId="6">'Door Summary'!$1:$8</definedName>
    <definedName name="wrn.Whole._.BQ." hidden="1">{#N/A,#N/A,FALSE,"Cover";#N/A,#N/A,FALSE,"Summary"}</definedName>
    <definedName name="wrn.Whole._.BQ1." hidden="1">{#N/A,#N/A,FALSE,"Cover";#N/A,#N/A,FALSE,"Summary"}</definedName>
    <definedName name="wrn.Whole._.BQ2." hidden="1">{#N/A,#N/A,FALSE,"Cover";#N/A,#N/A,FALSE,"Summary"}</definedName>
    <definedName name="wrn.Whole._BQ1." hidden="1">{#N/A,#N/A,FALSE,"Cover";#N/A,#N/A,FALSE,"Summary"}</definedName>
  </definedName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4" i="7" l="1"/>
  <c r="D393" i="7"/>
  <c r="D392" i="7"/>
  <c r="D391" i="7"/>
  <c r="D390" i="7"/>
  <c r="D389" i="7"/>
  <c r="D388" i="7"/>
  <c r="D387" i="7"/>
  <c r="D386" i="7"/>
  <c r="D385" i="7"/>
  <c r="D384" i="7"/>
  <c r="D383" i="7"/>
  <c r="D382" i="7"/>
  <c r="D381" i="7"/>
  <c r="D380" i="7"/>
  <c r="D379" i="7"/>
  <c r="D378" i="7"/>
  <c r="D377" i="7"/>
  <c r="D376" i="7"/>
  <c r="D375" i="7"/>
  <c r="D374" i="7"/>
  <c r="D373" i="7"/>
  <c r="D372" i="7"/>
  <c r="D371" i="7"/>
  <c r="D370" i="7"/>
  <c r="D369" i="7"/>
  <c r="D368" i="7"/>
  <c r="D367" i="7"/>
  <c r="D366" i="7"/>
  <c r="D365" i="7"/>
  <c r="D364" i="7"/>
  <c r="D363" i="7"/>
  <c r="D362" i="7"/>
  <c r="D361" i="7"/>
  <c r="D360" i="7"/>
  <c r="D359" i="7"/>
  <c r="D358" i="7"/>
  <c r="D357" i="7"/>
  <c r="D356" i="7"/>
  <c r="D355" i="7"/>
  <c r="D354" i="7"/>
  <c r="D353" i="7"/>
  <c r="D352" i="7"/>
  <c r="D351" i="7"/>
  <c r="D350" i="7"/>
  <c r="D349" i="7"/>
  <c r="D348" i="7"/>
  <c r="D347" i="7"/>
  <c r="D346" i="7"/>
  <c r="D345" i="7"/>
  <c r="D344" i="7"/>
  <c r="D343" i="7"/>
  <c r="D342" i="7"/>
  <c r="D341" i="7"/>
  <c r="D340" i="7"/>
  <c r="D339" i="7"/>
  <c r="D338" i="7"/>
  <c r="D337" i="7"/>
  <c r="D336" i="7"/>
  <c r="D335" i="7"/>
  <c r="D334" i="7"/>
  <c r="D333" i="7"/>
  <c r="D332" i="7"/>
  <c r="D331" i="7"/>
  <c r="D330" i="7"/>
  <c r="D329" i="7"/>
  <c r="D328" i="7"/>
  <c r="D327" i="7"/>
  <c r="D326" i="7"/>
  <c r="D325" i="7"/>
  <c r="D324" i="7"/>
  <c r="D323" i="7"/>
  <c r="D322" i="7"/>
  <c r="D321" i="7"/>
  <c r="D320" i="7"/>
  <c r="D319" i="7"/>
  <c r="D318" i="7"/>
  <c r="D317" i="7"/>
  <c r="D316" i="7"/>
  <c r="D315" i="7"/>
  <c r="D314" i="7"/>
  <c r="D313" i="7"/>
  <c r="D312" i="7"/>
  <c r="D311" i="7"/>
  <c r="D310" i="7"/>
  <c r="D309" i="7"/>
  <c r="D308" i="7"/>
  <c r="D307" i="7"/>
  <c r="D306" i="7"/>
  <c r="D305" i="7"/>
  <c r="D304" i="7"/>
  <c r="D303" i="7"/>
  <c r="D302" i="7"/>
  <c r="D301" i="7"/>
  <c r="D300" i="7"/>
  <c r="D299" i="7"/>
  <c r="D298" i="7"/>
  <c r="D297" i="7"/>
  <c r="D296" i="7"/>
  <c r="D295" i="7"/>
  <c r="D294" i="7"/>
  <c r="D293" i="7"/>
  <c r="D292" i="7"/>
  <c r="D291" i="7"/>
  <c r="D290" i="7"/>
  <c r="D289" i="7"/>
  <c r="D288" i="7"/>
  <c r="D287" i="7"/>
  <c r="D286" i="7"/>
  <c r="D285" i="7"/>
  <c r="D284" i="7"/>
  <c r="D283" i="7"/>
  <c r="D282" i="7"/>
  <c r="D281" i="7"/>
  <c r="D280" i="7"/>
  <c r="D279" i="7"/>
  <c r="D278" i="7"/>
  <c r="D277" i="7"/>
  <c r="D276" i="7"/>
  <c r="D275" i="7"/>
  <c r="D274" i="7"/>
  <c r="D273" i="7"/>
  <c r="D272" i="7"/>
  <c r="D271" i="7"/>
  <c r="D270" i="7"/>
  <c r="D269" i="7"/>
  <c r="D268" i="7"/>
  <c r="D267" i="7"/>
  <c r="D266" i="7"/>
  <c r="D265" i="7"/>
  <c r="D264" i="7"/>
  <c r="D263" i="7"/>
  <c r="D262" i="7"/>
  <c r="D261" i="7"/>
  <c r="D260" i="7"/>
  <c r="D259" i="7"/>
  <c r="D258" i="7"/>
  <c r="D257" i="7"/>
  <c r="D256" i="7"/>
  <c r="D255" i="7"/>
  <c r="D254" i="7"/>
  <c r="D253" i="7"/>
  <c r="D252" i="7"/>
  <c r="D251" i="7"/>
  <c r="D250" i="7"/>
  <c r="D249" i="7"/>
  <c r="D248" i="7"/>
  <c r="D247" i="7"/>
  <c r="D246" i="7"/>
  <c r="D245" i="7"/>
  <c r="D244" i="7"/>
  <c r="D243" i="7"/>
  <c r="D242" i="7"/>
  <c r="D241" i="7"/>
  <c r="D240" i="7"/>
  <c r="D239" i="7"/>
  <c r="D238" i="7"/>
  <c r="D237" i="7"/>
  <c r="D236" i="7"/>
  <c r="D235" i="7"/>
  <c r="D234" i="7"/>
  <c r="D233" i="7"/>
  <c r="D232" i="7"/>
  <c r="D231" i="7"/>
  <c r="D230" i="7"/>
  <c r="D229" i="7"/>
  <c r="D228" i="7"/>
  <c r="D227" i="7"/>
  <c r="D226" i="7"/>
  <c r="D225" i="7"/>
  <c r="D224" i="7"/>
  <c r="D223" i="7"/>
  <c r="D222" i="7"/>
  <c r="D221" i="7"/>
  <c r="D220" i="7"/>
  <c r="D219" i="7"/>
  <c r="D218" i="7"/>
  <c r="D217" i="7"/>
  <c r="D216" i="7"/>
  <c r="D215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P383" i="5"/>
  <c r="P382" i="5"/>
  <c r="P381" i="5"/>
  <c r="P380" i="5"/>
  <c r="P379" i="5"/>
  <c r="P378" i="5"/>
  <c r="P172" i="5"/>
  <c r="P148" i="5"/>
  <c r="P147" i="5"/>
  <c r="P146" i="5"/>
  <c r="P145" i="5"/>
  <c r="P144" i="5"/>
  <c r="P143" i="5"/>
  <c r="P142" i="5"/>
  <c r="P141" i="5"/>
  <c r="P137" i="5"/>
  <c r="P136" i="5"/>
  <c r="P135" i="5"/>
  <c r="P134" i="5"/>
  <c r="P132" i="5"/>
  <c r="P131" i="5"/>
  <c r="P130" i="5"/>
  <c r="P129" i="5"/>
  <c r="AA196" i="5"/>
  <c r="AA184" i="5"/>
  <c r="AA201" i="5"/>
  <c r="AA198" i="5"/>
  <c r="D286" i="5"/>
  <c r="D356" i="5"/>
  <c r="D394" i="5"/>
  <c r="D393" i="5"/>
  <c r="D392" i="5"/>
  <c r="D391" i="5"/>
  <c r="D390" i="5"/>
  <c r="D389" i="5"/>
  <c r="D387" i="5"/>
  <c r="D386" i="5"/>
  <c r="D385" i="5"/>
  <c r="D384" i="5"/>
  <c r="D383" i="5"/>
  <c r="D382" i="5"/>
  <c r="D381" i="5"/>
  <c r="D380" i="5"/>
  <c r="D379" i="5"/>
  <c r="D378" i="5"/>
  <c r="D377" i="5"/>
  <c r="D376" i="5"/>
  <c r="D375" i="5"/>
  <c r="D374" i="5"/>
  <c r="D373" i="5"/>
  <c r="D372" i="5"/>
  <c r="D371" i="5"/>
  <c r="D370" i="5"/>
  <c r="D369" i="5"/>
  <c r="D368" i="5"/>
  <c r="D367" i="5"/>
  <c r="D366" i="5"/>
  <c r="D365" i="5"/>
  <c r="D364" i="5"/>
  <c r="D363" i="5"/>
  <c r="D362" i="5"/>
  <c r="D361" i="5"/>
  <c r="D360" i="5"/>
  <c r="D359" i="5"/>
  <c r="D358" i="5"/>
  <c r="D357" i="5"/>
  <c r="D355" i="5"/>
  <c r="D354" i="5"/>
  <c r="D353" i="5"/>
  <c r="D351" i="5"/>
  <c r="D350" i="5"/>
  <c r="D349" i="5"/>
  <c r="D348" i="5"/>
  <c r="D347" i="5"/>
  <c r="D346" i="5"/>
  <c r="D345" i="5"/>
  <c r="D344" i="5"/>
  <c r="D343" i="5"/>
  <c r="D342" i="5"/>
  <c r="D341" i="5"/>
  <c r="D339" i="5"/>
  <c r="D338" i="5"/>
  <c r="D337" i="5"/>
  <c r="D336" i="5"/>
  <c r="D335" i="5"/>
  <c r="D334" i="5"/>
  <c r="D333" i="5"/>
  <c r="D332" i="5"/>
  <c r="D331" i="5"/>
  <c r="D330" i="5"/>
  <c r="D329" i="5"/>
  <c r="D328" i="5"/>
  <c r="D327" i="5"/>
  <c r="D326" i="5"/>
  <c r="D325" i="5"/>
  <c r="D324" i="5"/>
  <c r="D323" i="5"/>
  <c r="D322" i="5"/>
  <c r="D321" i="5"/>
  <c r="D320" i="5"/>
  <c r="D319" i="5"/>
  <c r="D318" i="5"/>
  <c r="D317" i="5"/>
  <c r="D316" i="5"/>
  <c r="D315" i="5"/>
  <c r="D314" i="5"/>
  <c r="D313" i="5"/>
  <c r="D312" i="5"/>
  <c r="D311" i="5"/>
  <c r="D310" i="5"/>
  <c r="D288" i="5"/>
  <c r="D287" i="5"/>
  <c r="D285" i="5"/>
  <c r="D284" i="5"/>
  <c r="D283" i="5"/>
  <c r="D282" i="5"/>
  <c r="D281" i="5"/>
  <c r="D280" i="5"/>
  <c r="D279" i="5"/>
  <c r="D278" i="5"/>
  <c r="D277" i="5"/>
  <c r="D276" i="5"/>
  <c r="D275" i="5"/>
  <c r="D274" i="5"/>
  <c r="D273" i="5"/>
  <c r="D272" i="5"/>
  <c r="D271" i="5"/>
  <c r="D270" i="5"/>
  <c r="D269" i="5"/>
  <c r="D268" i="5"/>
  <c r="D267" i="5"/>
  <c r="D266" i="5"/>
  <c r="D265" i="5"/>
  <c r="D264" i="5"/>
  <c r="D263" i="5"/>
  <c r="D262" i="5"/>
  <c r="D261" i="5"/>
  <c r="D260" i="5"/>
  <c r="D259" i="5"/>
  <c r="D258" i="5"/>
  <c r="D257" i="5"/>
  <c r="D256" i="5"/>
  <c r="D255" i="5"/>
  <c r="D254" i="5"/>
  <c r="D253" i="5"/>
  <c r="D252" i="5"/>
  <c r="D251" i="5"/>
  <c r="D250" i="5"/>
  <c r="D249" i="5"/>
  <c r="D248" i="5"/>
  <c r="D247" i="5"/>
  <c r="D246" i="5"/>
  <c r="D245" i="5"/>
  <c r="D244" i="5"/>
  <c r="D243" i="5"/>
  <c r="D242" i="5"/>
  <c r="D241" i="5"/>
  <c r="D240" i="5"/>
  <c r="D239" i="5"/>
  <c r="D238" i="5"/>
  <c r="D237" i="5"/>
  <c r="D236" i="5"/>
  <c r="D235" i="5"/>
  <c r="D234" i="5"/>
  <c r="D233" i="5"/>
  <c r="D232" i="5"/>
  <c r="D231" i="5"/>
  <c r="D230" i="5"/>
  <c r="D229" i="5"/>
  <c r="D228" i="5"/>
  <c r="D227" i="5"/>
  <c r="D226" i="5"/>
  <c r="D225" i="5"/>
  <c r="D224" i="5"/>
  <c r="D223" i="5"/>
  <c r="D222" i="5"/>
  <c r="D221" i="5"/>
  <c r="D220" i="5"/>
  <c r="D219" i="5"/>
  <c r="D218" i="5"/>
  <c r="D217" i="5"/>
  <c r="D216" i="5"/>
  <c r="D215" i="5"/>
  <c r="D214" i="5"/>
  <c r="D213" i="5"/>
  <c r="D212" i="5"/>
  <c r="D211" i="5"/>
  <c r="D210" i="5"/>
  <c r="D209" i="5"/>
  <c r="D208" i="5"/>
  <c r="D207" i="5"/>
  <c r="D206" i="5"/>
  <c r="D205" i="5"/>
  <c r="D204" i="5"/>
  <c r="D203" i="5"/>
  <c r="D202" i="5"/>
  <c r="D200" i="5"/>
  <c r="D199" i="5"/>
  <c r="D197" i="5"/>
  <c r="D195" i="5"/>
  <c r="D194" i="5"/>
  <c r="D192" i="5"/>
  <c r="D191" i="5"/>
  <c r="D190" i="5"/>
  <c r="D189" i="5"/>
  <c r="D188" i="5"/>
  <c r="D187" i="5"/>
  <c r="D186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5" i="5"/>
  <c r="D74" i="5"/>
  <c r="D73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7" i="5"/>
  <c r="D46" i="5"/>
  <c r="D45" i="5"/>
  <c r="D44" i="5"/>
  <c r="D43" i="5"/>
  <c r="D40" i="5"/>
  <c r="D39" i="5"/>
  <c r="D38" i="5"/>
  <c r="D37" i="5"/>
  <c r="D34" i="5"/>
  <c r="D33" i="5"/>
  <c r="D27" i="5"/>
  <c r="D26" i="5"/>
  <c r="D25" i="5"/>
  <c r="D24" i="5"/>
  <c r="D23" i="5"/>
  <c r="D22" i="5"/>
  <c r="D21" i="5"/>
  <c r="D20" i="5"/>
  <c r="D18" i="5"/>
  <c r="D15" i="5"/>
  <c r="D14" i="5"/>
  <c r="D13" i="5"/>
  <c r="D5" i="5"/>
  <c r="M394" i="5"/>
  <c r="L394" i="5"/>
  <c r="K394" i="5"/>
  <c r="J394" i="5"/>
  <c r="I394" i="5"/>
  <c r="H394" i="5"/>
  <c r="G394" i="5"/>
  <c r="F394" i="5"/>
  <c r="E394" i="5"/>
  <c r="M393" i="5"/>
  <c r="L393" i="5"/>
  <c r="K393" i="5"/>
  <c r="J393" i="5"/>
  <c r="I393" i="5"/>
  <c r="H393" i="5"/>
  <c r="G393" i="5"/>
  <c r="F393" i="5"/>
  <c r="E393" i="5"/>
  <c r="M392" i="5"/>
  <c r="L392" i="5"/>
  <c r="K392" i="5"/>
  <c r="J392" i="5"/>
  <c r="I392" i="5"/>
  <c r="H392" i="5"/>
  <c r="G392" i="5"/>
  <c r="F392" i="5"/>
  <c r="E392" i="5"/>
  <c r="M391" i="5"/>
  <c r="L391" i="5"/>
  <c r="K391" i="5"/>
  <c r="J391" i="5"/>
  <c r="I391" i="5"/>
  <c r="H391" i="5"/>
  <c r="G391" i="5"/>
  <c r="F391" i="5"/>
  <c r="E391" i="5"/>
  <c r="M390" i="5"/>
  <c r="L390" i="5"/>
  <c r="K390" i="5"/>
  <c r="J390" i="5"/>
  <c r="I390" i="5"/>
  <c r="H390" i="5"/>
  <c r="G390" i="5"/>
  <c r="F390" i="5"/>
  <c r="E390" i="5"/>
  <c r="M389" i="5"/>
  <c r="L389" i="5"/>
  <c r="K389" i="5"/>
  <c r="J389" i="5"/>
  <c r="I389" i="5"/>
  <c r="H389" i="5"/>
  <c r="G389" i="5"/>
  <c r="F389" i="5"/>
  <c r="E389" i="5"/>
  <c r="M387" i="5"/>
  <c r="L387" i="5"/>
  <c r="K387" i="5"/>
  <c r="J387" i="5"/>
  <c r="I387" i="5"/>
  <c r="H387" i="5"/>
  <c r="G387" i="5"/>
  <c r="F387" i="5"/>
  <c r="E387" i="5"/>
  <c r="M386" i="5"/>
  <c r="L386" i="5"/>
  <c r="K386" i="5"/>
  <c r="J386" i="5"/>
  <c r="I386" i="5"/>
  <c r="H386" i="5"/>
  <c r="G386" i="5"/>
  <c r="F386" i="5"/>
  <c r="E386" i="5"/>
  <c r="M385" i="5"/>
  <c r="L385" i="5"/>
  <c r="K385" i="5"/>
  <c r="J385" i="5"/>
  <c r="I385" i="5"/>
  <c r="H385" i="5"/>
  <c r="G385" i="5"/>
  <c r="F385" i="5"/>
  <c r="E385" i="5"/>
  <c r="M384" i="5"/>
  <c r="L384" i="5"/>
  <c r="K384" i="5"/>
  <c r="J384" i="5"/>
  <c r="I384" i="5"/>
  <c r="H384" i="5"/>
  <c r="G384" i="5"/>
  <c r="F384" i="5"/>
  <c r="E384" i="5"/>
  <c r="M383" i="5"/>
  <c r="L383" i="5"/>
  <c r="K383" i="5"/>
  <c r="J383" i="5"/>
  <c r="I383" i="5"/>
  <c r="H383" i="5"/>
  <c r="G383" i="5"/>
  <c r="F383" i="5"/>
  <c r="E383" i="5"/>
  <c r="M382" i="5"/>
  <c r="L382" i="5"/>
  <c r="K382" i="5"/>
  <c r="J382" i="5"/>
  <c r="I382" i="5"/>
  <c r="H382" i="5"/>
  <c r="G382" i="5"/>
  <c r="F382" i="5"/>
  <c r="E382" i="5"/>
  <c r="M381" i="5"/>
  <c r="L381" i="5"/>
  <c r="K381" i="5"/>
  <c r="J381" i="5"/>
  <c r="I381" i="5"/>
  <c r="H381" i="5"/>
  <c r="G381" i="5"/>
  <c r="F381" i="5"/>
  <c r="E381" i="5"/>
  <c r="M380" i="5"/>
  <c r="L380" i="5"/>
  <c r="K380" i="5"/>
  <c r="J380" i="5"/>
  <c r="I380" i="5"/>
  <c r="H380" i="5"/>
  <c r="G380" i="5"/>
  <c r="F380" i="5"/>
  <c r="E380" i="5"/>
  <c r="M379" i="5"/>
  <c r="L379" i="5"/>
  <c r="K379" i="5"/>
  <c r="J379" i="5"/>
  <c r="I379" i="5"/>
  <c r="H379" i="5"/>
  <c r="G379" i="5"/>
  <c r="F379" i="5"/>
  <c r="E379" i="5"/>
  <c r="M378" i="5"/>
  <c r="L378" i="5"/>
  <c r="K378" i="5"/>
  <c r="J378" i="5"/>
  <c r="I378" i="5"/>
  <c r="H378" i="5"/>
  <c r="G378" i="5"/>
  <c r="F378" i="5"/>
  <c r="E378" i="5"/>
  <c r="M377" i="5"/>
  <c r="L377" i="5"/>
  <c r="K377" i="5"/>
  <c r="J377" i="5"/>
  <c r="I377" i="5"/>
  <c r="H377" i="5"/>
  <c r="G377" i="5"/>
  <c r="F377" i="5"/>
  <c r="E377" i="5"/>
  <c r="M376" i="5"/>
  <c r="L376" i="5"/>
  <c r="K376" i="5"/>
  <c r="J376" i="5"/>
  <c r="I376" i="5"/>
  <c r="H376" i="5"/>
  <c r="G376" i="5"/>
  <c r="F376" i="5"/>
  <c r="E376" i="5"/>
  <c r="M375" i="5"/>
  <c r="L375" i="5"/>
  <c r="K375" i="5"/>
  <c r="J375" i="5"/>
  <c r="I375" i="5"/>
  <c r="H375" i="5"/>
  <c r="G375" i="5"/>
  <c r="F375" i="5"/>
  <c r="E375" i="5"/>
  <c r="M374" i="5"/>
  <c r="L374" i="5"/>
  <c r="K374" i="5"/>
  <c r="J374" i="5"/>
  <c r="I374" i="5"/>
  <c r="H374" i="5"/>
  <c r="G374" i="5"/>
  <c r="F374" i="5"/>
  <c r="E374" i="5"/>
  <c r="M373" i="5"/>
  <c r="L373" i="5"/>
  <c r="K373" i="5"/>
  <c r="J373" i="5"/>
  <c r="I373" i="5"/>
  <c r="H373" i="5"/>
  <c r="G373" i="5"/>
  <c r="F373" i="5"/>
  <c r="E373" i="5"/>
  <c r="M372" i="5"/>
  <c r="L372" i="5"/>
  <c r="K372" i="5"/>
  <c r="J372" i="5"/>
  <c r="I372" i="5"/>
  <c r="H372" i="5"/>
  <c r="G372" i="5"/>
  <c r="F372" i="5"/>
  <c r="E372" i="5"/>
  <c r="M371" i="5"/>
  <c r="L371" i="5"/>
  <c r="K371" i="5"/>
  <c r="J371" i="5"/>
  <c r="I371" i="5"/>
  <c r="H371" i="5"/>
  <c r="G371" i="5"/>
  <c r="F371" i="5"/>
  <c r="E371" i="5"/>
  <c r="M370" i="5"/>
  <c r="L370" i="5"/>
  <c r="K370" i="5"/>
  <c r="J370" i="5"/>
  <c r="I370" i="5"/>
  <c r="H370" i="5"/>
  <c r="G370" i="5"/>
  <c r="F370" i="5"/>
  <c r="E370" i="5"/>
  <c r="M369" i="5"/>
  <c r="L369" i="5"/>
  <c r="K369" i="5"/>
  <c r="J369" i="5"/>
  <c r="I369" i="5"/>
  <c r="H369" i="5"/>
  <c r="G369" i="5"/>
  <c r="F369" i="5"/>
  <c r="E369" i="5"/>
  <c r="M368" i="5"/>
  <c r="L368" i="5"/>
  <c r="K368" i="5"/>
  <c r="J368" i="5"/>
  <c r="I368" i="5"/>
  <c r="H368" i="5"/>
  <c r="G368" i="5"/>
  <c r="F368" i="5"/>
  <c r="E368" i="5"/>
  <c r="M367" i="5"/>
  <c r="L367" i="5"/>
  <c r="K367" i="5"/>
  <c r="J367" i="5"/>
  <c r="I367" i="5"/>
  <c r="H367" i="5"/>
  <c r="G367" i="5"/>
  <c r="F367" i="5"/>
  <c r="E367" i="5"/>
  <c r="M366" i="5"/>
  <c r="L366" i="5"/>
  <c r="K366" i="5"/>
  <c r="J366" i="5"/>
  <c r="I366" i="5"/>
  <c r="H366" i="5"/>
  <c r="G366" i="5"/>
  <c r="F366" i="5"/>
  <c r="E366" i="5"/>
  <c r="M365" i="5"/>
  <c r="L365" i="5"/>
  <c r="K365" i="5"/>
  <c r="J365" i="5"/>
  <c r="I365" i="5"/>
  <c r="H365" i="5"/>
  <c r="G365" i="5"/>
  <c r="F365" i="5"/>
  <c r="E365" i="5"/>
  <c r="M364" i="5"/>
  <c r="L364" i="5"/>
  <c r="K364" i="5"/>
  <c r="J364" i="5"/>
  <c r="I364" i="5"/>
  <c r="H364" i="5"/>
  <c r="G364" i="5"/>
  <c r="F364" i="5"/>
  <c r="E364" i="5"/>
  <c r="M363" i="5"/>
  <c r="L363" i="5"/>
  <c r="K363" i="5"/>
  <c r="J363" i="5"/>
  <c r="I363" i="5"/>
  <c r="H363" i="5"/>
  <c r="G363" i="5"/>
  <c r="F363" i="5"/>
  <c r="E363" i="5"/>
  <c r="M362" i="5"/>
  <c r="L362" i="5"/>
  <c r="K362" i="5"/>
  <c r="J362" i="5"/>
  <c r="I362" i="5"/>
  <c r="H362" i="5"/>
  <c r="G362" i="5"/>
  <c r="F362" i="5"/>
  <c r="E362" i="5"/>
  <c r="M361" i="5"/>
  <c r="L361" i="5"/>
  <c r="K361" i="5"/>
  <c r="J361" i="5"/>
  <c r="I361" i="5"/>
  <c r="H361" i="5"/>
  <c r="G361" i="5"/>
  <c r="F361" i="5"/>
  <c r="E361" i="5"/>
  <c r="M357" i="5"/>
  <c r="L357" i="5"/>
  <c r="K357" i="5"/>
  <c r="J357" i="5"/>
  <c r="I357" i="5"/>
  <c r="H357" i="5"/>
  <c r="G357" i="5"/>
  <c r="F357" i="5"/>
  <c r="E357" i="5"/>
  <c r="M356" i="5"/>
  <c r="L356" i="5"/>
  <c r="K356" i="5"/>
  <c r="J356" i="5"/>
  <c r="I356" i="5"/>
  <c r="H356" i="5"/>
  <c r="G356" i="5"/>
  <c r="F356" i="5"/>
  <c r="E356" i="5"/>
  <c r="M355" i="5"/>
  <c r="L355" i="5"/>
  <c r="K355" i="5"/>
  <c r="J355" i="5"/>
  <c r="I355" i="5"/>
  <c r="H355" i="5"/>
  <c r="G355" i="5"/>
  <c r="F355" i="5"/>
  <c r="E355" i="5"/>
  <c r="M354" i="5"/>
  <c r="L354" i="5"/>
  <c r="K354" i="5"/>
  <c r="J354" i="5"/>
  <c r="I354" i="5"/>
  <c r="H354" i="5"/>
  <c r="G354" i="5"/>
  <c r="F354" i="5"/>
  <c r="E354" i="5"/>
  <c r="M353" i="5"/>
  <c r="L353" i="5"/>
  <c r="K353" i="5"/>
  <c r="J353" i="5"/>
  <c r="I353" i="5"/>
  <c r="H353" i="5"/>
  <c r="G353" i="5"/>
  <c r="F353" i="5"/>
  <c r="E353" i="5"/>
  <c r="M351" i="5"/>
  <c r="L351" i="5"/>
  <c r="K351" i="5"/>
  <c r="J351" i="5"/>
  <c r="I351" i="5"/>
  <c r="H351" i="5"/>
  <c r="G351" i="5"/>
  <c r="F351" i="5"/>
  <c r="E351" i="5"/>
  <c r="M350" i="5"/>
  <c r="L350" i="5"/>
  <c r="K350" i="5"/>
  <c r="J350" i="5"/>
  <c r="I350" i="5"/>
  <c r="H350" i="5"/>
  <c r="G350" i="5"/>
  <c r="F350" i="5"/>
  <c r="E350" i="5"/>
  <c r="M349" i="5"/>
  <c r="L349" i="5"/>
  <c r="K349" i="5"/>
  <c r="J349" i="5"/>
  <c r="I349" i="5"/>
  <c r="H349" i="5"/>
  <c r="G349" i="5"/>
  <c r="F349" i="5"/>
  <c r="E349" i="5"/>
  <c r="M348" i="5"/>
  <c r="L348" i="5"/>
  <c r="K348" i="5"/>
  <c r="J348" i="5"/>
  <c r="I348" i="5"/>
  <c r="H348" i="5"/>
  <c r="G348" i="5"/>
  <c r="F348" i="5"/>
  <c r="E348" i="5"/>
  <c r="M347" i="5"/>
  <c r="L347" i="5"/>
  <c r="K347" i="5"/>
  <c r="J347" i="5"/>
  <c r="I347" i="5"/>
  <c r="H347" i="5"/>
  <c r="G347" i="5"/>
  <c r="F347" i="5"/>
  <c r="E347" i="5"/>
  <c r="M346" i="5"/>
  <c r="L346" i="5"/>
  <c r="K346" i="5"/>
  <c r="J346" i="5"/>
  <c r="I346" i="5"/>
  <c r="H346" i="5"/>
  <c r="G346" i="5"/>
  <c r="F346" i="5"/>
  <c r="E346" i="5"/>
  <c r="M342" i="5"/>
  <c r="L342" i="5"/>
  <c r="K342" i="5"/>
  <c r="J342" i="5"/>
  <c r="I342" i="5"/>
  <c r="H342" i="5"/>
  <c r="G342" i="5"/>
  <c r="F342" i="5"/>
  <c r="E342" i="5"/>
  <c r="M341" i="5"/>
  <c r="L341" i="5"/>
  <c r="K341" i="5"/>
  <c r="J341" i="5"/>
  <c r="I341" i="5"/>
  <c r="H341" i="5"/>
  <c r="G341" i="5"/>
  <c r="F341" i="5"/>
  <c r="E341" i="5"/>
  <c r="M339" i="5"/>
  <c r="L339" i="5"/>
  <c r="K339" i="5"/>
  <c r="J339" i="5"/>
  <c r="I339" i="5"/>
  <c r="H339" i="5"/>
  <c r="G339" i="5"/>
  <c r="F339" i="5"/>
  <c r="E339" i="5"/>
  <c r="M338" i="5"/>
  <c r="L338" i="5"/>
  <c r="K338" i="5"/>
  <c r="J338" i="5"/>
  <c r="I338" i="5"/>
  <c r="H338" i="5"/>
  <c r="G338" i="5"/>
  <c r="F338" i="5"/>
  <c r="E338" i="5"/>
  <c r="M337" i="5"/>
  <c r="L337" i="5"/>
  <c r="K337" i="5"/>
  <c r="J337" i="5"/>
  <c r="I337" i="5"/>
  <c r="H337" i="5"/>
  <c r="G337" i="5"/>
  <c r="F337" i="5"/>
  <c r="E337" i="5"/>
  <c r="M336" i="5"/>
  <c r="L336" i="5"/>
  <c r="K336" i="5"/>
  <c r="J336" i="5"/>
  <c r="I336" i="5"/>
  <c r="H336" i="5"/>
  <c r="G336" i="5"/>
  <c r="F336" i="5"/>
  <c r="E336" i="5"/>
  <c r="M335" i="5"/>
  <c r="L335" i="5"/>
  <c r="K335" i="5"/>
  <c r="J335" i="5"/>
  <c r="I335" i="5"/>
  <c r="H335" i="5"/>
  <c r="G335" i="5"/>
  <c r="F335" i="5"/>
  <c r="E335" i="5"/>
  <c r="M334" i="5"/>
  <c r="L334" i="5"/>
  <c r="K334" i="5"/>
  <c r="J334" i="5"/>
  <c r="I334" i="5"/>
  <c r="H334" i="5"/>
  <c r="G334" i="5"/>
  <c r="F334" i="5"/>
  <c r="E334" i="5"/>
  <c r="M333" i="5"/>
  <c r="L333" i="5"/>
  <c r="K333" i="5"/>
  <c r="J333" i="5"/>
  <c r="I333" i="5"/>
  <c r="H333" i="5"/>
  <c r="G333" i="5"/>
  <c r="F333" i="5"/>
  <c r="E333" i="5"/>
  <c r="M332" i="5"/>
  <c r="L332" i="5"/>
  <c r="K332" i="5"/>
  <c r="J332" i="5"/>
  <c r="I332" i="5"/>
  <c r="H332" i="5"/>
  <c r="G332" i="5"/>
  <c r="F332" i="5"/>
  <c r="E332" i="5"/>
  <c r="M331" i="5"/>
  <c r="L331" i="5"/>
  <c r="K331" i="5"/>
  <c r="J331" i="5"/>
  <c r="I331" i="5"/>
  <c r="H331" i="5"/>
  <c r="G331" i="5"/>
  <c r="F331" i="5"/>
  <c r="E331" i="5"/>
  <c r="M330" i="5"/>
  <c r="L330" i="5"/>
  <c r="K330" i="5"/>
  <c r="J330" i="5"/>
  <c r="I330" i="5"/>
  <c r="H330" i="5"/>
  <c r="G330" i="5"/>
  <c r="F330" i="5"/>
  <c r="E330" i="5"/>
  <c r="M329" i="5"/>
  <c r="L329" i="5"/>
  <c r="K329" i="5"/>
  <c r="J329" i="5"/>
  <c r="I329" i="5"/>
  <c r="H329" i="5"/>
  <c r="G329" i="5"/>
  <c r="F329" i="5"/>
  <c r="E329" i="5"/>
  <c r="M328" i="5"/>
  <c r="L328" i="5"/>
  <c r="K328" i="5"/>
  <c r="J328" i="5"/>
  <c r="I328" i="5"/>
  <c r="H328" i="5"/>
  <c r="G328" i="5"/>
  <c r="F328" i="5"/>
  <c r="E328" i="5"/>
  <c r="M327" i="5"/>
  <c r="L327" i="5"/>
  <c r="K327" i="5"/>
  <c r="J327" i="5"/>
  <c r="I327" i="5"/>
  <c r="H327" i="5"/>
  <c r="G327" i="5"/>
  <c r="F327" i="5"/>
  <c r="E327" i="5"/>
  <c r="M326" i="5"/>
  <c r="L326" i="5"/>
  <c r="K326" i="5"/>
  <c r="J326" i="5"/>
  <c r="I326" i="5"/>
  <c r="H326" i="5"/>
  <c r="G326" i="5"/>
  <c r="F326" i="5"/>
  <c r="E326" i="5"/>
  <c r="M325" i="5"/>
  <c r="L325" i="5"/>
  <c r="K325" i="5"/>
  <c r="J325" i="5"/>
  <c r="I325" i="5"/>
  <c r="H325" i="5"/>
  <c r="G325" i="5"/>
  <c r="F325" i="5"/>
  <c r="E325" i="5"/>
  <c r="M324" i="5"/>
  <c r="L324" i="5"/>
  <c r="K324" i="5"/>
  <c r="J324" i="5"/>
  <c r="I324" i="5"/>
  <c r="H324" i="5"/>
  <c r="G324" i="5"/>
  <c r="F324" i="5"/>
  <c r="E324" i="5"/>
  <c r="M323" i="5"/>
  <c r="L323" i="5"/>
  <c r="K323" i="5"/>
  <c r="J323" i="5"/>
  <c r="I323" i="5"/>
  <c r="H323" i="5"/>
  <c r="G323" i="5"/>
  <c r="F323" i="5"/>
  <c r="E323" i="5"/>
  <c r="M322" i="5"/>
  <c r="L322" i="5"/>
  <c r="K322" i="5"/>
  <c r="J322" i="5"/>
  <c r="I322" i="5"/>
  <c r="H322" i="5"/>
  <c r="G322" i="5"/>
  <c r="F322" i="5"/>
  <c r="E322" i="5"/>
  <c r="M321" i="5"/>
  <c r="L321" i="5"/>
  <c r="K321" i="5"/>
  <c r="J321" i="5"/>
  <c r="I321" i="5"/>
  <c r="H321" i="5"/>
  <c r="G321" i="5"/>
  <c r="F321" i="5"/>
  <c r="E321" i="5"/>
  <c r="M320" i="5"/>
  <c r="L320" i="5"/>
  <c r="K320" i="5"/>
  <c r="J320" i="5"/>
  <c r="I320" i="5"/>
  <c r="H320" i="5"/>
  <c r="G320" i="5"/>
  <c r="F320" i="5"/>
  <c r="E320" i="5"/>
  <c r="M319" i="5"/>
  <c r="L319" i="5"/>
  <c r="K319" i="5"/>
  <c r="J319" i="5"/>
  <c r="I319" i="5"/>
  <c r="H319" i="5"/>
  <c r="G319" i="5"/>
  <c r="F319" i="5"/>
  <c r="E319" i="5"/>
  <c r="M318" i="5"/>
  <c r="L318" i="5"/>
  <c r="K318" i="5"/>
  <c r="J318" i="5"/>
  <c r="I318" i="5"/>
  <c r="H318" i="5"/>
  <c r="G318" i="5"/>
  <c r="F318" i="5"/>
  <c r="E318" i="5"/>
  <c r="M317" i="5"/>
  <c r="L317" i="5"/>
  <c r="K317" i="5"/>
  <c r="J317" i="5"/>
  <c r="I317" i="5"/>
  <c r="H317" i="5"/>
  <c r="G317" i="5"/>
  <c r="F317" i="5"/>
  <c r="E317" i="5"/>
  <c r="M316" i="5"/>
  <c r="L316" i="5"/>
  <c r="K316" i="5"/>
  <c r="J316" i="5"/>
  <c r="I316" i="5"/>
  <c r="H316" i="5"/>
  <c r="G316" i="5"/>
  <c r="F316" i="5"/>
  <c r="E316" i="5"/>
  <c r="M315" i="5"/>
  <c r="L315" i="5"/>
  <c r="K315" i="5"/>
  <c r="J315" i="5"/>
  <c r="I315" i="5"/>
  <c r="H315" i="5"/>
  <c r="G315" i="5"/>
  <c r="F315" i="5"/>
  <c r="E315" i="5"/>
  <c r="Q315" i="5" s="1"/>
  <c r="M314" i="5"/>
  <c r="L314" i="5"/>
  <c r="K314" i="5"/>
  <c r="J314" i="5"/>
  <c r="I314" i="5"/>
  <c r="H314" i="5"/>
  <c r="G314" i="5"/>
  <c r="F314" i="5"/>
  <c r="E314" i="5"/>
  <c r="M312" i="5"/>
  <c r="L312" i="5"/>
  <c r="K312" i="5"/>
  <c r="J312" i="5"/>
  <c r="I312" i="5"/>
  <c r="H312" i="5"/>
  <c r="G312" i="5"/>
  <c r="F312" i="5"/>
  <c r="E312" i="5"/>
  <c r="M311" i="5"/>
  <c r="L311" i="5"/>
  <c r="K311" i="5"/>
  <c r="J311" i="5"/>
  <c r="I311" i="5"/>
  <c r="H311" i="5"/>
  <c r="G311" i="5"/>
  <c r="F311" i="5"/>
  <c r="E311" i="5"/>
  <c r="M310" i="5"/>
  <c r="L310" i="5"/>
  <c r="K310" i="5"/>
  <c r="J310" i="5"/>
  <c r="I310" i="5"/>
  <c r="H310" i="5"/>
  <c r="G310" i="5"/>
  <c r="F310" i="5"/>
  <c r="E310" i="5"/>
  <c r="M288" i="5"/>
  <c r="L288" i="5"/>
  <c r="K288" i="5"/>
  <c r="J288" i="5"/>
  <c r="I288" i="5"/>
  <c r="H288" i="5"/>
  <c r="G288" i="5"/>
  <c r="F288" i="5"/>
  <c r="E288" i="5"/>
  <c r="M287" i="5"/>
  <c r="L287" i="5"/>
  <c r="K287" i="5"/>
  <c r="J287" i="5"/>
  <c r="I287" i="5"/>
  <c r="H287" i="5"/>
  <c r="G287" i="5"/>
  <c r="F287" i="5"/>
  <c r="E287" i="5"/>
  <c r="M286" i="5"/>
  <c r="L286" i="5"/>
  <c r="K286" i="5"/>
  <c r="J286" i="5"/>
  <c r="I286" i="5"/>
  <c r="H286" i="5"/>
  <c r="G286" i="5"/>
  <c r="F286" i="5"/>
  <c r="E286" i="5"/>
  <c r="M285" i="5"/>
  <c r="L285" i="5"/>
  <c r="K285" i="5"/>
  <c r="J285" i="5"/>
  <c r="I285" i="5"/>
  <c r="H285" i="5"/>
  <c r="G285" i="5"/>
  <c r="F285" i="5"/>
  <c r="E285" i="5"/>
  <c r="M284" i="5"/>
  <c r="L284" i="5"/>
  <c r="K284" i="5"/>
  <c r="J284" i="5"/>
  <c r="I284" i="5"/>
  <c r="H284" i="5"/>
  <c r="G284" i="5"/>
  <c r="F284" i="5"/>
  <c r="E284" i="5"/>
  <c r="M283" i="5"/>
  <c r="L283" i="5"/>
  <c r="K283" i="5"/>
  <c r="J283" i="5"/>
  <c r="I283" i="5"/>
  <c r="H283" i="5"/>
  <c r="G283" i="5"/>
  <c r="F283" i="5"/>
  <c r="E283" i="5"/>
  <c r="M282" i="5"/>
  <c r="L282" i="5"/>
  <c r="K282" i="5"/>
  <c r="J282" i="5"/>
  <c r="I282" i="5"/>
  <c r="H282" i="5"/>
  <c r="G282" i="5"/>
  <c r="F282" i="5"/>
  <c r="E282" i="5"/>
  <c r="M281" i="5"/>
  <c r="L281" i="5"/>
  <c r="K281" i="5"/>
  <c r="J281" i="5"/>
  <c r="I281" i="5"/>
  <c r="H281" i="5"/>
  <c r="G281" i="5"/>
  <c r="F281" i="5"/>
  <c r="E281" i="5"/>
  <c r="M280" i="5"/>
  <c r="L280" i="5"/>
  <c r="K280" i="5"/>
  <c r="J280" i="5"/>
  <c r="I280" i="5"/>
  <c r="H280" i="5"/>
  <c r="G280" i="5"/>
  <c r="F280" i="5"/>
  <c r="E280" i="5"/>
  <c r="M279" i="5"/>
  <c r="L279" i="5"/>
  <c r="K279" i="5"/>
  <c r="J279" i="5"/>
  <c r="I279" i="5"/>
  <c r="H279" i="5"/>
  <c r="G279" i="5"/>
  <c r="F279" i="5"/>
  <c r="E279" i="5"/>
  <c r="M278" i="5"/>
  <c r="L278" i="5"/>
  <c r="K278" i="5"/>
  <c r="J278" i="5"/>
  <c r="I278" i="5"/>
  <c r="H278" i="5"/>
  <c r="G278" i="5"/>
  <c r="F278" i="5"/>
  <c r="E278" i="5"/>
  <c r="M277" i="5"/>
  <c r="L277" i="5"/>
  <c r="K277" i="5"/>
  <c r="J277" i="5"/>
  <c r="I277" i="5"/>
  <c r="H277" i="5"/>
  <c r="G277" i="5"/>
  <c r="F277" i="5"/>
  <c r="E277" i="5"/>
  <c r="M276" i="5"/>
  <c r="L276" i="5"/>
  <c r="K276" i="5"/>
  <c r="J276" i="5"/>
  <c r="I276" i="5"/>
  <c r="H276" i="5"/>
  <c r="G276" i="5"/>
  <c r="F276" i="5"/>
  <c r="E276" i="5"/>
  <c r="M275" i="5"/>
  <c r="L275" i="5"/>
  <c r="K275" i="5"/>
  <c r="J275" i="5"/>
  <c r="I275" i="5"/>
  <c r="H275" i="5"/>
  <c r="G275" i="5"/>
  <c r="F275" i="5"/>
  <c r="E275" i="5"/>
  <c r="M274" i="5"/>
  <c r="L274" i="5"/>
  <c r="K274" i="5"/>
  <c r="J274" i="5"/>
  <c r="I274" i="5"/>
  <c r="H274" i="5"/>
  <c r="G274" i="5"/>
  <c r="F274" i="5"/>
  <c r="E274" i="5"/>
  <c r="M273" i="5"/>
  <c r="L273" i="5"/>
  <c r="K273" i="5"/>
  <c r="J273" i="5"/>
  <c r="I273" i="5"/>
  <c r="H273" i="5"/>
  <c r="G273" i="5"/>
  <c r="F273" i="5"/>
  <c r="E273" i="5"/>
  <c r="M272" i="5"/>
  <c r="L272" i="5"/>
  <c r="K272" i="5"/>
  <c r="J272" i="5"/>
  <c r="I272" i="5"/>
  <c r="H272" i="5"/>
  <c r="G272" i="5"/>
  <c r="F272" i="5"/>
  <c r="E272" i="5"/>
  <c r="M271" i="5"/>
  <c r="L271" i="5"/>
  <c r="K271" i="5"/>
  <c r="J271" i="5"/>
  <c r="I271" i="5"/>
  <c r="H271" i="5"/>
  <c r="G271" i="5"/>
  <c r="F271" i="5"/>
  <c r="E271" i="5"/>
  <c r="M270" i="5"/>
  <c r="L270" i="5"/>
  <c r="K270" i="5"/>
  <c r="J270" i="5"/>
  <c r="I270" i="5"/>
  <c r="H270" i="5"/>
  <c r="G270" i="5"/>
  <c r="F270" i="5"/>
  <c r="E270" i="5"/>
  <c r="M269" i="5"/>
  <c r="L269" i="5"/>
  <c r="K269" i="5"/>
  <c r="J269" i="5"/>
  <c r="I269" i="5"/>
  <c r="H269" i="5"/>
  <c r="G269" i="5"/>
  <c r="F269" i="5"/>
  <c r="E269" i="5"/>
  <c r="M268" i="5"/>
  <c r="L268" i="5"/>
  <c r="K268" i="5"/>
  <c r="J268" i="5"/>
  <c r="I268" i="5"/>
  <c r="H268" i="5"/>
  <c r="G268" i="5"/>
  <c r="F268" i="5"/>
  <c r="E268" i="5"/>
  <c r="M267" i="5"/>
  <c r="L267" i="5"/>
  <c r="K267" i="5"/>
  <c r="J267" i="5"/>
  <c r="I267" i="5"/>
  <c r="H267" i="5"/>
  <c r="G267" i="5"/>
  <c r="F267" i="5"/>
  <c r="E267" i="5"/>
  <c r="M266" i="5"/>
  <c r="L266" i="5"/>
  <c r="K266" i="5"/>
  <c r="J266" i="5"/>
  <c r="I266" i="5"/>
  <c r="H266" i="5"/>
  <c r="G266" i="5"/>
  <c r="F266" i="5"/>
  <c r="E266" i="5"/>
  <c r="M265" i="5"/>
  <c r="L265" i="5"/>
  <c r="K265" i="5"/>
  <c r="J265" i="5"/>
  <c r="I265" i="5"/>
  <c r="H265" i="5"/>
  <c r="G265" i="5"/>
  <c r="F265" i="5"/>
  <c r="E265" i="5"/>
  <c r="M264" i="5"/>
  <c r="L264" i="5"/>
  <c r="K264" i="5"/>
  <c r="J264" i="5"/>
  <c r="I264" i="5"/>
  <c r="H264" i="5"/>
  <c r="G264" i="5"/>
  <c r="F264" i="5"/>
  <c r="E264" i="5"/>
  <c r="M263" i="5"/>
  <c r="L263" i="5"/>
  <c r="K263" i="5"/>
  <c r="J263" i="5"/>
  <c r="I263" i="5"/>
  <c r="H263" i="5"/>
  <c r="G263" i="5"/>
  <c r="F263" i="5"/>
  <c r="E263" i="5"/>
  <c r="M262" i="5"/>
  <c r="L262" i="5"/>
  <c r="K262" i="5"/>
  <c r="J262" i="5"/>
  <c r="I262" i="5"/>
  <c r="H262" i="5"/>
  <c r="G262" i="5"/>
  <c r="F262" i="5"/>
  <c r="E262" i="5"/>
  <c r="M261" i="5"/>
  <c r="L261" i="5"/>
  <c r="K261" i="5"/>
  <c r="J261" i="5"/>
  <c r="I261" i="5"/>
  <c r="H261" i="5"/>
  <c r="G261" i="5"/>
  <c r="F261" i="5"/>
  <c r="E261" i="5"/>
  <c r="M260" i="5"/>
  <c r="L260" i="5"/>
  <c r="K260" i="5"/>
  <c r="J260" i="5"/>
  <c r="I260" i="5"/>
  <c r="H260" i="5"/>
  <c r="G260" i="5"/>
  <c r="F260" i="5"/>
  <c r="E260" i="5"/>
  <c r="M259" i="5"/>
  <c r="L259" i="5"/>
  <c r="K259" i="5"/>
  <c r="J259" i="5"/>
  <c r="I259" i="5"/>
  <c r="H259" i="5"/>
  <c r="G259" i="5"/>
  <c r="F259" i="5"/>
  <c r="E259" i="5"/>
  <c r="M258" i="5"/>
  <c r="L258" i="5"/>
  <c r="K258" i="5"/>
  <c r="J258" i="5"/>
  <c r="I258" i="5"/>
  <c r="H258" i="5"/>
  <c r="G258" i="5"/>
  <c r="F258" i="5"/>
  <c r="E258" i="5"/>
  <c r="M257" i="5"/>
  <c r="L257" i="5"/>
  <c r="K257" i="5"/>
  <c r="J257" i="5"/>
  <c r="I257" i="5"/>
  <c r="H257" i="5"/>
  <c r="G257" i="5"/>
  <c r="F257" i="5"/>
  <c r="E257" i="5"/>
  <c r="M256" i="5"/>
  <c r="L256" i="5"/>
  <c r="K256" i="5"/>
  <c r="J256" i="5"/>
  <c r="I256" i="5"/>
  <c r="H256" i="5"/>
  <c r="G256" i="5"/>
  <c r="F256" i="5"/>
  <c r="E256" i="5"/>
  <c r="M255" i="5"/>
  <c r="L255" i="5"/>
  <c r="K255" i="5"/>
  <c r="J255" i="5"/>
  <c r="I255" i="5"/>
  <c r="H255" i="5"/>
  <c r="G255" i="5"/>
  <c r="F255" i="5"/>
  <c r="E255" i="5"/>
  <c r="M254" i="5"/>
  <c r="L254" i="5"/>
  <c r="K254" i="5"/>
  <c r="J254" i="5"/>
  <c r="I254" i="5"/>
  <c r="H254" i="5"/>
  <c r="G254" i="5"/>
  <c r="F254" i="5"/>
  <c r="E254" i="5"/>
  <c r="M253" i="5"/>
  <c r="L253" i="5"/>
  <c r="K253" i="5"/>
  <c r="J253" i="5"/>
  <c r="I253" i="5"/>
  <c r="H253" i="5"/>
  <c r="G253" i="5"/>
  <c r="F253" i="5"/>
  <c r="E253" i="5"/>
  <c r="M252" i="5"/>
  <c r="L252" i="5"/>
  <c r="K252" i="5"/>
  <c r="J252" i="5"/>
  <c r="I252" i="5"/>
  <c r="H252" i="5"/>
  <c r="G252" i="5"/>
  <c r="F252" i="5"/>
  <c r="E252" i="5"/>
  <c r="M251" i="5"/>
  <c r="L251" i="5"/>
  <c r="K251" i="5"/>
  <c r="J251" i="5"/>
  <c r="I251" i="5"/>
  <c r="H251" i="5"/>
  <c r="G251" i="5"/>
  <c r="F251" i="5"/>
  <c r="E251" i="5"/>
  <c r="M250" i="5"/>
  <c r="L250" i="5"/>
  <c r="K250" i="5"/>
  <c r="J250" i="5"/>
  <c r="I250" i="5"/>
  <c r="H250" i="5"/>
  <c r="G250" i="5"/>
  <c r="F250" i="5"/>
  <c r="E250" i="5"/>
  <c r="M249" i="5"/>
  <c r="L249" i="5"/>
  <c r="K249" i="5"/>
  <c r="J249" i="5"/>
  <c r="I249" i="5"/>
  <c r="H249" i="5"/>
  <c r="G249" i="5"/>
  <c r="F249" i="5"/>
  <c r="E249" i="5"/>
  <c r="M248" i="5"/>
  <c r="L248" i="5"/>
  <c r="K248" i="5"/>
  <c r="J248" i="5"/>
  <c r="I248" i="5"/>
  <c r="H248" i="5"/>
  <c r="G248" i="5"/>
  <c r="F248" i="5"/>
  <c r="E248" i="5"/>
  <c r="M247" i="5"/>
  <c r="L247" i="5"/>
  <c r="K247" i="5"/>
  <c r="J247" i="5"/>
  <c r="I247" i="5"/>
  <c r="H247" i="5"/>
  <c r="G247" i="5"/>
  <c r="F247" i="5"/>
  <c r="E247" i="5"/>
  <c r="M246" i="5"/>
  <c r="L246" i="5"/>
  <c r="K246" i="5"/>
  <c r="J246" i="5"/>
  <c r="I246" i="5"/>
  <c r="H246" i="5"/>
  <c r="G246" i="5"/>
  <c r="F246" i="5"/>
  <c r="E246" i="5"/>
  <c r="M245" i="5"/>
  <c r="L245" i="5"/>
  <c r="K245" i="5"/>
  <c r="J245" i="5"/>
  <c r="I245" i="5"/>
  <c r="H245" i="5"/>
  <c r="G245" i="5"/>
  <c r="F245" i="5"/>
  <c r="E245" i="5"/>
  <c r="M244" i="5"/>
  <c r="L244" i="5"/>
  <c r="K244" i="5"/>
  <c r="J244" i="5"/>
  <c r="I244" i="5"/>
  <c r="H244" i="5"/>
  <c r="G244" i="5"/>
  <c r="F244" i="5"/>
  <c r="E244" i="5"/>
  <c r="M243" i="5"/>
  <c r="L243" i="5"/>
  <c r="K243" i="5"/>
  <c r="J243" i="5"/>
  <c r="I243" i="5"/>
  <c r="H243" i="5"/>
  <c r="G243" i="5"/>
  <c r="F243" i="5"/>
  <c r="E243" i="5"/>
  <c r="M242" i="5"/>
  <c r="L242" i="5"/>
  <c r="K242" i="5"/>
  <c r="J242" i="5"/>
  <c r="I242" i="5"/>
  <c r="H242" i="5"/>
  <c r="G242" i="5"/>
  <c r="F242" i="5"/>
  <c r="E242" i="5"/>
  <c r="M241" i="5"/>
  <c r="L241" i="5"/>
  <c r="K241" i="5"/>
  <c r="J241" i="5"/>
  <c r="I241" i="5"/>
  <c r="H241" i="5"/>
  <c r="G241" i="5"/>
  <c r="F241" i="5"/>
  <c r="E241" i="5"/>
  <c r="M240" i="5"/>
  <c r="L240" i="5"/>
  <c r="K240" i="5"/>
  <c r="J240" i="5"/>
  <c r="I240" i="5"/>
  <c r="H240" i="5"/>
  <c r="G240" i="5"/>
  <c r="F240" i="5"/>
  <c r="E240" i="5"/>
  <c r="M239" i="5"/>
  <c r="L239" i="5"/>
  <c r="K239" i="5"/>
  <c r="J239" i="5"/>
  <c r="I239" i="5"/>
  <c r="H239" i="5"/>
  <c r="G239" i="5"/>
  <c r="F239" i="5"/>
  <c r="E239" i="5"/>
  <c r="M238" i="5"/>
  <c r="L238" i="5"/>
  <c r="K238" i="5"/>
  <c r="J238" i="5"/>
  <c r="I238" i="5"/>
  <c r="H238" i="5"/>
  <c r="G238" i="5"/>
  <c r="F238" i="5"/>
  <c r="E238" i="5"/>
  <c r="M237" i="5"/>
  <c r="L237" i="5"/>
  <c r="K237" i="5"/>
  <c r="J237" i="5"/>
  <c r="I237" i="5"/>
  <c r="H237" i="5"/>
  <c r="G237" i="5"/>
  <c r="F237" i="5"/>
  <c r="E237" i="5"/>
  <c r="M236" i="5"/>
  <c r="L236" i="5"/>
  <c r="K236" i="5"/>
  <c r="J236" i="5"/>
  <c r="I236" i="5"/>
  <c r="H236" i="5"/>
  <c r="G236" i="5"/>
  <c r="F236" i="5"/>
  <c r="E236" i="5"/>
  <c r="M235" i="5"/>
  <c r="L235" i="5"/>
  <c r="K235" i="5"/>
  <c r="J235" i="5"/>
  <c r="I235" i="5"/>
  <c r="H235" i="5"/>
  <c r="G235" i="5"/>
  <c r="F235" i="5"/>
  <c r="E235" i="5"/>
  <c r="M234" i="5"/>
  <c r="L234" i="5"/>
  <c r="K234" i="5"/>
  <c r="J234" i="5"/>
  <c r="I234" i="5"/>
  <c r="H234" i="5"/>
  <c r="G234" i="5"/>
  <c r="F234" i="5"/>
  <c r="E234" i="5"/>
  <c r="M233" i="5"/>
  <c r="L233" i="5"/>
  <c r="K233" i="5"/>
  <c r="J233" i="5"/>
  <c r="I233" i="5"/>
  <c r="H233" i="5"/>
  <c r="G233" i="5"/>
  <c r="F233" i="5"/>
  <c r="E233" i="5"/>
  <c r="M232" i="5"/>
  <c r="L232" i="5"/>
  <c r="K232" i="5"/>
  <c r="J232" i="5"/>
  <c r="I232" i="5"/>
  <c r="H232" i="5"/>
  <c r="G232" i="5"/>
  <c r="F232" i="5"/>
  <c r="E232" i="5"/>
  <c r="M231" i="5"/>
  <c r="L231" i="5"/>
  <c r="K231" i="5"/>
  <c r="J231" i="5"/>
  <c r="I231" i="5"/>
  <c r="H231" i="5"/>
  <c r="G231" i="5"/>
  <c r="F231" i="5"/>
  <c r="E231" i="5"/>
  <c r="M230" i="5"/>
  <c r="L230" i="5"/>
  <c r="K230" i="5"/>
  <c r="J230" i="5"/>
  <c r="I230" i="5"/>
  <c r="H230" i="5"/>
  <c r="G230" i="5"/>
  <c r="F230" i="5"/>
  <c r="E230" i="5"/>
  <c r="M229" i="5"/>
  <c r="L229" i="5"/>
  <c r="K229" i="5"/>
  <c r="J229" i="5"/>
  <c r="I229" i="5"/>
  <c r="H229" i="5"/>
  <c r="G229" i="5"/>
  <c r="F229" i="5"/>
  <c r="E229" i="5"/>
  <c r="M228" i="5"/>
  <c r="L228" i="5"/>
  <c r="K228" i="5"/>
  <c r="J228" i="5"/>
  <c r="I228" i="5"/>
  <c r="H228" i="5"/>
  <c r="G228" i="5"/>
  <c r="F228" i="5"/>
  <c r="E228" i="5"/>
  <c r="M227" i="5"/>
  <c r="L227" i="5"/>
  <c r="K227" i="5"/>
  <c r="J227" i="5"/>
  <c r="I227" i="5"/>
  <c r="H227" i="5"/>
  <c r="G227" i="5"/>
  <c r="F227" i="5"/>
  <c r="E227" i="5"/>
  <c r="M226" i="5"/>
  <c r="L226" i="5"/>
  <c r="K226" i="5"/>
  <c r="J226" i="5"/>
  <c r="I226" i="5"/>
  <c r="H226" i="5"/>
  <c r="G226" i="5"/>
  <c r="F226" i="5"/>
  <c r="E226" i="5"/>
  <c r="M225" i="5"/>
  <c r="L225" i="5"/>
  <c r="K225" i="5"/>
  <c r="J225" i="5"/>
  <c r="I225" i="5"/>
  <c r="H225" i="5"/>
  <c r="G225" i="5"/>
  <c r="F225" i="5"/>
  <c r="E225" i="5"/>
  <c r="M224" i="5"/>
  <c r="L224" i="5"/>
  <c r="K224" i="5"/>
  <c r="J224" i="5"/>
  <c r="I224" i="5"/>
  <c r="H224" i="5"/>
  <c r="G224" i="5"/>
  <c r="F224" i="5"/>
  <c r="E224" i="5"/>
  <c r="M223" i="5"/>
  <c r="L223" i="5"/>
  <c r="K223" i="5"/>
  <c r="J223" i="5"/>
  <c r="I223" i="5"/>
  <c r="H223" i="5"/>
  <c r="G223" i="5"/>
  <c r="F223" i="5"/>
  <c r="E223" i="5"/>
  <c r="M222" i="5"/>
  <c r="L222" i="5"/>
  <c r="K222" i="5"/>
  <c r="J222" i="5"/>
  <c r="I222" i="5"/>
  <c r="H222" i="5"/>
  <c r="G222" i="5"/>
  <c r="F222" i="5"/>
  <c r="E222" i="5"/>
  <c r="M221" i="5"/>
  <c r="L221" i="5"/>
  <c r="K221" i="5"/>
  <c r="J221" i="5"/>
  <c r="I221" i="5"/>
  <c r="H221" i="5"/>
  <c r="G221" i="5"/>
  <c r="F221" i="5"/>
  <c r="E221" i="5"/>
  <c r="M220" i="5"/>
  <c r="L220" i="5"/>
  <c r="K220" i="5"/>
  <c r="J220" i="5"/>
  <c r="I220" i="5"/>
  <c r="H220" i="5"/>
  <c r="G220" i="5"/>
  <c r="F220" i="5"/>
  <c r="E220" i="5"/>
  <c r="M219" i="5"/>
  <c r="L219" i="5"/>
  <c r="K219" i="5"/>
  <c r="J219" i="5"/>
  <c r="I219" i="5"/>
  <c r="H219" i="5"/>
  <c r="G219" i="5"/>
  <c r="F219" i="5"/>
  <c r="E219" i="5"/>
  <c r="M218" i="5"/>
  <c r="L218" i="5"/>
  <c r="K218" i="5"/>
  <c r="J218" i="5"/>
  <c r="I218" i="5"/>
  <c r="H218" i="5"/>
  <c r="G218" i="5"/>
  <c r="F218" i="5"/>
  <c r="E218" i="5"/>
  <c r="M217" i="5"/>
  <c r="L217" i="5"/>
  <c r="K217" i="5"/>
  <c r="J217" i="5"/>
  <c r="I217" i="5"/>
  <c r="H217" i="5"/>
  <c r="G217" i="5"/>
  <c r="F217" i="5"/>
  <c r="E217" i="5"/>
  <c r="M216" i="5"/>
  <c r="L216" i="5"/>
  <c r="K216" i="5"/>
  <c r="J216" i="5"/>
  <c r="I216" i="5"/>
  <c r="H216" i="5"/>
  <c r="G216" i="5"/>
  <c r="F216" i="5"/>
  <c r="E216" i="5"/>
  <c r="M215" i="5"/>
  <c r="L215" i="5"/>
  <c r="K215" i="5"/>
  <c r="J215" i="5"/>
  <c r="I215" i="5"/>
  <c r="H215" i="5"/>
  <c r="G215" i="5"/>
  <c r="F215" i="5"/>
  <c r="E215" i="5"/>
  <c r="M214" i="5"/>
  <c r="L214" i="5"/>
  <c r="K214" i="5"/>
  <c r="J214" i="5"/>
  <c r="I214" i="5"/>
  <c r="H214" i="5"/>
  <c r="G214" i="5"/>
  <c r="F214" i="5"/>
  <c r="E214" i="5"/>
  <c r="M213" i="5"/>
  <c r="L213" i="5"/>
  <c r="K213" i="5"/>
  <c r="J213" i="5"/>
  <c r="I213" i="5"/>
  <c r="H213" i="5"/>
  <c r="G213" i="5"/>
  <c r="F213" i="5"/>
  <c r="E213" i="5"/>
  <c r="M212" i="5"/>
  <c r="L212" i="5"/>
  <c r="K212" i="5"/>
  <c r="J212" i="5"/>
  <c r="I212" i="5"/>
  <c r="H212" i="5"/>
  <c r="G212" i="5"/>
  <c r="F212" i="5"/>
  <c r="E212" i="5"/>
  <c r="M211" i="5"/>
  <c r="L211" i="5"/>
  <c r="K211" i="5"/>
  <c r="J211" i="5"/>
  <c r="I211" i="5"/>
  <c r="H211" i="5"/>
  <c r="G211" i="5"/>
  <c r="F211" i="5"/>
  <c r="E211" i="5"/>
  <c r="M210" i="5"/>
  <c r="L210" i="5"/>
  <c r="K210" i="5"/>
  <c r="J210" i="5"/>
  <c r="I210" i="5"/>
  <c r="H210" i="5"/>
  <c r="G210" i="5"/>
  <c r="F210" i="5"/>
  <c r="E210" i="5"/>
  <c r="M209" i="5"/>
  <c r="L209" i="5"/>
  <c r="K209" i="5"/>
  <c r="J209" i="5"/>
  <c r="I209" i="5"/>
  <c r="H209" i="5"/>
  <c r="G209" i="5"/>
  <c r="F209" i="5"/>
  <c r="E209" i="5"/>
  <c r="M208" i="5"/>
  <c r="L208" i="5"/>
  <c r="K208" i="5"/>
  <c r="J208" i="5"/>
  <c r="I208" i="5"/>
  <c r="H208" i="5"/>
  <c r="G208" i="5"/>
  <c r="F208" i="5"/>
  <c r="E208" i="5"/>
  <c r="M207" i="5"/>
  <c r="L207" i="5"/>
  <c r="K207" i="5"/>
  <c r="J207" i="5"/>
  <c r="I207" i="5"/>
  <c r="H207" i="5"/>
  <c r="G207" i="5"/>
  <c r="F207" i="5"/>
  <c r="E207" i="5"/>
  <c r="M206" i="5"/>
  <c r="L206" i="5"/>
  <c r="K206" i="5"/>
  <c r="J206" i="5"/>
  <c r="I206" i="5"/>
  <c r="H206" i="5"/>
  <c r="G206" i="5"/>
  <c r="F206" i="5"/>
  <c r="E206" i="5"/>
  <c r="M205" i="5"/>
  <c r="L205" i="5"/>
  <c r="K205" i="5"/>
  <c r="J205" i="5"/>
  <c r="I205" i="5"/>
  <c r="H205" i="5"/>
  <c r="G205" i="5"/>
  <c r="F205" i="5"/>
  <c r="E205" i="5"/>
  <c r="M204" i="5"/>
  <c r="L204" i="5"/>
  <c r="K204" i="5"/>
  <c r="J204" i="5"/>
  <c r="I204" i="5"/>
  <c r="H204" i="5"/>
  <c r="G204" i="5"/>
  <c r="F204" i="5"/>
  <c r="E204" i="5"/>
  <c r="M203" i="5"/>
  <c r="L203" i="5"/>
  <c r="K203" i="5"/>
  <c r="J203" i="5"/>
  <c r="I203" i="5"/>
  <c r="H203" i="5"/>
  <c r="G203" i="5"/>
  <c r="F203" i="5"/>
  <c r="E203" i="5"/>
  <c r="M202" i="5"/>
  <c r="L202" i="5"/>
  <c r="K202" i="5"/>
  <c r="J202" i="5"/>
  <c r="I202" i="5"/>
  <c r="H202" i="5"/>
  <c r="G202" i="5"/>
  <c r="F202" i="5"/>
  <c r="E202" i="5"/>
  <c r="M200" i="5"/>
  <c r="L200" i="5"/>
  <c r="K200" i="5"/>
  <c r="J200" i="5"/>
  <c r="I200" i="5"/>
  <c r="H200" i="5"/>
  <c r="G200" i="5"/>
  <c r="F200" i="5"/>
  <c r="E200" i="5"/>
  <c r="M199" i="5"/>
  <c r="L199" i="5"/>
  <c r="K199" i="5"/>
  <c r="J199" i="5"/>
  <c r="I199" i="5"/>
  <c r="H199" i="5"/>
  <c r="G199" i="5"/>
  <c r="F199" i="5"/>
  <c r="E199" i="5"/>
  <c r="M195" i="5"/>
  <c r="L195" i="5"/>
  <c r="K195" i="5"/>
  <c r="J195" i="5"/>
  <c r="I195" i="5"/>
  <c r="H195" i="5"/>
  <c r="G195" i="5"/>
  <c r="F195" i="5"/>
  <c r="E195" i="5"/>
  <c r="M194" i="5"/>
  <c r="L194" i="5"/>
  <c r="K194" i="5"/>
  <c r="J194" i="5"/>
  <c r="I194" i="5"/>
  <c r="H194" i="5"/>
  <c r="G194" i="5"/>
  <c r="F194" i="5"/>
  <c r="E194" i="5"/>
  <c r="M192" i="5"/>
  <c r="L192" i="5"/>
  <c r="K192" i="5"/>
  <c r="J192" i="5"/>
  <c r="I192" i="5"/>
  <c r="H192" i="5"/>
  <c r="G192" i="5"/>
  <c r="F192" i="5"/>
  <c r="E192" i="5"/>
  <c r="M191" i="5"/>
  <c r="L191" i="5"/>
  <c r="K191" i="5"/>
  <c r="J191" i="5"/>
  <c r="I191" i="5"/>
  <c r="H191" i="5"/>
  <c r="G191" i="5"/>
  <c r="F191" i="5"/>
  <c r="E191" i="5"/>
  <c r="M189" i="5"/>
  <c r="L189" i="5"/>
  <c r="K189" i="5"/>
  <c r="J189" i="5"/>
  <c r="I189" i="5"/>
  <c r="H189" i="5"/>
  <c r="G189" i="5"/>
  <c r="F189" i="5"/>
  <c r="E189" i="5"/>
  <c r="M188" i="5"/>
  <c r="L188" i="5"/>
  <c r="K188" i="5"/>
  <c r="J188" i="5"/>
  <c r="I188" i="5"/>
  <c r="H188" i="5"/>
  <c r="G188" i="5"/>
  <c r="F188" i="5"/>
  <c r="E188" i="5"/>
  <c r="M187" i="5"/>
  <c r="L187" i="5"/>
  <c r="K187" i="5"/>
  <c r="J187" i="5"/>
  <c r="I187" i="5"/>
  <c r="H187" i="5"/>
  <c r="G187" i="5"/>
  <c r="F187" i="5"/>
  <c r="E187" i="5"/>
  <c r="M186" i="5"/>
  <c r="L186" i="5"/>
  <c r="K186" i="5"/>
  <c r="J186" i="5"/>
  <c r="I186" i="5"/>
  <c r="H186" i="5"/>
  <c r="G186" i="5"/>
  <c r="F186" i="5"/>
  <c r="E186" i="5"/>
  <c r="M183" i="5"/>
  <c r="L183" i="5"/>
  <c r="K183" i="5"/>
  <c r="J183" i="5"/>
  <c r="I183" i="5"/>
  <c r="H183" i="5"/>
  <c r="G183" i="5"/>
  <c r="F183" i="5"/>
  <c r="E183" i="5"/>
  <c r="M182" i="5"/>
  <c r="L182" i="5"/>
  <c r="K182" i="5"/>
  <c r="J182" i="5"/>
  <c r="I182" i="5"/>
  <c r="H182" i="5"/>
  <c r="G182" i="5"/>
  <c r="F182" i="5"/>
  <c r="E182" i="5"/>
  <c r="M181" i="5"/>
  <c r="L181" i="5"/>
  <c r="K181" i="5"/>
  <c r="J181" i="5"/>
  <c r="I181" i="5"/>
  <c r="H181" i="5"/>
  <c r="G181" i="5"/>
  <c r="F181" i="5"/>
  <c r="E181" i="5"/>
  <c r="M180" i="5"/>
  <c r="L180" i="5"/>
  <c r="K180" i="5"/>
  <c r="J180" i="5"/>
  <c r="I180" i="5"/>
  <c r="H180" i="5"/>
  <c r="G180" i="5"/>
  <c r="F180" i="5"/>
  <c r="E180" i="5"/>
  <c r="M178" i="5"/>
  <c r="L178" i="5"/>
  <c r="K178" i="5"/>
  <c r="J178" i="5"/>
  <c r="I178" i="5"/>
  <c r="H178" i="5"/>
  <c r="G178" i="5"/>
  <c r="F178" i="5"/>
  <c r="E178" i="5"/>
  <c r="M177" i="5"/>
  <c r="L177" i="5"/>
  <c r="K177" i="5"/>
  <c r="J177" i="5"/>
  <c r="I177" i="5"/>
  <c r="H177" i="5"/>
  <c r="G177" i="5"/>
  <c r="F177" i="5"/>
  <c r="E177" i="5"/>
  <c r="M176" i="5"/>
  <c r="L176" i="5"/>
  <c r="K176" i="5"/>
  <c r="J176" i="5"/>
  <c r="I176" i="5"/>
  <c r="H176" i="5"/>
  <c r="G176" i="5"/>
  <c r="F176" i="5"/>
  <c r="E176" i="5"/>
  <c r="M175" i="5"/>
  <c r="L175" i="5"/>
  <c r="K175" i="5"/>
  <c r="J175" i="5"/>
  <c r="I175" i="5"/>
  <c r="H175" i="5"/>
  <c r="G175" i="5"/>
  <c r="F175" i="5"/>
  <c r="E175" i="5"/>
  <c r="M174" i="5"/>
  <c r="L174" i="5"/>
  <c r="K174" i="5"/>
  <c r="J174" i="5"/>
  <c r="I174" i="5"/>
  <c r="H174" i="5"/>
  <c r="G174" i="5"/>
  <c r="F174" i="5"/>
  <c r="E174" i="5"/>
  <c r="M173" i="5"/>
  <c r="L173" i="5"/>
  <c r="K173" i="5"/>
  <c r="J173" i="5"/>
  <c r="I173" i="5"/>
  <c r="H173" i="5"/>
  <c r="G173" i="5"/>
  <c r="F173" i="5"/>
  <c r="E173" i="5"/>
  <c r="M172" i="5"/>
  <c r="L172" i="5"/>
  <c r="K172" i="5"/>
  <c r="J172" i="5"/>
  <c r="I172" i="5"/>
  <c r="H172" i="5"/>
  <c r="G172" i="5"/>
  <c r="F172" i="5"/>
  <c r="E172" i="5"/>
  <c r="M171" i="5"/>
  <c r="L171" i="5"/>
  <c r="K171" i="5"/>
  <c r="J171" i="5"/>
  <c r="I171" i="5"/>
  <c r="H171" i="5"/>
  <c r="G171" i="5"/>
  <c r="F171" i="5"/>
  <c r="E171" i="5"/>
  <c r="M170" i="5"/>
  <c r="L170" i="5"/>
  <c r="K170" i="5"/>
  <c r="J170" i="5"/>
  <c r="I170" i="5"/>
  <c r="H170" i="5"/>
  <c r="G170" i="5"/>
  <c r="F170" i="5"/>
  <c r="E170" i="5"/>
  <c r="M169" i="5"/>
  <c r="L169" i="5"/>
  <c r="K169" i="5"/>
  <c r="J169" i="5"/>
  <c r="I169" i="5"/>
  <c r="H169" i="5"/>
  <c r="G169" i="5"/>
  <c r="F169" i="5"/>
  <c r="E169" i="5"/>
  <c r="M168" i="5"/>
  <c r="L168" i="5"/>
  <c r="K168" i="5"/>
  <c r="J168" i="5"/>
  <c r="I168" i="5"/>
  <c r="H168" i="5"/>
  <c r="G168" i="5"/>
  <c r="F168" i="5"/>
  <c r="E168" i="5"/>
  <c r="M167" i="5"/>
  <c r="L167" i="5"/>
  <c r="K167" i="5"/>
  <c r="J167" i="5"/>
  <c r="I167" i="5"/>
  <c r="H167" i="5"/>
  <c r="G167" i="5"/>
  <c r="F167" i="5"/>
  <c r="E167" i="5"/>
  <c r="M166" i="5"/>
  <c r="L166" i="5"/>
  <c r="K166" i="5"/>
  <c r="J166" i="5"/>
  <c r="I166" i="5"/>
  <c r="H166" i="5"/>
  <c r="G166" i="5"/>
  <c r="F166" i="5"/>
  <c r="E166" i="5"/>
  <c r="M165" i="5"/>
  <c r="L165" i="5"/>
  <c r="K165" i="5"/>
  <c r="J165" i="5"/>
  <c r="I165" i="5"/>
  <c r="H165" i="5"/>
  <c r="G165" i="5"/>
  <c r="F165" i="5"/>
  <c r="E165" i="5"/>
  <c r="M164" i="5"/>
  <c r="L164" i="5"/>
  <c r="K164" i="5"/>
  <c r="J164" i="5"/>
  <c r="I164" i="5"/>
  <c r="H164" i="5"/>
  <c r="G164" i="5"/>
  <c r="F164" i="5"/>
  <c r="E164" i="5"/>
  <c r="M163" i="5"/>
  <c r="L163" i="5"/>
  <c r="K163" i="5"/>
  <c r="J163" i="5"/>
  <c r="I163" i="5"/>
  <c r="H163" i="5"/>
  <c r="G163" i="5"/>
  <c r="F163" i="5"/>
  <c r="E163" i="5"/>
  <c r="M162" i="5"/>
  <c r="L162" i="5"/>
  <c r="K162" i="5"/>
  <c r="J162" i="5"/>
  <c r="I162" i="5"/>
  <c r="H162" i="5"/>
  <c r="G162" i="5"/>
  <c r="F162" i="5"/>
  <c r="E162" i="5"/>
  <c r="M161" i="5"/>
  <c r="L161" i="5"/>
  <c r="K161" i="5"/>
  <c r="J161" i="5"/>
  <c r="I161" i="5"/>
  <c r="H161" i="5"/>
  <c r="G161" i="5"/>
  <c r="F161" i="5"/>
  <c r="E161" i="5"/>
  <c r="M160" i="5"/>
  <c r="L160" i="5"/>
  <c r="K160" i="5"/>
  <c r="J160" i="5"/>
  <c r="I160" i="5"/>
  <c r="H160" i="5"/>
  <c r="G160" i="5"/>
  <c r="F160" i="5"/>
  <c r="E160" i="5"/>
  <c r="M159" i="5"/>
  <c r="L159" i="5"/>
  <c r="K159" i="5"/>
  <c r="J159" i="5"/>
  <c r="I159" i="5"/>
  <c r="H159" i="5"/>
  <c r="G159" i="5"/>
  <c r="F159" i="5"/>
  <c r="E159" i="5"/>
  <c r="M158" i="5"/>
  <c r="L158" i="5"/>
  <c r="K158" i="5"/>
  <c r="J158" i="5"/>
  <c r="I158" i="5"/>
  <c r="H158" i="5"/>
  <c r="G158" i="5"/>
  <c r="F158" i="5"/>
  <c r="E158" i="5"/>
  <c r="M157" i="5"/>
  <c r="L157" i="5"/>
  <c r="K157" i="5"/>
  <c r="J157" i="5"/>
  <c r="I157" i="5"/>
  <c r="H157" i="5"/>
  <c r="G157" i="5"/>
  <c r="F157" i="5"/>
  <c r="E157" i="5"/>
  <c r="M156" i="5"/>
  <c r="L156" i="5"/>
  <c r="K156" i="5"/>
  <c r="J156" i="5"/>
  <c r="I156" i="5"/>
  <c r="H156" i="5"/>
  <c r="G156" i="5"/>
  <c r="F156" i="5"/>
  <c r="E156" i="5"/>
  <c r="M155" i="5"/>
  <c r="L155" i="5"/>
  <c r="K155" i="5"/>
  <c r="J155" i="5"/>
  <c r="I155" i="5"/>
  <c r="H155" i="5"/>
  <c r="G155" i="5"/>
  <c r="F155" i="5"/>
  <c r="E155" i="5"/>
  <c r="M154" i="5"/>
  <c r="L154" i="5"/>
  <c r="K154" i="5"/>
  <c r="J154" i="5"/>
  <c r="I154" i="5"/>
  <c r="H154" i="5"/>
  <c r="G154" i="5"/>
  <c r="F154" i="5"/>
  <c r="E154" i="5"/>
  <c r="M153" i="5"/>
  <c r="L153" i="5"/>
  <c r="K153" i="5"/>
  <c r="J153" i="5"/>
  <c r="I153" i="5"/>
  <c r="H153" i="5"/>
  <c r="G153" i="5"/>
  <c r="F153" i="5"/>
  <c r="E153" i="5"/>
  <c r="M152" i="5"/>
  <c r="L152" i="5"/>
  <c r="K152" i="5"/>
  <c r="J152" i="5"/>
  <c r="I152" i="5"/>
  <c r="H152" i="5"/>
  <c r="G152" i="5"/>
  <c r="F152" i="5"/>
  <c r="E152" i="5"/>
  <c r="M151" i="5"/>
  <c r="L151" i="5"/>
  <c r="K151" i="5"/>
  <c r="J151" i="5"/>
  <c r="I151" i="5"/>
  <c r="H151" i="5"/>
  <c r="G151" i="5"/>
  <c r="F151" i="5"/>
  <c r="E151" i="5"/>
  <c r="M150" i="5"/>
  <c r="L150" i="5"/>
  <c r="K150" i="5"/>
  <c r="J150" i="5"/>
  <c r="I150" i="5"/>
  <c r="H150" i="5"/>
  <c r="G150" i="5"/>
  <c r="F150" i="5"/>
  <c r="E150" i="5"/>
  <c r="M149" i="5"/>
  <c r="L149" i="5"/>
  <c r="K149" i="5"/>
  <c r="J149" i="5"/>
  <c r="I149" i="5"/>
  <c r="H149" i="5"/>
  <c r="G149" i="5"/>
  <c r="F149" i="5"/>
  <c r="E149" i="5"/>
  <c r="M148" i="5"/>
  <c r="L148" i="5"/>
  <c r="K148" i="5"/>
  <c r="J148" i="5"/>
  <c r="I148" i="5"/>
  <c r="H148" i="5"/>
  <c r="G148" i="5"/>
  <c r="F148" i="5"/>
  <c r="E148" i="5"/>
  <c r="M147" i="5"/>
  <c r="L147" i="5"/>
  <c r="K147" i="5"/>
  <c r="J147" i="5"/>
  <c r="I147" i="5"/>
  <c r="H147" i="5"/>
  <c r="G147" i="5"/>
  <c r="F147" i="5"/>
  <c r="E147" i="5"/>
  <c r="M146" i="5"/>
  <c r="L146" i="5"/>
  <c r="K146" i="5"/>
  <c r="J146" i="5"/>
  <c r="I146" i="5"/>
  <c r="H146" i="5"/>
  <c r="G146" i="5"/>
  <c r="F146" i="5"/>
  <c r="E146" i="5"/>
  <c r="M145" i="5"/>
  <c r="L145" i="5"/>
  <c r="K145" i="5"/>
  <c r="J145" i="5"/>
  <c r="I145" i="5"/>
  <c r="H145" i="5"/>
  <c r="G145" i="5"/>
  <c r="F145" i="5"/>
  <c r="E145" i="5"/>
  <c r="M144" i="5"/>
  <c r="L144" i="5"/>
  <c r="K144" i="5"/>
  <c r="J144" i="5"/>
  <c r="I144" i="5"/>
  <c r="H144" i="5"/>
  <c r="G144" i="5"/>
  <c r="F144" i="5"/>
  <c r="E144" i="5"/>
  <c r="M143" i="5"/>
  <c r="L143" i="5"/>
  <c r="K143" i="5"/>
  <c r="J143" i="5"/>
  <c r="I143" i="5"/>
  <c r="H143" i="5"/>
  <c r="G143" i="5"/>
  <c r="F143" i="5"/>
  <c r="E143" i="5"/>
  <c r="M142" i="5"/>
  <c r="L142" i="5"/>
  <c r="K142" i="5"/>
  <c r="J142" i="5"/>
  <c r="I142" i="5"/>
  <c r="H142" i="5"/>
  <c r="G142" i="5"/>
  <c r="F142" i="5"/>
  <c r="E142" i="5"/>
  <c r="M141" i="5"/>
  <c r="L141" i="5"/>
  <c r="K141" i="5"/>
  <c r="J141" i="5"/>
  <c r="I141" i="5"/>
  <c r="H141" i="5"/>
  <c r="G141" i="5"/>
  <c r="F141" i="5"/>
  <c r="E141" i="5"/>
  <c r="M140" i="5"/>
  <c r="L140" i="5"/>
  <c r="K140" i="5"/>
  <c r="J140" i="5"/>
  <c r="I140" i="5"/>
  <c r="H140" i="5"/>
  <c r="G140" i="5"/>
  <c r="F140" i="5"/>
  <c r="E140" i="5"/>
  <c r="M139" i="5"/>
  <c r="L139" i="5"/>
  <c r="K139" i="5"/>
  <c r="J139" i="5"/>
  <c r="I139" i="5"/>
  <c r="H139" i="5"/>
  <c r="G139" i="5"/>
  <c r="F139" i="5"/>
  <c r="E139" i="5"/>
  <c r="M138" i="5"/>
  <c r="L138" i="5"/>
  <c r="K138" i="5"/>
  <c r="J138" i="5"/>
  <c r="I138" i="5"/>
  <c r="H138" i="5"/>
  <c r="G138" i="5"/>
  <c r="F138" i="5"/>
  <c r="E138" i="5"/>
  <c r="M137" i="5"/>
  <c r="L137" i="5"/>
  <c r="K137" i="5"/>
  <c r="J137" i="5"/>
  <c r="I137" i="5"/>
  <c r="H137" i="5"/>
  <c r="G137" i="5"/>
  <c r="F137" i="5"/>
  <c r="E137" i="5"/>
  <c r="M136" i="5"/>
  <c r="L136" i="5"/>
  <c r="K136" i="5"/>
  <c r="J136" i="5"/>
  <c r="I136" i="5"/>
  <c r="H136" i="5"/>
  <c r="G136" i="5"/>
  <c r="F136" i="5"/>
  <c r="E136" i="5"/>
  <c r="M135" i="5"/>
  <c r="L135" i="5"/>
  <c r="K135" i="5"/>
  <c r="J135" i="5"/>
  <c r="I135" i="5"/>
  <c r="H135" i="5"/>
  <c r="G135" i="5"/>
  <c r="F135" i="5"/>
  <c r="E135" i="5"/>
  <c r="M134" i="5"/>
  <c r="L134" i="5"/>
  <c r="K134" i="5"/>
  <c r="J134" i="5"/>
  <c r="I134" i="5"/>
  <c r="H134" i="5"/>
  <c r="G134" i="5"/>
  <c r="F134" i="5"/>
  <c r="E134" i="5"/>
  <c r="M133" i="5"/>
  <c r="L133" i="5"/>
  <c r="K133" i="5"/>
  <c r="J133" i="5"/>
  <c r="I133" i="5"/>
  <c r="H133" i="5"/>
  <c r="G133" i="5"/>
  <c r="F133" i="5"/>
  <c r="E133" i="5"/>
  <c r="M132" i="5"/>
  <c r="L132" i="5"/>
  <c r="K132" i="5"/>
  <c r="J132" i="5"/>
  <c r="I132" i="5"/>
  <c r="H132" i="5"/>
  <c r="G132" i="5"/>
  <c r="F132" i="5"/>
  <c r="E132" i="5"/>
  <c r="M131" i="5"/>
  <c r="L131" i="5"/>
  <c r="K131" i="5"/>
  <c r="J131" i="5"/>
  <c r="I131" i="5"/>
  <c r="H131" i="5"/>
  <c r="G131" i="5"/>
  <c r="F131" i="5"/>
  <c r="E131" i="5"/>
  <c r="M130" i="5"/>
  <c r="L130" i="5"/>
  <c r="K130" i="5"/>
  <c r="J130" i="5"/>
  <c r="I130" i="5"/>
  <c r="H130" i="5"/>
  <c r="G130" i="5"/>
  <c r="F130" i="5"/>
  <c r="E130" i="5"/>
  <c r="M129" i="5"/>
  <c r="L129" i="5"/>
  <c r="K129" i="5"/>
  <c r="J129" i="5"/>
  <c r="I129" i="5"/>
  <c r="H129" i="5"/>
  <c r="G129" i="5"/>
  <c r="F129" i="5"/>
  <c r="E129" i="5"/>
  <c r="M128" i="5"/>
  <c r="L128" i="5"/>
  <c r="K128" i="5"/>
  <c r="J128" i="5"/>
  <c r="I128" i="5"/>
  <c r="H128" i="5"/>
  <c r="G128" i="5"/>
  <c r="F128" i="5"/>
  <c r="E128" i="5"/>
  <c r="M127" i="5"/>
  <c r="L127" i="5"/>
  <c r="K127" i="5"/>
  <c r="J127" i="5"/>
  <c r="I127" i="5"/>
  <c r="H127" i="5"/>
  <c r="G127" i="5"/>
  <c r="F127" i="5"/>
  <c r="E127" i="5"/>
  <c r="M126" i="5"/>
  <c r="L126" i="5"/>
  <c r="K126" i="5"/>
  <c r="J126" i="5"/>
  <c r="I126" i="5"/>
  <c r="H126" i="5"/>
  <c r="G126" i="5"/>
  <c r="F126" i="5"/>
  <c r="E126" i="5"/>
  <c r="M125" i="5"/>
  <c r="L125" i="5"/>
  <c r="K125" i="5"/>
  <c r="J125" i="5"/>
  <c r="I125" i="5"/>
  <c r="H125" i="5"/>
  <c r="G125" i="5"/>
  <c r="F125" i="5"/>
  <c r="E125" i="5"/>
  <c r="M124" i="5"/>
  <c r="L124" i="5"/>
  <c r="K124" i="5"/>
  <c r="J124" i="5"/>
  <c r="I124" i="5"/>
  <c r="H124" i="5"/>
  <c r="G124" i="5"/>
  <c r="F124" i="5"/>
  <c r="E124" i="5"/>
  <c r="Q124" i="5" s="1"/>
  <c r="M123" i="5"/>
  <c r="L123" i="5"/>
  <c r="K123" i="5"/>
  <c r="J123" i="5"/>
  <c r="I123" i="5"/>
  <c r="H123" i="5"/>
  <c r="G123" i="5"/>
  <c r="F123" i="5"/>
  <c r="E123" i="5"/>
  <c r="M122" i="5"/>
  <c r="L122" i="5"/>
  <c r="K122" i="5"/>
  <c r="J122" i="5"/>
  <c r="I122" i="5"/>
  <c r="H122" i="5"/>
  <c r="G122" i="5"/>
  <c r="F122" i="5"/>
  <c r="E122" i="5"/>
  <c r="M119" i="5"/>
  <c r="L119" i="5"/>
  <c r="K119" i="5"/>
  <c r="J119" i="5"/>
  <c r="I119" i="5"/>
  <c r="H119" i="5"/>
  <c r="G119" i="5"/>
  <c r="F119" i="5"/>
  <c r="E119" i="5"/>
  <c r="M117" i="5"/>
  <c r="L117" i="5"/>
  <c r="K117" i="5"/>
  <c r="J117" i="5"/>
  <c r="I117" i="5"/>
  <c r="H117" i="5"/>
  <c r="G117" i="5"/>
  <c r="F117" i="5"/>
  <c r="E117" i="5"/>
  <c r="M116" i="5"/>
  <c r="L116" i="5"/>
  <c r="K116" i="5"/>
  <c r="J116" i="5"/>
  <c r="I116" i="5"/>
  <c r="H116" i="5"/>
  <c r="G116" i="5"/>
  <c r="F116" i="5"/>
  <c r="E116" i="5"/>
  <c r="M115" i="5"/>
  <c r="L115" i="5"/>
  <c r="K115" i="5"/>
  <c r="J115" i="5"/>
  <c r="I115" i="5"/>
  <c r="H115" i="5"/>
  <c r="G115" i="5"/>
  <c r="F115" i="5"/>
  <c r="E115" i="5"/>
  <c r="M114" i="5"/>
  <c r="L114" i="5"/>
  <c r="K114" i="5"/>
  <c r="J114" i="5"/>
  <c r="I114" i="5"/>
  <c r="H114" i="5"/>
  <c r="G114" i="5"/>
  <c r="F114" i="5"/>
  <c r="E114" i="5"/>
  <c r="M113" i="5"/>
  <c r="L113" i="5"/>
  <c r="K113" i="5"/>
  <c r="J113" i="5"/>
  <c r="I113" i="5"/>
  <c r="H113" i="5"/>
  <c r="G113" i="5"/>
  <c r="F113" i="5"/>
  <c r="E113" i="5"/>
  <c r="M112" i="5"/>
  <c r="L112" i="5"/>
  <c r="K112" i="5"/>
  <c r="J112" i="5"/>
  <c r="I112" i="5"/>
  <c r="H112" i="5"/>
  <c r="G112" i="5"/>
  <c r="F112" i="5"/>
  <c r="E112" i="5"/>
  <c r="M111" i="5"/>
  <c r="L111" i="5"/>
  <c r="K111" i="5"/>
  <c r="J111" i="5"/>
  <c r="I111" i="5"/>
  <c r="H111" i="5"/>
  <c r="G111" i="5"/>
  <c r="F111" i="5"/>
  <c r="E111" i="5"/>
  <c r="M110" i="5"/>
  <c r="L110" i="5"/>
  <c r="K110" i="5"/>
  <c r="J110" i="5"/>
  <c r="I110" i="5"/>
  <c r="H110" i="5"/>
  <c r="G110" i="5"/>
  <c r="F110" i="5"/>
  <c r="E110" i="5"/>
  <c r="M109" i="5"/>
  <c r="L109" i="5"/>
  <c r="K109" i="5"/>
  <c r="J109" i="5"/>
  <c r="I109" i="5"/>
  <c r="H109" i="5"/>
  <c r="G109" i="5"/>
  <c r="F109" i="5"/>
  <c r="E109" i="5"/>
  <c r="M107" i="5"/>
  <c r="L107" i="5"/>
  <c r="K107" i="5"/>
  <c r="J107" i="5"/>
  <c r="I107" i="5"/>
  <c r="H107" i="5"/>
  <c r="G107" i="5"/>
  <c r="F107" i="5"/>
  <c r="E107" i="5"/>
  <c r="M106" i="5"/>
  <c r="L106" i="5"/>
  <c r="K106" i="5"/>
  <c r="J106" i="5"/>
  <c r="I106" i="5"/>
  <c r="H106" i="5"/>
  <c r="G106" i="5"/>
  <c r="F106" i="5"/>
  <c r="E106" i="5"/>
  <c r="M104" i="5"/>
  <c r="L104" i="5"/>
  <c r="K104" i="5"/>
  <c r="J104" i="5"/>
  <c r="I104" i="5"/>
  <c r="H104" i="5"/>
  <c r="G104" i="5"/>
  <c r="F104" i="5"/>
  <c r="E104" i="5"/>
  <c r="M103" i="5"/>
  <c r="L103" i="5"/>
  <c r="K103" i="5"/>
  <c r="J103" i="5"/>
  <c r="I103" i="5"/>
  <c r="H103" i="5"/>
  <c r="G103" i="5"/>
  <c r="F103" i="5"/>
  <c r="E103" i="5"/>
  <c r="M102" i="5"/>
  <c r="L102" i="5"/>
  <c r="K102" i="5"/>
  <c r="J102" i="5"/>
  <c r="I102" i="5"/>
  <c r="H102" i="5"/>
  <c r="G102" i="5"/>
  <c r="F102" i="5"/>
  <c r="E102" i="5"/>
  <c r="M101" i="5"/>
  <c r="L101" i="5"/>
  <c r="K101" i="5"/>
  <c r="J101" i="5"/>
  <c r="I101" i="5"/>
  <c r="H101" i="5"/>
  <c r="G101" i="5"/>
  <c r="F101" i="5"/>
  <c r="E101" i="5"/>
  <c r="M100" i="5"/>
  <c r="L100" i="5"/>
  <c r="K100" i="5"/>
  <c r="J100" i="5"/>
  <c r="I100" i="5"/>
  <c r="H100" i="5"/>
  <c r="G100" i="5"/>
  <c r="F100" i="5"/>
  <c r="E100" i="5"/>
  <c r="M99" i="5"/>
  <c r="L99" i="5"/>
  <c r="K99" i="5"/>
  <c r="J99" i="5"/>
  <c r="I99" i="5"/>
  <c r="H99" i="5"/>
  <c r="G99" i="5"/>
  <c r="F99" i="5"/>
  <c r="E99" i="5"/>
  <c r="M98" i="5"/>
  <c r="L98" i="5"/>
  <c r="K98" i="5"/>
  <c r="J98" i="5"/>
  <c r="I98" i="5"/>
  <c r="H98" i="5"/>
  <c r="G98" i="5"/>
  <c r="F98" i="5"/>
  <c r="E98" i="5"/>
  <c r="M95" i="5"/>
  <c r="L95" i="5"/>
  <c r="K95" i="5"/>
  <c r="J95" i="5"/>
  <c r="I95" i="5"/>
  <c r="H95" i="5"/>
  <c r="G95" i="5"/>
  <c r="F95" i="5"/>
  <c r="E95" i="5"/>
  <c r="M94" i="5"/>
  <c r="L94" i="5"/>
  <c r="K94" i="5"/>
  <c r="J94" i="5"/>
  <c r="I94" i="5"/>
  <c r="H94" i="5"/>
  <c r="G94" i="5"/>
  <c r="F94" i="5"/>
  <c r="E94" i="5"/>
  <c r="M93" i="5"/>
  <c r="L93" i="5"/>
  <c r="K93" i="5"/>
  <c r="J93" i="5"/>
  <c r="I93" i="5"/>
  <c r="H93" i="5"/>
  <c r="G93" i="5"/>
  <c r="F93" i="5"/>
  <c r="E93" i="5"/>
  <c r="M91" i="5"/>
  <c r="L91" i="5"/>
  <c r="K91" i="5"/>
  <c r="J91" i="5"/>
  <c r="I91" i="5"/>
  <c r="H91" i="5"/>
  <c r="G91" i="5"/>
  <c r="F91" i="5"/>
  <c r="E91" i="5"/>
  <c r="M90" i="5"/>
  <c r="L90" i="5"/>
  <c r="K90" i="5"/>
  <c r="J90" i="5"/>
  <c r="I90" i="5"/>
  <c r="H90" i="5"/>
  <c r="G90" i="5"/>
  <c r="F90" i="5"/>
  <c r="E90" i="5"/>
  <c r="M89" i="5"/>
  <c r="L89" i="5"/>
  <c r="K89" i="5"/>
  <c r="J89" i="5"/>
  <c r="I89" i="5"/>
  <c r="H89" i="5"/>
  <c r="G89" i="5"/>
  <c r="F89" i="5"/>
  <c r="E89" i="5"/>
  <c r="M88" i="5"/>
  <c r="L88" i="5"/>
  <c r="K88" i="5"/>
  <c r="J88" i="5"/>
  <c r="I88" i="5"/>
  <c r="H88" i="5"/>
  <c r="G88" i="5"/>
  <c r="F88" i="5"/>
  <c r="E88" i="5"/>
  <c r="Q88" i="5" s="1"/>
  <c r="M86" i="5"/>
  <c r="L86" i="5"/>
  <c r="K86" i="5"/>
  <c r="J86" i="5"/>
  <c r="I86" i="5"/>
  <c r="H86" i="5"/>
  <c r="G86" i="5"/>
  <c r="F86" i="5"/>
  <c r="E86" i="5"/>
  <c r="M85" i="5"/>
  <c r="L85" i="5"/>
  <c r="K85" i="5"/>
  <c r="J85" i="5"/>
  <c r="I85" i="5"/>
  <c r="H85" i="5"/>
  <c r="G85" i="5"/>
  <c r="F85" i="5"/>
  <c r="E85" i="5"/>
  <c r="M84" i="5"/>
  <c r="L84" i="5"/>
  <c r="K84" i="5"/>
  <c r="J84" i="5"/>
  <c r="I84" i="5"/>
  <c r="H84" i="5"/>
  <c r="G84" i="5"/>
  <c r="F84" i="5"/>
  <c r="E84" i="5"/>
  <c r="M83" i="5"/>
  <c r="L83" i="5"/>
  <c r="K83" i="5"/>
  <c r="J83" i="5"/>
  <c r="I83" i="5"/>
  <c r="H83" i="5"/>
  <c r="G83" i="5"/>
  <c r="F83" i="5"/>
  <c r="E83" i="5"/>
  <c r="M82" i="5"/>
  <c r="L82" i="5"/>
  <c r="K82" i="5"/>
  <c r="J82" i="5"/>
  <c r="I82" i="5"/>
  <c r="H82" i="5"/>
  <c r="G82" i="5"/>
  <c r="F82" i="5"/>
  <c r="E82" i="5"/>
  <c r="M81" i="5"/>
  <c r="L81" i="5"/>
  <c r="K81" i="5"/>
  <c r="J81" i="5"/>
  <c r="I81" i="5"/>
  <c r="H81" i="5"/>
  <c r="G81" i="5"/>
  <c r="F81" i="5"/>
  <c r="E81" i="5"/>
  <c r="M80" i="5"/>
  <c r="L80" i="5"/>
  <c r="K80" i="5"/>
  <c r="J80" i="5"/>
  <c r="I80" i="5"/>
  <c r="H80" i="5"/>
  <c r="G80" i="5"/>
  <c r="F80" i="5"/>
  <c r="E80" i="5"/>
  <c r="M79" i="5"/>
  <c r="L79" i="5"/>
  <c r="K79" i="5"/>
  <c r="J79" i="5"/>
  <c r="I79" i="5"/>
  <c r="H79" i="5"/>
  <c r="G79" i="5"/>
  <c r="F79" i="5"/>
  <c r="E79" i="5"/>
  <c r="M78" i="5"/>
  <c r="L78" i="5"/>
  <c r="K78" i="5"/>
  <c r="J78" i="5"/>
  <c r="I78" i="5"/>
  <c r="H78" i="5"/>
  <c r="G78" i="5"/>
  <c r="F78" i="5"/>
  <c r="E78" i="5"/>
  <c r="M75" i="5"/>
  <c r="L75" i="5"/>
  <c r="K75" i="5"/>
  <c r="J75" i="5"/>
  <c r="I75" i="5"/>
  <c r="H75" i="5"/>
  <c r="G75" i="5"/>
  <c r="F75" i="5"/>
  <c r="E75" i="5"/>
  <c r="M74" i="5"/>
  <c r="L74" i="5"/>
  <c r="K74" i="5"/>
  <c r="J74" i="5"/>
  <c r="I74" i="5"/>
  <c r="H74" i="5"/>
  <c r="G74" i="5"/>
  <c r="F74" i="5"/>
  <c r="E74" i="5"/>
  <c r="M73" i="5"/>
  <c r="L73" i="5"/>
  <c r="K73" i="5"/>
  <c r="J73" i="5"/>
  <c r="I73" i="5"/>
  <c r="H73" i="5"/>
  <c r="G73" i="5"/>
  <c r="F73" i="5"/>
  <c r="E73" i="5"/>
  <c r="M70" i="5"/>
  <c r="L70" i="5"/>
  <c r="K70" i="5"/>
  <c r="J70" i="5"/>
  <c r="I70" i="5"/>
  <c r="H70" i="5"/>
  <c r="G70" i="5"/>
  <c r="F70" i="5"/>
  <c r="E70" i="5"/>
  <c r="M69" i="5"/>
  <c r="L69" i="5"/>
  <c r="K69" i="5"/>
  <c r="J69" i="5"/>
  <c r="I69" i="5"/>
  <c r="H69" i="5"/>
  <c r="G69" i="5"/>
  <c r="F69" i="5"/>
  <c r="E69" i="5"/>
  <c r="M68" i="5"/>
  <c r="L68" i="5"/>
  <c r="K68" i="5"/>
  <c r="J68" i="5"/>
  <c r="I68" i="5"/>
  <c r="H68" i="5"/>
  <c r="G68" i="5"/>
  <c r="F68" i="5"/>
  <c r="E68" i="5"/>
  <c r="M65" i="5"/>
  <c r="L65" i="5"/>
  <c r="K65" i="5"/>
  <c r="J65" i="5"/>
  <c r="I65" i="5"/>
  <c r="H65" i="5"/>
  <c r="G65" i="5"/>
  <c r="F65" i="5"/>
  <c r="E65" i="5"/>
  <c r="M64" i="5"/>
  <c r="L64" i="5"/>
  <c r="K64" i="5"/>
  <c r="J64" i="5"/>
  <c r="I64" i="5"/>
  <c r="H64" i="5"/>
  <c r="G64" i="5"/>
  <c r="F64" i="5"/>
  <c r="E64" i="5"/>
  <c r="M63" i="5"/>
  <c r="L63" i="5"/>
  <c r="K63" i="5"/>
  <c r="J63" i="5"/>
  <c r="I63" i="5"/>
  <c r="H63" i="5"/>
  <c r="G63" i="5"/>
  <c r="F63" i="5"/>
  <c r="E63" i="5"/>
  <c r="M62" i="5"/>
  <c r="L62" i="5"/>
  <c r="K62" i="5"/>
  <c r="J62" i="5"/>
  <c r="I62" i="5"/>
  <c r="H62" i="5"/>
  <c r="G62" i="5"/>
  <c r="F62" i="5"/>
  <c r="E62" i="5"/>
  <c r="M61" i="5"/>
  <c r="L61" i="5"/>
  <c r="K61" i="5"/>
  <c r="J61" i="5"/>
  <c r="I61" i="5"/>
  <c r="H61" i="5"/>
  <c r="G61" i="5"/>
  <c r="F61" i="5"/>
  <c r="E61" i="5"/>
  <c r="M60" i="5"/>
  <c r="L60" i="5"/>
  <c r="K60" i="5"/>
  <c r="J60" i="5"/>
  <c r="I60" i="5"/>
  <c r="H60" i="5"/>
  <c r="G60" i="5"/>
  <c r="F60" i="5"/>
  <c r="E60" i="5"/>
  <c r="M59" i="5"/>
  <c r="L59" i="5"/>
  <c r="K59" i="5"/>
  <c r="J59" i="5"/>
  <c r="I59" i="5"/>
  <c r="H59" i="5"/>
  <c r="G59" i="5"/>
  <c r="F59" i="5"/>
  <c r="E59" i="5"/>
  <c r="M58" i="5"/>
  <c r="L58" i="5"/>
  <c r="K58" i="5"/>
  <c r="J58" i="5"/>
  <c r="I58" i="5"/>
  <c r="H58" i="5"/>
  <c r="G58" i="5"/>
  <c r="F58" i="5"/>
  <c r="E58" i="5"/>
  <c r="M57" i="5"/>
  <c r="L57" i="5"/>
  <c r="K57" i="5"/>
  <c r="J57" i="5"/>
  <c r="I57" i="5"/>
  <c r="H57" i="5"/>
  <c r="G57" i="5"/>
  <c r="F57" i="5"/>
  <c r="E57" i="5"/>
  <c r="M56" i="5"/>
  <c r="L56" i="5"/>
  <c r="K56" i="5"/>
  <c r="J56" i="5"/>
  <c r="I56" i="5"/>
  <c r="H56" i="5"/>
  <c r="G56" i="5"/>
  <c r="F56" i="5"/>
  <c r="E56" i="5"/>
  <c r="M55" i="5"/>
  <c r="L55" i="5"/>
  <c r="K55" i="5"/>
  <c r="J55" i="5"/>
  <c r="I55" i="5"/>
  <c r="H55" i="5"/>
  <c r="G55" i="5"/>
  <c r="F55" i="5"/>
  <c r="E55" i="5"/>
  <c r="M53" i="5"/>
  <c r="L53" i="5"/>
  <c r="K53" i="5"/>
  <c r="J53" i="5"/>
  <c r="I53" i="5"/>
  <c r="H53" i="5"/>
  <c r="G53" i="5"/>
  <c r="F53" i="5"/>
  <c r="E53" i="5"/>
  <c r="M52" i="5"/>
  <c r="L52" i="5"/>
  <c r="K52" i="5"/>
  <c r="J52" i="5"/>
  <c r="I52" i="5"/>
  <c r="H52" i="5"/>
  <c r="G52" i="5"/>
  <c r="F52" i="5"/>
  <c r="E52" i="5"/>
  <c r="M51" i="5"/>
  <c r="L51" i="5"/>
  <c r="K51" i="5"/>
  <c r="J51" i="5"/>
  <c r="I51" i="5"/>
  <c r="H51" i="5"/>
  <c r="G51" i="5"/>
  <c r="F51" i="5"/>
  <c r="E51" i="5"/>
  <c r="M50" i="5"/>
  <c r="L50" i="5"/>
  <c r="K50" i="5"/>
  <c r="J50" i="5"/>
  <c r="I50" i="5"/>
  <c r="H50" i="5"/>
  <c r="G50" i="5"/>
  <c r="F50" i="5"/>
  <c r="E50" i="5"/>
  <c r="Q50" i="5" s="1"/>
  <c r="M47" i="5"/>
  <c r="L47" i="5"/>
  <c r="K47" i="5"/>
  <c r="J47" i="5"/>
  <c r="I47" i="5"/>
  <c r="H47" i="5"/>
  <c r="G47" i="5"/>
  <c r="F47" i="5"/>
  <c r="E47" i="5"/>
  <c r="M46" i="5"/>
  <c r="L46" i="5"/>
  <c r="K46" i="5"/>
  <c r="J46" i="5"/>
  <c r="I46" i="5"/>
  <c r="H46" i="5"/>
  <c r="G46" i="5"/>
  <c r="F46" i="5"/>
  <c r="E46" i="5"/>
  <c r="M45" i="5"/>
  <c r="L45" i="5"/>
  <c r="K45" i="5"/>
  <c r="J45" i="5"/>
  <c r="I45" i="5"/>
  <c r="H45" i="5"/>
  <c r="G45" i="5"/>
  <c r="F45" i="5"/>
  <c r="E45" i="5"/>
  <c r="M43" i="5"/>
  <c r="L43" i="5"/>
  <c r="K43" i="5"/>
  <c r="J43" i="5"/>
  <c r="I43" i="5"/>
  <c r="H43" i="5"/>
  <c r="G43" i="5"/>
  <c r="F43" i="5"/>
  <c r="E43" i="5"/>
  <c r="Q43" i="5" s="1"/>
  <c r="M38" i="5"/>
  <c r="L38" i="5"/>
  <c r="K38" i="5"/>
  <c r="J38" i="5"/>
  <c r="I38" i="5"/>
  <c r="H38" i="5"/>
  <c r="G38" i="5"/>
  <c r="F38" i="5"/>
  <c r="E38" i="5"/>
  <c r="M37" i="5"/>
  <c r="L37" i="5"/>
  <c r="K37" i="5"/>
  <c r="J37" i="5"/>
  <c r="I37" i="5"/>
  <c r="H37" i="5"/>
  <c r="G37" i="5"/>
  <c r="F37" i="5"/>
  <c r="E37" i="5"/>
  <c r="M34" i="5"/>
  <c r="L34" i="5"/>
  <c r="K34" i="5"/>
  <c r="J34" i="5"/>
  <c r="I34" i="5"/>
  <c r="H34" i="5"/>
  <c r="G34" i="5"/>
  <c r="F34" i="5"/>
  <c r="E34" i="5"/>
  <c r="M33" i="5"/>
  <c r="L33" i="5"/>
  <c r="K33" i="5"/>
  <c r="J33" i="5"/>
  <c r="I33" i="5"/>
  <c r="H33" i="5"/>
  <c r="G33" i="5"/>
  <c r="F33" i="5"/>
  <c r="E33" i="5"/>
  <c r="Q33" i="5" s="1"/>
  <c r="M18" i="5"/>
  <c r="L18" i="5"/>
  <c r="K18" i="5"/>
  <c r="J18" i="5"/>
  <c r="I18" i="5"/>
  <c r="H18" i="5"/>
  <c r="G18" i="5"/>
  <c r="F18" i="5"/>
  <c r="E18" i="5"/>
  <c r="M14" i="5"/>
  <c r="L14" i="5"/>
  <c r="K14" i="5"/>
  <c r="J14" i="5"/>
  <c r="I14" i="5"/>
  <c r="H14" i="5"/>
  <c r="G14" i="5"/>
  <c r="F14" i="5"/>
  <c r="E14" i="5"/>
  <c r="M13" i="5"/>
  <c r="L13" i="5"/>
  <c r="K13" i="5"/>
  <c r="J13" i="5"/>
  <c r="I13" i="5"/>
  <c r="H13" i="5"/>
  <c r="G13" i="5"/>
  <c r="F13" i="5"/>
  <c r="E13" i="5"/>
  <c r="Q396" i="6"/>
  <c r="Q317" i="5" l="1"/>
  <c r="Q321" i="5"/>
  <c r="Q325" i="5"/>
  <c r="Q329" i="5"/>
  <c r="Q333" i="5"/>
  <c r="Q337" i="5"/>
  <c r="Q342" i="5"/>
  <c r="Q349" i="5"/>
  <c r="Q37" i="5"/>
  <c r="W37" i="5"/>
  <c r="X88" i="5"/>
  <c r="W310" i="5"/>
  <c r="X315" i="5"/>
  <c r="X319" i="5"/>
  <c r="X323" i="5"/>
  <c r="X327" i="5"/>
  <c r="X331" i="5"/>
  <c r="X335" i="5"/>
  <c r="X339" i="5"/>
  <c r="X351" i="5"/>
  <c r="Q109" i="5"/>
  <c r="X65" i="5"/>
  <c r="W109" i="5"/>
  <c r="W124" i="5"/>
  <c r="Q34" i="5"/>
  <c r="Q78" i="5"/>
  <c r="Q98" i="5"/>
  <c r="Q180" i="5"/>
  <c r="Q319" i="5"/>
  <c r="Q323" i="5"/>
  <c r="Q327" i="5"/>
  <c r="Q331" i="5"/>
  <c r="Q335" i="5"/>
  <c r="Q339" i="5"/>
  <c r="Q351" i="5"/>
  <c r="Q314" i="5"/>
  <c r="X316" i="5"/>
  <c r="Q318" i="5"/>
  <c r="X320" i="5"/>
  <c r="Q322" i="5"/>
  <c r="X324" i="5"/>
  <c r="Q326" i="5"/>
  <c r="X328" i="5"/>
  <c r="Q330" i="5"/>
  <c r="X332" i="5"/>
  <c r="Q334" i="5"/>
  <c r="X336" i="5"/>
  <c r="Q338" i="5"/>
  <c r="X341" i="5"/>
  <c r="Q350" i="5"/>
  <c r="W33" i="5"/>
  <c r="X37" i="5"/>
  <c r="W68" i="5"/>
  <c r="X173" i="5"/>
  <c r="X33" i="5"/>
  <c r="W43" i="5"/>
  <c r="X50" i="5"/>
  <c r="Q65" i="5"/>
  <c r="W317" i="5"/>
  <c r="W321" i="5"/>
  <c r="W325" i="5"/>
  <c r="W329" i="5"/>
  <c r="W333" i="5"/>
  <c r="W337" i="5"/>
  <c r="W342" i="5"/>
  <c r="W349" i="5"/>
  <c r="W50" i="5"/>
  <c r="X109" i="5"/>
  <c r="X34" i="5"/>
  <c r="Q68" i="5"/>
  <c r="W78" i="5"/>
  <c r="W88" i="5"/>
  <c r="X98" i="5"/>
  <c r="Q173" i="5"/>
  <c r="X180" i="5"/>
  <c r="X310" i="5"/>
  <c r="W314" i="5"/>
  <c r="W315" i="5"/>
  <c r="Q316" i="5"/>
  <c r="X317" i="5"/>
  <c r="W318" i="5"/>
  <c r="W319" i="5"/>
  <c r="Q320" i="5"/>
  <c r="X321" i="5"/>
  <c r="W322" i="5"/>
  <c r="W323" i="5"/>
  <c r="Q324" i="5"/>
  <c r="X325" i="5"/>
  <c r="W326" i="5"/>
  <c r="W327" i="5"/>
  <c r="Q328" i="5"/>
  <c r="X329" i="5"/>
  <c r="W330" i="5"/>
  <c r="W331" i="5"/>
  <c r="Q332" i="5"/>
  <c r="X333" i="5"/>
  <c r="W334" i="5"/>
  <c r="W335" i="5"/>
  <c r="Q336" i="5"/>
  <c r="X337" i="5"/>
  <c r="W338" i="5"/>
  <c r="W339" i="5"/>
  <c r="Q341" i="5"/>
  <c r="X342" i="5"/>
  <c r="Z342" i="5" s="1"/>
  <c r="X350" i="5"/>
  <c r="Q310" i="5"/>
  <c r="W173" i="5"/>
  <c r="W350" i="5"/>
  <c r="X68" i="5"/>
  <c r="Q202" i="5"/>
  <c r="Q210" i="5"/>
  <c r="Q218" i="5"/>
  <c r="Q226" i="5"/>
  <c r="Q234" i="5"/>
  <c r="R246" i="5"/>
  <c r="R254" i="5"/>
  <c r="R258" i="5"/>
  <c r="R262" i="5"/>
  <c r="R270" i="5"/>
  <c r="R274" i="5"/>
  <c r="R282" i="5"/>
  <c r="Q348" i="5"/>
  <c r="Q364" i="5"/>
  <c r="Q368" i="5"/>
  <c r="Q376" i="5"/>
  <c r="Q384" i="5"/>
  <c r="Q389" i="5"/>
  <c r="W34" i="5"/>
  <c r="W65" i="5"/>
  <c r="W98" i="5"/>
  <c r="W180" i="5"/>
  <c r="W316" i="5"/>
  <c r="W320" i="5"/>
  <c r="W324" i="5"/>
  <c r="W328" i="5"/>
  <c r="W332" i="5"/>
  <c r="W336" i="5"/>
  <c r="W341" i="5"/>
  <c r="W351" i="5"/>
  <c r="X43" i="5"/>
  <c r="X78" i="5"/>
  <c r="X124" i="5"/>
  <c r="X314" i="5"/>
  <c r="X318" i="5"/>
  <c r="X322" i="5"/>
  <c r="X326" i="5"/>
  <c r="X330" i="5"/>
  <c r="X334" i="5"/>
  <c r="X338" i="5"/>
  <c r="X349" i="5"/>
  <c r="U237" i="5"/>
  <c r="U241" i="5"/>
  <c r="U245" i="5"/>
  <c r="U249" i="5"/>
  <c r="U253" i="5"/>
  <c r="U257" i="5"/>
  <c r="U204" i="5"/>
  <c r="X205" i="5"/>
  <c r="W206" i="5"/>
  <c r="R207" i="5"/>
  <c r="U211" i="5"/>
  <c r="W222" i="5"/>
  <c r="R223" i="5"/>
  <c r="U227" i="5"/>
  <c r="U239" i="5"/>
  <c r="U243" i="5"/>
  <c r="U247" i="5"/>
  <c r="U251" i="5"/>
  <c r="U255" i="5"/>
  <c r="U259" i="5"/>
  <c r="X265" i="5"/>
  <c r="X269" i="5"/>
  <c r="R283" i="5"/>
  <c r="R287" i="5"/>
  <c r="X356" i="5"/>
  <c r="U382" i="5"/>
  <c r="X383" i="5"/>
  <c r="Q390" i="5"/>
  <c r="X392" i="5"/>
  <c r="X53" i="5"/>
  <c r="W69" i="5"/>
  <c r="R75" i="5"/>
  <c r="U79" i="5"/>
  <c r="U83" i="5"/>
  <c r="Q91" i="5"/>
  <c r="U95" i="5"/>
  <c r="Q122" i="5"/>
  <c r="Q130" i="5"/>
  <c r="Q138" i="5"/>
  <c r="Q146" i="5"/>
  <c r="Q154" i="5"/>
  <c r="Q162" i="5"/>
  <c r="Q170" i="5"/>
  <c r="W178" i="5"/>
  <c r="Q47" i="5"/>
  <c r="Q57" i="5"/>
  <c r="R58" i="5"/>
  <c r="Q61" i="5"/>
  <c r="R62" i="5"/>
  <c r="R80" i="5"/>
  <c r="Q113" i="5"/>
  <c r="X13" i="5"/>
  <c r="X14" i="5"/>
  <c r="W18" i="5"/>
  <c r="R38" i="5"/>
  <c r="R46" i="5"/>
  <c r="U51" i="5"/>
  <c r="U52" i="5"/>
  <c r="U56" i="5"/>
  <c r="U60" i="5"/>
  <c r="U64" i="5"/>
  <c r="X82" i="5"/>
  <c r="Q83" i="5"/>
  <c r="U94" i="5"/>
  <c r="R114" i="5"/>
  <c r="Q116" i="5"/>
  <c r="R117" i="5"/>
  <c r="X130" i="5"/>
  <c r="W132" i="5"/>
  <c r="W136" i="5"/>
  <c r="X138" i="5"/>
  <c r="W140" i="5"/>
  <c r="W144" i="5"/>
  <c r="X162" i="5"/>
  <c r="W164" i="5"/>
  <c r="W168" i="5"/>
  <c r="X170" i="5"/>
  <c r="W172" i="5"/>
  <c r="Q194" i="5"/>
  <c r="Q199" i="5"/>
  <c r="Q204" i="5"/>
  <c r="X206" i="5"/>
  <c r="X209" i="5"/>
  <c r="U217" i="5"/>
  <c r="X225" i="5"/>
  <c r="X230" i="5"/>
  <c r="U233" i="5"/>
  <c r="X233" i="5"/>
  <c r="R236" i="5"/>
  <c r="X238" i="5"/>
  <c r="X246" i="5"/>
  <c r="X254" i="5"/>
  <c r="X258" i="5"/>
  <c r="X262" i="5"/>
  <c r="Q279" i="5"/>
  <c r="X281" i="5"/>
  <c r="X285" i="5"/>
  <c r="X286" i="5"/>
  <c r="R312" i="5"/>
  <c r="U346" i="5"/>
  <c r="R354" i="5"/>
  <c r="R361" i="5"/>
  <c r="U362" i="5"/>
  <c r="X368" i="5"/>
  <c r="R369" i="5"/>
  <c r="X372" i="5"/>
  <c r="R373" i="5"/>
  <c r="R374" i="5"/>
  <c r="X380" i="5"/>
  <c r="R381" i="5"/>
  <c r="U394" i="5"/>
  <c r="W56" i="5"/>
  <c r="X74" i="5"/>
  <c r="U75" i="5"/>
  <c r="R79" i="5"/>
  <c r="R126" i="5"/>
  <c r="X127" i="5"/>
  <c r="X128" i="5"/>
  <c r="R134" i="5"/>
  <c r="X151" i="5"/>
  <c r="X152" i="5"/>
  <c r="R158" i="5"/>
  <c r="X159" i="5"/>
  <c r="X160" i="5"/>
  <c r="R166" i="5"/>
  <c r="R176" i="5"/>
  <c r="X199" i="5"/>
  <c r="R200" i="5"/>
  <c r="W216" i="5"/>
  <c r="X227" i="5"/>
  <c r="R240" i="5"/>
  <c r="R244" i="5"/>
  <c r="R252" i="5"/>
  <c r="R256" i="5"/>
  <c r="R260" i="5"/>
  <c r="W268" i="5"/>
  <c r="U284" i="5"/>
  <c r="X311" i="5"/>
  <c r="X312" i="5"/>
  <c r="U378" i="5"/>
  <c r="U386" i="5"/>
  <c r="X394" i="5"/>
  <c r="W60" i="5"/>
  <c r="X70" i="5"/>
  <c r="W86" i="5"/>
  <c r="W46" i="5"/>
  <c r="W52" i="5"/>
  <c r="Q55" i="5"/>
  <c r="W57" i="5"/>
  <c r="Q59" i="5"/>
  <c r="W61" i="5"/>
  <c r="Q63" i="5"/>
  <c r="W85" i="5"/>
  <c r="Q125" i="5"/>
  <c r="X132" i="5"/>
  <c r="Q133" i="5"/>
  <c r="Q141" i="5"/>
  <c r="U142" i="5"/>
  <c r="Q149" i="5"/>
  <c r="U150" i="5"/>
  <c r="X156" i="5"/>
  <c r="Q157" i="5"/>
  <c r="X164" i="5"/>
  <c r="Q165" i="5"/>
  <c r="R175" i="5"/>
  <c r="R178" i="5"/>
  <c r="Q186" i="5"/>
  <c r="Q191" i="5"/>
  <c r="R199" i="5"/>
  <c r="W214" i="5"/>
  <c r="Q225" i="5"/>
  <c r="R227" i="5"/>
  <c r="R234" i="5"/>
  <c r="X236" i="5"/>
  <c r="R238" i="5"/>
  <c r="X240" i="5"/>
  <c r="X244" i="5"/>
  <c r="X252" i="5"/>
  <c r="X256" i="5"/>
  <c r="X260" i="5"/>
  <c r="U265" i="5"/>
  <c r="X271" i="5"/>
  <c r="W276" i="5"/>
  <c r="W277" i="5"/>
  <c r="Q353" i="5"/>
  <c r="Q356" i="5"/>
  <c r="U372" i="5"/>
  <c r="X378" i="5"/>
  <c r="Q392" i="5"/>
  <c r="R51" i="5"/>
  <c r="X57" i="5"/>
  <c r="X61" i="5"/>
  <c r="R95" i="5"/>
  <c r="U161" i="5"/>
  <c r="R161" i="5"/>
  <c r="X214" i="5"/>
  <c r="Q377" i="5"/>
  <c r="R377" i="5"/>
  <c r="Q18" i="5"/>
  <c r="Q38" i="5"/>
  <c r="X45" i="5"/>
  <c r="R59" i="5"/>
  <c r="R63" i="5"/>
  <c r="X95" i="5"/>
  <c r="U101" i="5"/>
  <c r="X119" i="5"/>
  <c r="R133" i="5"/>
  <c r="X136" i="5"/>
  <c r="U158" i="5"/>
  <c r="R165" i="5"/>
  <c r="X168" i="5"/>
  <c r="U169" i="5"/>
  <c r="R169" i="5"/>
  <c r="U191" i="5"/>
  <c r="X194" i="5"/>
  <c r="Q212" i="5"/>
  <c r="U212" i="5"/>
  <c r="Q228" i="5"/>
  <c r="U228" i="5"/>
  <c r="R228" i="5"/>
  <c r="W376" i="5"/>
  <c r="X376" i="5"/>
  <c r="X384" i="5"/>
  <c r="W38" i="5"/>
  <c r="R47" i="5"/>
  <c r="Q53" i="5"/>
  <c r="W53" i="5"/>
  <c r="U55" i="5"/>
  <c r="U58" i="5"/>
  <c r="U59" i="5"/>
  <c r="U62" i="5"/>
  <c r="U63" i="5"/>
  <c r="W74" i="5"/>
  <c r="Q75" i="5"/>
  <c r="Q79" i="5"/>
  <c r="R83" i="5"/>
  <c r="U84" i="5"/>
  <c r="X84" i="5"/>
  <c r="W89" i="5"/>
  <c r="R93" i="5"/>
  <c r="R101" i="5"/>
  <c r="Q106" i="5"/>
  <c r="Q114" i="5"/>
  <c r="Q117" i="5"/>
  <c r="X122" i="5"/>
  <c r="U134" i="5"/>
  <c r="X140" i="5"/>
  <c r="R141" i="5"/>
  <c r="R142" i="5"/>
  <c r="X143" i="5"/>
  <c r="X144" i="5"/>
  <c r="U145" i="5"/>
  <c r="R145" i="5"/>
  <c r="W152" i="5"/>
  <c r="X154" i="5"/>
  <c r="W156" i="5"/>
  <c r="U166" i="5"/>
  <c r="X172" i="5"/>
  <c r="X175" i="5"/>
  <c r="X178" i="5"/>
  <c r="Q188" i="5"/>
  <c r="X191" i="5"/>
  <c r="Q192" i="5"/>
  <c r="R192" i="5"/>
  <c r="U199" i="5"/>
  <c r="X211" i="5"/>
  <c r="R212" i="5"/>
  <c r="R215" i="5"/>
  <c r="U225" i="5"/>
  <c r="X348" i="5"/>
  <c r="Q357" i="5"/>
  <c r="R357" i="5"/>
  <c r="X46" i="5"/>
  <c r="R113" i="5"/>
  <c r="X116" i="5"/>
  <c r="R125" i="5"/>
  <c r="U129" i="5"/>
  <c r="R129" i="5"/>
  <c r="R157" i="5"/>
  <c r="R186" i="5"/>
  <c r="R194" i="5"/>
  <c r="U45" i="5"/>
  <c r="R55" i="5"/>
  <c r="U80" i="5"/>
  <c r="W82" i="5"/>
  <c r="X94" i="5"/>
  <c r="Q110" i="5"/>
  <c r="U117" i="5"/>
  <c r="U126" i="5"/>
  <c r="X135" i="5"/>
  <c r="U137" i="5"/>
  <c r="R137" i="5"/>
  <c r="X146" i="5"/>
  <c r="W148" i="5"/>
  <c r="X167" i="5"/>
  <c r="Q182" i="5"/>
  <c r="W194" i="5"/>
  <c r="U209" i="5"/>
  <c r="W14" i="5"/>
  <c r="U46" i="5"/>
  <c r="U47" i="5"/>
  <c r="Q51" i="5"/>
  <c r="W58" i="5"/>
  <c r="X58" i="5"/>
  <c r="W62" i="5"/>
  <c r="X62" i="5"/>
  <c r="W70" i="5"/>
  <c r="W73" i="5"/>
  <c r="X80" i="5"/>
  <c r="R84" i="5"/>
  <c r="X86" i="5"/>
  <c r="W91" i="5"/>
  <c r="W128" i="5"/>
  <c r="X148" i="5"/>
  <c r="R149" i="5"/>
  <c r="R150" i="5"/>
  <c r="U153" i="5"/>
  <c r="R153" i="5"/>
  <c r="W160" i="5"/>
  <c r="X177" i="5"/>
  <c r="W189" i="5"/>
  <c r="U189" i="5"/>
  <c r="X189" i="5"/>
  <c r="Q200" i="5"/>
  <c r="R202" i="5"/>
  <c r="R203" i="5"/>
  <c r="X203" i="5"/>
  <c r="R210" i="5"/>
  <c r="R211" i="5"/>
  <c r="R219" i="5"/>
  <c r="X219" i="5"/>
  <c r="X93" i="5"/>
  <c r="Q95" i="5"/>
  <c r="Q102" i="5"/>
  <c r="U113" i="5"/>
  <c r="X114" i="5"/>
  <c r="W116" i="5"/>
  <c r="R122" i="5"/>
  <c r="Q126" i="5"/>
  <c r="Q129" i="5"/>
  <c r="R130" i="5"/>
  <c r="Q132" i="5"/>
  <c r="Q134" i="5"/>
  <c r="Q137" i="5"/>
  <c r="R138" i="5"/>
  <c r="Q140" i="5"/>
  <c r="Q142" i="5"/>
  <c r="Q145" i="5"/>
  <c r="R146" i="5"/>
  <c r="Q148" i="5"/>
  <c r="Q150" i="5"/>
  <c r="Q153" i="5"/>
  <c r="R154" i="5"/>
  <c r="Q156" i="5"/>
  <c r="Q158" i="5"/>
  <c r="Q161" i="5"/>
  <c r="R162" i="5"/>
  <c r="Q164" i="5"/>
  <c r="Q166" i="5"/>
  <c r="Q169" i="5"/>
  <c r="R170" i="5"/>
  <c r="Q172" i="5"/>
  <c r="Q174" i="5"/>
  <c r="W181" i="5"/>
  <c r="X181" i="5"/>
  <c r="Q183" i="5"/>
  <c r="X186" i="5"/>
  <c r="W186" i="5"/>
  <c r="Q189" i="5"/>
  <c r="R191" i="5"/>
  <c r="Q203" i="5"/>
  <c r="Q205" i="5"/>
  <c r="Q209" i="5"/>
  <c r="Q211" i="5"/>
  <c r="Q219" i="5"/>
  <c r="Q220" i="5"/>
  <c r="R220" i="5"/>
  <c r="X221" i="5"/>
  <c r="X235" i="5"/>
  <c r="U271" i="5"/>
  <c r="X273" i="5"/>
  <c r="U354" i="5"/>
  <c r="X364" i="5"/>
  <c r="U393" i="5"/>
  <c r="R393" i="5"/>
  <c r="U125" i="5"/>
  <c r="X126" i="5"/>
  <c r="U133" i="5"/>
  <c r="X134" i="5"/>
  <c r="U141" i="5"/>
  <c r="X142" i="5"/>
  <c r="U149" i="5"/>
  <c r="X150" i="5"/>
  <c r="U157" i="5"/>
  <c r="X158" i="5"/>
  <c r="U165" i="5"/>
  <c r="X166" i="5"/>
  <c r="Q175" i="5"/>
  <c r="Q176" i="5"/>
  <c r="Q178" i="5"/>
  <c r="Q181" i="5"/>
  <c r="U181" i="5"/>
  <c r="W188" i="5"/>
  <c r="R204" i="5"/>
  <c r="U207" i="5"/>
  <c r="U215" i="5"/>
  <c r="Q217" i="5"/>
  <c r="U220" i="5"/>
  <c r="X222" i="5"/>
  <c r="R226" i="5"/>
  <c r="Q266" i="5"/>
  <c r="X278" i="5"/>
  <c r="R385" i="5"/>
  <c r="Q235" i="5"/>
  <c r="Q237" i="5"/>
  <c r="R239" i="5"/>
  <c r="Q241" i="5"/>
  <c r="R243" i="5"/>
  <c r="Q245" i="5"/>
  <c r="R247" i="5"/>
  <c r="Q249" i="5"/>
  <c r="R251" i="5"/>
  <c r="Q253" i="5"/>
  <c r="R255" i="5"/>
  <c r="Q257" i="5"/>
  <c r="R259" i="5"/>
  <c r="Q261" i="5"/>
  <c r="Z261" i="5" s="1"/>
  <c r="U267" i="5"/>
  <c r="X267" i="5"/>
  <c r="X268" i="5"/>
  <c r="W269" i="5"/>
  <c r="U273" i="5"/>
  <c r="Q283" i="5"/>
  <c r="Q287" i="5"/>
  <c r="R346" i="5"/>
  <c r="X354" i="5"/>
  <c r="R362" i="5"/>
  <c r="Q365" i="5"/>
  <c r="X366" i="5"/>
  <c r="U368" i="5"/>
  <c r="R370" i="5"/>
  <c r="Q372" i="5"/>
  <c r="U380" i="5"/>
  <c r="R382" i="5"/>
  <c r="W384" i="5"/>
  <c r="Q385" i="5"/>
  <c r="X386" i="5"/>
  <c r="Q393" i="5"/>
  <c r="R394" i="5"/>
  <c r="Q221" i="5"/>
  <c r="Q227" i="5"/>
  <c r="Q233" i="5"/>
  <c r="W239" i="5"/>
  <c r="W243" i="5"/>
  <c r="W247" i="5"/>
  <c r="W251" i="5"/>
  <c r="W255" i="5"/>
  <c r="W259" i="5"/>
  <c r="W263" i="5"/>
  <c r="U269" i="5"/>
  <c r="R271" i="5"/>
  <c r="Q274" i="5"/>
  <c r="X277" i="5"/>
  <c r="W278" i="5"/>
  <c r="U282" i="5"/>
  <c r="W283" i="5"/>
  <c r="X283" i="5"/>
  <c r="W285" i="5"/>
  <c r="X346" i="5"/>
  <c r="R353" i="5"/>
  <c r="W356" i="5"/>
  <c r="Q361" i="5"/>
  <c r="X362" i="5"/>
  <c r="R365" i="5"/>
  <c r="U366" i="5"/>
  <c r="X367" i="5"/>
  <c r="U370" i="5"/>
  <c r="W372" i="5"/>
  <c r="Q373" i="5"/>
  <c r="X374" i="5"/>
  <c r="U376" i="5"/>
  <c r="R378" i="5"/>
  <c r="Q380" i="5"/>
  <c r="R386" i="5"/>
  <c r="U389" i="5"/>
  <c r="X390" i="5"/>
  <c r="W392" i="5"/>
  <c r="Q394" i="5"/>
  <c r="U223" i="5"/>
  <c r="Q231" i="5"/>
  <c r="U235" i="5"/>
  <c r="X237" i="5"/>
  <c r="X239" i="5"/>
  <c r="X241" i="5"/>
  <c r="X243" i="5"/>
  <c r="X245" i="5"/>
  <c r="X247" i="5"/>
  <c r="X249" i="5"/>
  <c r="X251" i="5"/>
  <c r="X253" i="5"/>
  <c r="X255" i="5"/>
  <c r="X257" i="5"/>
  <c r="X259" i="5"/>
  <c r="Q270" i="5"/>
  <c r="W271" i="5"/>
  <c r="U275" i="5"/>
  <c r="X275" i="5"/>
  <c r="X276" i="5"/>
  <c r="U277" i="5"/>
  <c r="R279" i="5"/>
  <c r="U283" i="5"/>
  <c r="Q284" i="5"/>
  <c r="W348" i="5"/>
  <c r="W364" i="5"/>
  <c r="R366" i="5"/>
  <c r="W368" i="5"/>
  <c r="Q369" i="5"/>
  <c r="X370" i="5"/>
  <c r="U374" i="5"/>
  <c r="X375" i="5"/>
  <c r="W380" i="5"/>
  <c r="Q381" i="5"/>
  <c r="X382" i="5"/>
  <c r="U384" i="5"/>
  <c r="Q386" i="5"/>
  <c r="R389" i="5"/>
  <c r="R390" i="5"/>
  <c r="X391" i="5"/>
  <c r="Q14" i="5"/>
  <c r="X55" i="5"/>
  <c r="W55" i="5"/>
  <c r="U81" i="5"/>
  <c r="R81" i="5"/>
  <c r="Q81" i="5"/>
  <c r="X89" i="5"/>
  <c r="U188" i="5"/>
  <c r="R188" i="5"/>
  <c r="R213" i="5"/>
  <c r="W213" i="5"/>
  <c r="U213" i="5"/>
  <c r="Q213" i="5"/>
  <c r="X213" i="5"/>
  <c r="U363" i="5"/>
  <c r="R363" i="5"/>
  <c r="Q363" i="5"/>
  <c r="W363" i="5"/>
  <c r="Q13" i="5"/>
  <c r="R14" i="5"/>
  <c r="R18" i="5"/>
  <c r="U38" i="5"/>
  <c r="Q45" i="5"/>
  <c r="X52" i="5"/>
  <c r="U53" i="5"/>
  <c r="R53" i="5"/>
  <c r="X56" i="5"/>
  <c r="U57" i="5"/>
  <c r="R57" i="5"/>
  <c r="X60" i="5"/>
  <c r="U61" i="5"/>
  <c r="R61" i="5"/>
  <c r="X64" i="5"/>
  <c r="U70" i="5"/>
  <c r="R70" i="5"/>
  <c r="Q70" i="5"/>
  <c r="X79" i="5"/>
  <c r="W79" i="5"/>
  <c r="W81" i="5"/>
  <c r="U86" i="5"/>
  <c r="R86" i="5"/>
  <c r="Q86" i="5"/>
  <c r="R94" i="5"/>
  <c r="U100" i="5"/>
  <c r="R100" i="5"/>
  <c r="W100" i="5"/>
  <c r="Q100" i="5"/>
  <c r="X100" i="5"/>
  <c r="U106" i="5"/>
  <c r="R106" i="5"/>
  <c r="W252" i="5"/>
  <c r="W13" i="5"/>
  <c r="X18" i="5"/>
  <c r="X47" i="5"/>
  <c r="W47" i="5"/>
  <c r="X59" i="5"/>
  <c r="W59" i="5"/>
  <c r="U73" i="5"/>
  <c r="R73" i="5"/>
  <c r="Q73" i="5"/>
  <c r="X81" i="5"/>
  <c r="U89" i="5"/>
  <c r="R89" i="5"/>
  <c r="Q89" i="5"/>
  <c r="U14" i="5"/>
  <c r="U18" i="5"/>
  <c r="X38" i="5"/>
  <c r="R45" i="5"/>
  <c r="Q46" i="5"/>
  <c r="R52" i="5"/>
  <c r="Q52" i="5"/>
  <c r="R56" i="5"/>
  <c r="Q56" i="5"/>
  <c r="Q58" i="5"/>
  <c r="R60" i="5"/>
  <c r="Q60" i="5"/>
  <c r="Q62" i="5"/>
  <c r="R64" i="5"/>
  <c r="Q64" i="5"/>
  <c r="W64" i="5"/>
  <c r="U69" i="5"/>
  <c r="R69" i="5"/>
  <c r="Q69" i="5"/>
  <c r="X69" i="5"/>
  <c r="U85" i="5"/>
  <c r="R85" i="5"/>
  <c r="Q85" i="5"/>
  <c r="X85" i="5"/>
  <c r="Q93" i="5"/>
  <c r="X51" i="5"/>
  <c r="W51" i="5"/>
  <c r="X63" i="5"/>
  <c r="W63" i="5"/>
  <c r="X73" i="5"/>
  <c r="W45" i="5"/>
  <c r="U74" i="5"/>
  <c r="R74" i="5"/>
  <c r="Q74" i="5"/>
  <c r="X75" i="5"/>
  <c r="W75" i="5"/>
  <c r="U82" i="5"/>
  <c r="R82" i="5"/>
  <c r="Q82" i="5"/>
  <c r="X83" i="5"/>
  <c r="W83" i="5"/>
  <c r="U90" i="5"/>
  <c r="R90" i="5"/>
  <c r="Q90" i="5"/>
  <c r="U102" i="5"/>
  <c r="R102" i="5"/>
  <c r="U104" i="5"/>
  <c r="R104" i="5"/>
  <c r="W104" i="5"/>
  <c r="Q104" i="5"/>
  <c r="X104" i="5"/>
  <c r="U110" i="5"/>
  <c r="R110" i="5"/>
  <c r="W112" i="5"/>
  <c r="U112" i="5"/>
  <c r="R112" i="5"/>
  <c r="X112" i="5"/>
  <c r="Q112" i="5"/>
  <c r="U115" i="5"/>
  <c r="R115" i="5"/>
  <c r="Q115" i="5"/>
  <c r="W115" i="5"/>
  <c r="U123" i="5"/>
  <c r="R123" i="5"/>
  <c r="Q123" i="5"/>
  <c r="W123" i="5"/>
  <c r="U131" i="5"/>
  <c r="R131" i="5"/>
  <c r="Q131" i="5"/>
  <c r="W131" i="5"/>
  <c r="U139" i="5"/>
  <c r="R139" i="5"/>
  <c r="Q139" i="5"/>
  <c r="W139" i="5"/>
  <c r="U147" i="5"/>
  <c r="R147" i="5"/>
  <c r="Q147" i="5"/>
  <c r="W147" i="5"/>
  <c r="U155" i="5"/>
  <c r="R155" i="5"/>
  <c r="Q155" i="5"/>
  <c r="W155" i="5"/>
  <c r="U163" i="5"/>
  <c r="R163" i="5"/>
  <c r="Q163" i="5"/>
  <c r="W163" i="5"/>
  <c r="U171" i="5"/>
  <c r="R171" i="5"/>
  <c r="Q171" i="5"/>
  <c r="W171" i="5"/>
  <c r="R183" i="5"/>
  <c r="U183" i="5"/>
  <c r="W80" i="5"/>
  <c r="W84" i="5"/>
  <c r="W90" i="5"/>
  <c r="R99" i="5"/>
  <c r="Q99" i="5"/>
  <c r="Q101" i="5"/>
  <c r="R103" i="5"/>
  <c r="Q103" i="5"/>
  <c r="R107" i="5"/>
  <c r="Q107" i="5"/>
  <c r="R111" i="5"/>
  <c r="Q111" i="5"/>
  <c r="X113" i="5"/>
  <c r="W113" i="5"/>
  <c r="Q128" i="5"/>
  <c r="X129" i="5"/>
  <c r="W129" i="5"/>
  <c r="Q136" i="5"/>
  <c r="X137" i="5"/>
  <c r="W137" i="5"/>
  <c r="Q144" i="5"/>
  <c r="X145" i="5"/>
  <c r="W145" i="5"/>
  <c r="Q152" i="5"/>
  <c r="X153" i="5"/>
  <c r="W153" i="5"/>
  <c r="Q160" i="5"/>
  <c r="X161" i="5"/>
  <c r="W161" i="5"/>
  <c r="Q168" i="5"/>
  <c r="X169" i="5"/>
  <c r="W169" i="5"/>
  <c r="Q208" i="5"/>
  <c r="U208" i="5"/>
  <c r="R208" i="5"/>
  <c r="W208" i="5"/>
  <c r="W215" i="5"/>
  <c r="X215" i="5"/>
  <c r="R229" i="5"/>
  <c r="W229" i="5"/>
  <c r="U229" i="5"/>
  <c r="Q229" i="5"/>
  <c r="X229" i="5"/>
  <c r="W260" i="5"/>
  <c r="Q80" i="5"/>
  <c r="Q84" i="5"/>
  <c r="R91" i="5"/>
  <c r="W93" i="5"/>
  <c r="Q94" i="5"/>
  <c r="W95" i="5"/>
  <c r="U99" i="5"/>
  <c r="W101" i="5"/>
  <c r="U103" i="5"/>
  <c r="U107" i="5"/>
  <c r="U111" i="5"/>
  <c r="X115" i="5"/>
  <c r="U119" i="5"/>
  <c r="R119" i="5"/>
  <c r="Q119" i="5"/>
  <c r="X123" i="5"/>
  <c r="U127" i="5"/>
  <c r="R127" i="5"/>
  <c r="Q127" i="5"/>
  <c r="X131" i="5"/>
  <c r="U135" i="5"/>
  <c r="R135" i="5"/>
  <c r="Q135" i="5"/>
  <c r="X139" i="5"/>
  <c r="U143" i="5"/>
  <c r="R143" i="5"/>
  <c r="Q143" i="5"/>
  <c r="X147" i="5"/>
  <c r="U151" i="5"/>
  <c r="R151" i="5"/>
  <c r="Q151" i="5"/>
  <c r="X155" i="5"/>
  <c r="U159" i="5"/>
  <c r="R159" i="5"/>
  <c r="Q159" i="5"/>
  <c r="X163" i="5"/>
  <c r="U167" i="5"/>
  <c r="R167" i="5"/>
  <c r="Q167" i="5"/>
  <c r="X171" i="5"/>
  <c r="R177" i="5"/>
  <c r="W177" i="5"/>
  <c r="U177" i="5"/>
  <c r="Q177" i="5"/>
  <c r="W182" i="5"/>
  <c r="X182" i="5"/>
  <c r="X195" i="5"/>
  <c r="U195" i="5"/>
  <c r="R195" i="5"/>
  <c r="Q195" i="5"/>
  <c r="X210" i="5"/>
  <c r="W210" i="5"/>
  <c r="Q224" i="5"/>
  <c r="U224" i="5"/>
  <c r="R224" i="5"/>
  <c r="W224" i="5"/>
  <c r="X234" i="5"/>
  <c r="W234" i="5"/>
  <c r="W236" i="5"/>
  <c r="X90" i="5"/>
  <c r="X91" i="5"/>
  <c r="U91" i="5"/>
  <c r="U93" i="5"/>
  <c r="W94" i="5"/>
  <c r="X99" i="5"/>
  <c r="W99" i="5"/>
  <c r="X101" i="5"/>
  <c r="X102" i="5"/>
  <c r="W102" i="5"/>
  <c r="X103" i="5"/>
  <c r="W103" i="5"/>
  <c r="X106" i="5"/>
  <c r="W106" i="5"/>
  <c r="X107" i="5"/>
  <c r="W107" i="5"/>
  <c r="X110" i="5"/>
  <c r="W110" i="5"/>
  <c r="X111" i="5"/>
  <c r="W111" i="5"/>
  <c r="U114" i="5"/>
  <c r="X117" i="5"/>
  <c r="W117" i="5"/>
  <c r="W119" i="5"/>
  <c r="U122" i="5"/>
  <c r="X125" i="5"/>
  <c r="W125" i="5"/>
  <c r="W127" i="5"/>
  <c r="U130" i="5"/>
  <c r="X133" i="5"/>
  <c r="W133" i="5"/>
  <c r="W135" i="5"/>
  <c r="U138" i="5"/>
  <c r="X141" i="5"/>
  <c r="W141" i="5"/>
  <c r="W143" i="5"/>
  <c r="U146" i="5"/>
  <c r="X149" i="5"/>
  <c r="W149" i="5"/>
  <c r="W151" i="5"/>
  <c r="U154" i="5"/>
  <c r="X157" i="5"/>
  <c r="W157" i="5"/>
  <c r="W159" i="5"/>
  <c r="U162" i="5"/>
  <c r="X165" i="5"/>
  <c r="W165" i="5"/>
  <c r="W167" i="5"/>
  <c r="U170" i="5"/>
  <c r="W174" i="5"/>
  <c r="X174" i="5"/>
  <c r="U175" i="5"/>
  <c r="X183" i="5"/>
  <c r="X187" i="5"/>
  <c r="U187" i="5"/>
  <c r="R187" i="5"/>
  <c r="Q187" i="5"/>
  <c r="X217" i="5"/>
  <c r="W217" i="5"/>
  <c r="X226" i="5"/>
  <c r="W226" i="5"/>
  <c r="W244" i="5"/>
  <c r="W114" i="5"/>
  <c r="R116" i="5"/>
  <c r="W122" i="5"/>
  <c r="W126" i="5"/>
  <c r="R128" i="5"/>
  <c r="W130" i="5"/>
  <c r="R132" i="5"/>
  <c r="W134" i="5"/>
  <c r="R136" i="5"/>
  <c r="W138" i="5"/>
  <c r="R140" i="5"/>
  <c r="W142" i="5"/>
  <c r="R144" i="5"/>
  <c r="W146" i="5"/>
  <c r="R148" i="5"/>
  <c r="W150" i="5"/>
  <c r="R152" i="5"/>
  <c r="W154" i="5"/>
  <c r="R156" i="5"/>
  <c r="W158" i="5"/>
  <c r="R160" i="5"/>
  <c r="W162" i="5"/>
  <c r="R164" i="5"/>
  <c r="W166" i="5"/>
  <c r="R168" i="5"/>
  <c r="W170" i="5"/>
  <c r="R172" i="5"/>
  <c r="R174" i="5"/>
  <c r="X176" i="5"/>
  <c r="U176" i="5"/>
  <c r="U178" i="5"/>
  <c r="R182" i="5"/>
  <c r="U186" i="5"/>
  <c r="W187" i="5"/>
  <c r="X192" i="5"/>
  <c r="U192" i="5"/>
  <c r="U194" i="5"/>
  <c r="W195" i="5"/>
  <c r="X200" i="5"/>
  <c r="U200" i="5"/>
  <c r="U203" i="5"/>
  <c r="X204" i="5"/>
  <c r="W204" i="5"/>
  <c r="U206" i="5"/>
  <c r="R206" i="5"/>
  <c r="Q206" i="5"/>
  <c r="Q207" i="5"/>
  <c r="W209" i="5"/>
  <c r="U219" i="5"/>
  <c r="X220" i="5"/>
  <c r="W220" i="5"/>
  <c r="U222" i="5"/>
  <c r="R222" i="5"/>
  <c r="Q222" i="5"/>
  <c r="Q223" i="5"/>
  <c r="W225" i="5"/>
  <c r="W233" i="5"/>
  <c r="W238" i="5"/>
  <c r="W246" i="5"/>
  <c r="W254" i="5"/>
  <c r="W262" i="5"/>
  <c r="U272" i="5"/>
  <c r="R272" i="5"/>
  <c r="Q272" i="5"/>
  <c r="W272" i="5"/>
  <c r="U116" i="5"/>
  <c r="U128" i="5"/>
  <c r="U132" i="5"/>
  <c r="U136" i="5"/>
  <c r="U140" i="5"/>
  <c r="U144" i="5"/>
  <c r="U148" i="5"/>
  <c r="U152" i="5"/>
  <c r="U156" i="5"/>
  <c r="U160" i="5"/>
  <c r="U164" i="5"/>
  <c r="U168" i="5"/>
  <c r="U172" i="5"/>
  <c r="W176" i="5"/>
  <c r="R181" i="5"/>
  <c r="R189" i="5"/>
  <c r="W192" i="5"/>
  <c r="W200" i="5"/>
  <c r="X202" i="5"/>
  <c r="W202" i="5"/>
  <c r="R205" i="5"/>
  <c r="W205" i="5"/>
  <c r="U205" i="5"/>
  <c r="W207" i="5"/>
  <c r="X207" i="5"/>
  <c r="Q216" i="5"/>
  <c r="U216" i="5"/>
  <c r="R216" i="5"/>
  <c r="R221" i="5"/>
  <c r="W221" i="5"/>
  <c r="U221" i="5"/>
  <c r="W223" i="5"/>
  <c r="X223" i="5"/>
  <c r="U230" i="5"/>
  <c r="W230" i="5"/>
  <c r="R230" i="5"/>
  <c r="Q230" i="5"/>
  <c r="Q232" i="5"/>
  <c r="W232" i="5"/>
  <c r="U232" i="5"/>
  <c r="R232" i="5"/>
  <c r="W240" i="5"/>
  <c r="W256" i="5"/>
  <c r="X282" i="5"/>
  <c r="W282" i="5"/>
  <c r="U174" i="5"/>
  <c r="W175" i="5"/>
  <c r="U182" i="5"/>
  <c r="W183" i="5"/>
  <c r="X188" i="5"/>
  <c r="W191" i="5"/>
  <c r="W199" i="5"/>
  <c r="X212" i="5"/>
  <c r="W212" i="5"/>
  <c r="U214" i="5"/>
  <c r="R214" i="5"/>
  <c r="Q214" i="5"/>
  <c r="Q215" i="5"/>
  <c r="X228" i="5"/>
  <c r="W228" i="5"/>
  <c r="W258" i="5"/>
  <c r="U264" i="5"/>
  <c r="R264" i="5"/>
  <c r="Q264" i="5"/>
  <c r="W264" i="5"/>
  <c r="R209" i="5"/>
  <c r="R217" i="5"/>
  <c r="R225" i="5"/>
  <c r="R233" i="5"/>
  <c r="X263" i="5"/>
  <c r="R267" i="5"/>
  <c r="Q269" i="5"/>
  <c r="X270" i="5"/>
  <c r="W270" i="5"/>
  <c r="R275" i="5"/>
  <c r="Q277" i="5"/>
  <c r="U281" i="5"/>
  <c r="W281" i="5"/>
  <c r="X284" i="5"/>
  <c r="W284" i="5"/>
  <c r="U285" i="5"/>
  <c r="W286" i="5"/>
  <c r="U202" i="5"/>
  <c r="W203" i="5"/>
  <c r="X208" i="5"/>
  <c r="U210" i="5"/>
  <c r="W211" i="5"/>
  <c r="X216" i="5"/>
  <c r="W219" i="5"/>
  <c r="X224" i="5"/>
  <c r="U226" i="5"/>
  <c r="W227" i="5"/>
  <c r="X232" i="5"/>
  <c r="U234" i="5"/>
  <c r="W235" i="5"/>
  <c r="R235" i="5"/>
  <c r="U236" i="5"/>
  <c r="Q236" i="5"/>
  <c r="W237" i="5"/>
  <c r="Q238" i="5"/>
  <c r="U238" i="5"/>
  <c r="U240" i="5"/>
  <c r="Q240" i="5"/>
  <c r="W241" i="5"/>
  <c r="Q242" i="5"/>
  <c r="U244" i="5"/>
  <c r="Q244" i="5"/>
  <c r="W245" i="5"/>
  <c r="Q246" i="5"/>
  <c r="U246" i="5"/>
  <c r="Q248" i="5"/>
  <c r="W249" i="5"/>
  <c r="Q250" i="5"/>
  <c r="U252" i="5"/>
  <c r="Q252" i="5"/>
  <c r="W253" i="5"/>
  <c r="Q254" i="5"/>
  <c r="U254" i="5"/>
  <c r="U256" i="5"/>
  <c r="Q256" i="5"/>
  <c r="W257" i="5"/>
  <c r="Q258" i="5"/>
  <c r="U258" i="5"/>
  <c r="U260" i="5"/>
  <c r="Q260" i="5"/>
  <c r="Q262" i="5"/>
  <c r="U262" i="5"/>
  <c r="X264" i="5"/>
  <c r="W265" i="5"/>
  <c r="W267" i="5"/>
  <c r="U268" i="5"/>
  <c r="R268" i="5"/>
  <c r="Q268" i="5"/>
  <c r="X272" i="5"/>
  <c r="W273" i="5"/>
  <c r="W275" i="5"/>
  <c r="U276" i="5"/>
  <c r="R276" i="5"/>
  <c r="Q276" i="5"/>
  <c r="U278" i="5"/>
  <c r="R278" i="5"/>
  <c r="Q278" i="5"/>
  <c r="W279" i="5"/>
  <c r="X279" i="5"/>
  <c r="Q280" i="5"/>
  <c r="U280" i="5"/>
  <c r="R280" i="5"/>
  <c r="Q285" i="5"/>
  <c r="Q239" i="5"/>
  <c r="Q243" i="5"/>
  <c r="Q247" i="5"/>
  <c r="Q251" i="5"/>
  <c r="Q255" i="5"/>
  <c r="Q259" i="5"/>
  <c r="R263" i="5"/>
  <c r="Q263" i="5"/>
  <c r="U263" i="5"/>
  <c r="Q265" i="5"/>
  <c r="Q273" i="5"/>
  <c r="X274" i="5"/>
  <c r="W274" i="5"/>
  <c r="U286" i="5"/>
  <c r="R286" i="5"/>
  <c r="Q286" i="5"/>
  <c r="W287" i="5"/>
  <c r="X287" i="5"/>
  <c r="Q288" i="5"/>
  <c r="U288" i="5"/>
  <c r="R288" i="5"/>
  <c r="R237" i="5"/>
  <c r="R241" i="5"/>
  <c r="R245" i="5"/>
  <c r="R249" i="5"/>
  <c r="R253" i="5"/>
  <c r="R257" i="5"/>
  <c r="R265" i="5"/>
  <c r="R269" i="5"/>
  <c r="U270" i="5"/>
  <c r="R273" i="5"/>
  <c r="U274" i="5"/>
  <c r="U279" i="5"/>
  <c r="R281" i="5"/>
  <c r="U287" i="5"/>
  <c r="U312" i="5"/>
  <c r="Q312" i="5"/>
  <c r="U371" i="5"/>
  <c r="R371" i="5"/>
  <c r="Q371" i="5"/>
  <c r="W371" i="5"/>
  <c r="Q267" i="5"/>
  <c r="Q271" i="5"/>
  <c r="Q275" i="5"/>
  <c r="X280" i="5"/>
  <c r="Q281" i="5"/>
  <c r="X288" i="5"/>
  <c r="R311" i="5"/>
  <c r="Q311" i="5"/>
  <c r="U347" i="5"/>
  <c r="R347" i="5"/>
  <c r="Q347" i="5"/>
  <c r="W347" i="5"/>
  <c r="U379" i="5"/>
  <c r="R379" i="5"/>
  <c r="Q379" i="5"/>
  <c r="W379" i="5"/>
  <c r="R277" i="5"/>
  <c r="W280" i="5"/>
  <c r="Q282" i="5"/>
  <c r="R284" i="5"/>
  <c r="R285" i="5"/>
  <c r="W288" i="5"/>
  <c r="W311" i="5"/>
  <c r="U311" i="5"/>
  <c r="W312" i="5"/>
  <c r="U355" i="5"/>
  <c r="R355" i="5"/>
  <c r="Q355" i="5"/>
  <c r="W355" i="5"/>
  <c r="U387" i="5"/>
  <c r="R387" i="5"/>
  <c r="Q387" i="5"/>
  <c r="W387" i="5"/>
  <c r="X353" i="5"/>
  <c r="W353" i="5"/>
  <c r="X361" i="5"/>
  <c r="W361" i="5"/>
  <c r="X369" i="5"/>
  <c r="W369" i="5"/>
  <c r="X377" i="5"/>
  <c r="W377" i="5"/>
  <c r="X385" i="5"/>
  <c r="W385" i="5"/>
  <c r="U390" i="5"/>
  <c r="X393" i="5"/>
  <c r="W393" i="5"/>
  <c r="X347" i="5"/>
  <c r="X355" i="5"/>
  <c r="X363" i="5"/>
  <c r="U367" i="5"/>
  <c r="R367" i="5"/>
  <c r="Q367" i="5"/>
  <c r="X371" i="5"/>
  <c r="U375" i="5"/>
  <c r="R375" i="5"/>
  <c r="Q375" i="5"/>
  <c r="X379" i="5"/>
  <c r="U383" i="5"/>
  <c r="R383" i="5"/>
  <c r="Q383" i="5"/>
  <c r="X387" i="5"/>
  <c r="U391" i="5"/>
  <c r="R391" i="5"/>
  <c r="Q391" i="5"/>
  <c r="X357" i="5"/>
  <c r="W357" i="5"/>
  <c r="X365" i="5"/>
  <c r="W365" i="5"/>
  <c r="W367" i="5"/>
  <c r="X373" i="5"/>
  <c r="W373" i="5"/>
  <c r="W375" i="5"/>
  <c r="X381" i="5"/>
  <c r="W381" i="5"/>
  <c r="W383" i="5"/>
  <c r="X389" i="5"/>
  <c r="W389" i="5"/>
  <c r="W391" i="5"/>
  <c r="W346" i="5"/>
  <c r="R348" i="5"/>
  <c r="U353" i="5"/>
  <c r="W354" i="5"/>
  <c r="R356" i="5"/>
  <c r="U357" i="5"/>
  <c r="U361" i="5"/>
  <c r="W362" i="5"/>
  <c r="R364" i="5"/>
  <c r="U365" i="5"/>
  <c r="W366" i="5"/>
  <c r="R368" i="5"/>
  <c r="U369" i="5"/>
  <c r="W370" i="5"/>
  <c r="R372" i="5"/>
  <c r="U373" i="5"/>
  <c r="W374" i="5"/>
  <c r="R376" i="5"/>
  <c r="U377" i="5"/>
  <c r="W378" i="5"/>
  <c r="R380" i="5"/>
  <c r="U381" i="5"/>
  <c r="W382" i="5"/>
  <c r="R384" i="5"/>
  <c r="U385" i="5"/>
  <c r="W386" i="5"/>
  <c r="W390" i="5"/>
  <c r="R392" i="5"/>
  <c r="W394" i="5"/>
  <c r="Q346" i="5"/>
  <c r="U348" i="5"/>
  <c r="Q354" i="5"/>
  <c r="U356" i="5"/>
  <c r="Q362" i="5"/>
  <c r="U364" i="5"/>
  <c r="Q366" i="5"/>
  <c r="Q370" i="5"/>
  <c r="Q374" i="5"/>
  <c r="Q378" i="5"/>
  <c r="Q382" i="5"/>
  <c r="U392" i="5"/>
  <c r="C376" i="6"/>
  <c r="W376" i="6"/>
  <c r="Z394" i="5" l="1"/>
  <c r="Z283" i="5"/>
  <c r="Z245" i="5"/>
  <c r="Z255" i="5"/>
  <c r="Z239" i="5"/>
  <c r="Z222" i="5"/>
  <c r="Z211" i="5"/>
  <c r="Z63" i="5"/>
  <c r="Z370" i="5"/>
  <c r="Z243" i="5"/>
  <c r="Z181" i="5"/>
  <c r="Z134" i="5"/>
  <c r="Z376" i="5"/>
  <c r="Z259" i="5"/>
  <c r="Z225" i="5"/>
  <c r="Z46" i="5"/>
  <c r="Z43" i="5"/>
  <c r="Z169" i="5"/>
  <c r="Z80" i="5"/>
  <c r="Z137" i="5"/>
  <c r="Z251" i="5"/>
  <c r="Z354" i="5"/>
  <c r="Z150" i="5"/>
  <c r="Z38" i="5"/>
  <c r="Z209" i="5"/>
  <c r="Z199" i="5"/>
  <c r="Z331" i="5"/>
  <c r="Z384" i="5"/>
  <c r="Z373" i="5"/>
  <c r="Z368" i="5"/>
  <c r="Z228" i="5"/>
  <c r="Z194" i="5"/>
  <c r="Z380" i="5"/>
  <c r="Z393" i="5"/>
  <c r="Z62" i="5"/>
  <c r="Z158" i="5"/>
  <c r="Z126" i="5"/>
  <c r="Z241" i="5"/>
  <c r="Z227" i="5"/>
  <c r="Z191" i="5"/>
  <c r="Z219" i="5"/>
  <c r="Z353" i="5"/>
  <c r="Z334" i="5"/>
  <c r="Z226" i="5"/>
  <c r="Z203" i="5"/>
  <c r="Z189" i="5"/>
  <c r="Z173" i="5"/>
  <c r="Z186" i="5"/>
  <c r="Z178" i="5"/>
  <c r="Z91" i="5"/>
  <c r="Z58" i="5"/>
  <c r="Z271" i="5"/>
  <c r="Z257" i="5"/>
  <c r="Z166" i="5"/>
  <c r="Z142" i="5"/>
  <c r="Z372" i="5"/>
  <c r="Z391" i="5"/>
  <c r="Z346" i="5"/>
  <c r="Z386" i="5"/>
  <c r="Z249" i="5"/>
  <c r="Z247" i="5"/>
  <c r="Z278" i="5"/>
  <c r="Z252" i="5"/>
  <c r="Z236" i="5"/>
  <c r="Z202" i="5"/>
  <c r="Z174" i="5"/>
  <c r="Z95" i="5"/>
  <c r="Z88" i="5"/>
  <c r="Z153" i="5"/>
  <c r="Z50" i="5"/>
  <c r="Z361" i="5"/>
  <c r="Z170" i="5"/>
  <c r="Z154" i="5"/>
  <c r="Z138" i="5"/>
  <c r="Z122" i="5"/>
  <c r="Z175" i="5"/>
  <c r="Z57" i="5"/>
  <c r="Z362" i="5"/>
  <c r="Z284" i="5"/>
  <c r="Z324" i="5"/>
  <c r="Z210" i="5"/>
  <c r="Z212" i="5"/>
  <c r="Z182" i="5"/>
  <c r="Z377" i="5"/>
  <c r="Z356" i="5"/>
  <c r="Z364" i="5"/>
  <c r="Z282" i="5"/>
  <c r="Z254" i="5"/>
  <c r="Z217" i="5"/>
  <c r="Z157" i="5"/>
  <c r="Z141" i="5"/>
  <c r="Z125" i="5"/>
  <c r="Z47" i="5"/>
  <c r="Z53" i="5"/>
  <c r="Z270" i="5"/>
  <c r="Z18" i="5"/>
  <c r="Z389" i="5"/>
  <c r="Z357" i="5"/>
  <c r="Z369" i="5"/>
  <c r="Z279" i="5"/>
  <c r="Z262" i="5"/>
  <c r="Z246" i="5"/>
  <c r="Z234" i="5"/>
  <c r="Z205" i="5"/>
  <c r="Z233" i="5"/>
  <c r="Z204" i="5"/>
  <c r="Z192" i="5"/>
  <c r="Z162" i="5"/>
  <c r="Z146" i="5"/>
  <c r="Z130" i="5"/>
  <c r="Z114" i="5"/>
  <c r="Z94" i="5"/>
  <c r="Z180" i="5"/>
  <c r="Z161" i="5"/>
  <c r="Z144" i="5"/>
  <c r="Z129" i="5"/>
  <c r="Z101" i="5"/>
  <c r="Z83" i="5"/>
  <c r="Z64" i="5"/>
  <c r="Z14" i="5"/>
  <c r="Z319" i="5"/>
  <c r="Z98" i="5"/>
  <c r="Z365" i="5"/>
  <c r="Z341" i="5"/>
  <c r="Z332" i="5"/>
  <c r="Z316" i="5"/>
  <c r="Z274" i="5"/>
  <c r="Z266" i="5"/>
  <c r="Z253" i="5"/>
  <c r="Z237" i="5"/>
  <c r="Z265" i="5"/>
  <c r="Z269" i="5"/>
  <c r="Z231" i="5"/>
  <c r="Z172" i="5"/>
  <c r="Z164" i="5"/>
  <c r="Z156" i="5"/>
  <c r="Z148" i="5"/>
  <c r="Z140" i="5"/>
  <c r="Z132" i="5"/>
  <c r="Z124" i="5"/>
  <c r="Z116" i="5"/>
  <c r="Z84" i="5"/>
  <c r="Z68" i="5"/>
  <c r="Z183" i="5"/>
  <c r="Z75" i="5"/>
  <c r="Z51" i="5"/>
  <c r="Z59" i="5"/>
  <c r="Z61" i="5"/>
  <c r="Z200" i="5"/>
  <c r="Z378" i="5"/>
  <c r="Z392" i="5"/>
  <c r="Z385" i="5"/>
  <c r="Z348" i="5"/>
  <c r="Z381" i="5"/>
  <c r="Z349" i="5"/>
  <c r="Z335" i="5"/>
  <c r="Z390" i="5"/>
  <c r="Z338" i="5"/>
  <c r="Z330" i="5"/>
  <c r="Z287" i="5"/>
  <c r="Z273" i="5"/>
  <c r="Z244" i="5"/>
  <c r="Z235" i="5"/>
  <c r="Z218" i="5"/>
  <c r="Z188" i="5"/>
  <c r="Z221" i="5"/>
  <c r="Z220" i="5"/>
  <c r="Z176" i="5"/>
  <c r="Z165" i="5"/>
  <c r="Z149" i="5"/>
  <c r="Z133" i="5"/>
  <c r="Z117" i="5"/>
  <c r="Z160" i="5"/>
  <c r="Z145" i="5"/>
  <c r="Z128" i="5"/>
  <c r="Z113" i="5"/>
  <c r="Z56" i="5"/>
  <c r="Z79" i="5"/>
  <c r="Z55" i="5"/>
  <c r="Z379" i="5"/>
  <c r="Z347" i="5"/>
  <c r="Z326" i="5"/>
  <c r="Z168" i="5"/>
  <c r="Z152" i="5"/>
  <c r="Z136" i="5"/>
  <c r="Z111" i="5"/>
  <c r="Z171" i="5"/>
  <c r="Z139" i="5"/>
  <c r="Z90" i="5"/>
  <c r="Z106" i="5"/>
  <c r="Z13" i="5"/>
  <c r="Z363" i="5"/>
  <c r="Z81" i="5"/>
  <c r="Z382" i="5"/>
  <c r="Z366" i="5"/>
  <c r="Z350" i="5"/>
  <c r="Z383" i="5"/>
  <c r="Z375" i="5"/>
  <c r="Z367" i="5"/>
  <c r="Z351" i="5"/>
  <c r="Z337" i="5"/>
  <c r="Z329" i="5"/>
  <c r="Z323" i="5"/>
  <c r="Z275" i="5"/>
  <c r="Z371" i="5"/>
  <c r="Z328" i="5"/>
  <c r="Z322" i="5"/>
  <c r="Z312" i="5"/>
  <c r="Z263" i="5"/>
  <c r="Z280" i="5"/>
  <c r="Z268" i="5"/>
  <c r="Z258" i="5"/>
  <c r="Z248" i="5"/>
  <c r="Z242" i="5"/>
  <c r="Z230" i="5"/>
  <c r="Z272" i="5"/>
  <c r="Z207" i="5"/>
  <c r="Z187" i="5"/>
  <c r="Z224" i="5"/>
  <c r="Z167" i="5"/>
  <c r="Z159" i="5"/>
  <c r="Z151" i="5"/>
  <c r="Z143" i="5"/>
  <c r="Z135" i="5"/>
  <c r="Z127" i="5"/>
  <c r="Z119" i="5"/>
  <c r="Z208" i="5"/>
  <c r="Z99" i="5"/>
  <c r="Z163" i="5"/>
  <c r="Z131" i="5"/>
  <c r="Z82" i="5"/>
  <c r="Z60" i="5"/>
  <c r="Z89" i="5"/>
  <c r="Z73" i="5"/>
  <c r="Z78" i="5"/>
  <c r="Z33" i="5"/>
  <c r="Z213" i="5"/>
  <c r="Z325" i="5"/>
  <c r="Z317" i="5"/>
  <c r="Z311" i="5"/>
  <c r="Z318" i="5"/>
  <c r="Z286" i="5"/>
  <c r="Z333" i="5"/>
  <c r="Z285" i="5"/>
  <c r="Z260" i="5"/>
  <c r="Z238" i="5"/>
  <c r="Z277" i="5"/>
  <c r="Z215" i="5"/>
  <c r="Z232" i="5"/>
  <c r="Z206" i="5"/>
  <c r="Z195" i="5"/>
  <c r="Z109" i="5"/>
  <c r="Z103" i="5"/>
  <c r="Z155" i="5"/>
  <c r="Z123" i="5"/>
  <c r="Z112" i="5"/>
  <c r="Z104" i="5"/>
  <c r="Z102" i="5"/>
  <c r="Z74" i="5"/>
  <c r="Z85" i="5"/>
  <c r="Z69" i="5"/>
  <c r="Z70" i="5"/>
  <c r="Z45" i="5"/>
  <c r="Z37" i="5"/>
  <c r="Z34" i="5"/>
  <c r="Z310" i="5"/>
  <c r="Z93" i="5"/>
  <c r="Z387" i="5"/>
  <c r="Z355" i="5"/>
  <c r="Z339" i="5"/>
  <c r="Z327" i="5"/>
  <c r="Z374" i="5"/>
  <c r="Z336" i="5"/>
  <c r="Z321" i="5"/>
  <c r="Z315" i="5"/>
  <c r="Z281" i="5"/>
  <c r="Z267" i="5"/>
  <c r="Z320" i="5"/>
  <c r="Z314" i="5"/>
  <c r="Z288" i="5"/>
  <c r="Z276" i="5"/>
  <c r="Z256" i="5"/>
  <c r="Z250" i="5"/>
  <c r="Z240" i="5"/>
  <c r="Z264" i="5"/>
  <c r="Z214" i="5"/>
  <c r="Z216" i="5"/>
  <c r="Z223" i="5"/>
  <c r="Z177" i="5"/>
  <c r="Z229" i="5"/>
  <c r="Z107" i="5"/>
  <c r="Z147" i="5"/>
  <c r="Z115" i="5"/>
  <c r="Z110" i="5"/>
  <c r="Z65" i="5"/>
  <c r="Z52" i="5"/>
  <c r="Z100" i="5"/>
  <c r="Z86" i="5"/>
  <c r="R394" i="4"/>
  <c r="R393" i="4"/>
  <c r="R392" i="4"/>
  <c r="R391" i="4"/>
  <c r="R390" i="4"/>
  <c r="R389" i="4"/>
  <c r="R387" i="4"/>
  <c r="R386" i="4"/>
  <c r="R385" i="4"/>
  <c r="R384" i="4"/>
  <c r="R383" i="4"/>
  <c r="R382" i="4"/>
  <c r="R381" i="4"/>
  <c r="R380" i="4"/>
  <c r="R379" i="4"/>
  <c r="R378" i="4"/>
  <c r="R377" i="4"/>
  <c r="R376" i="4"/>
  <c r="R375" i="4"/>
  <c r="R374" i="4"/>
  <c r="R373" i="4"/>
  <c r="R372" i="4"/>
  <c r="R371" i="4"/>
  <c r="R370" i="4"/>
  <c r="R369" i="4"/>
  <c r="R368" i="4"/>
  <c r="R367" i="4"/>
  <c r="R366" i="4"/>
  <c r="R365" i="4"/>
  <c r="R364" i="4"/>
  <c r="R363" i="4"/>
  <c r="R362" i="4"/>
  <c r="R361" i="4"/>
  <c r="R360" i="4"/>
  <c r="R359" i="4"/>
  <c r="R358" i="4"/>
  <c r="R357" i="4"/>
  <c r="R356" i="4"/>
  <c r="R355" i="4"/>
  <c r="R354" i="4"/>
  <c r="R353" i="4"/>
  <c r="R351" i="4"/>
  <c r="R350" i="4"/>
  <c r="R349" i="4"/>
  <c r="R348" i="4"/>
  <c r="R347" i="4"/>
  <c r="R346" i="4"/>
  <c r="R345" i="4"/>
  <c r="R344" i="4"/>
  <c r="R343" i="4"/>
  <c r="R342" i="4"/>
  <c r="R341" i="4"/>
  <c r="R339" i="4"/>
  <c r="R338" i="4"/>
  <c r="R337" i="4"/>
  <c r="R336" i="4"/>
  <c r="R335" i="4"/>
  <c r="R334" i="4"/>
  <c r="R333" i="4"/>
  <c r="R332" i="4"/>
  <c r="R331" i="4"/>
  <c r="R330" i="4"/>
  <c r="R329" i="4"/>
  <c r="R328" i="4"/>
  <c r="R327" i="4"/>
  <c r="R326" i="4"/>
  <c r="R325" i="4"/>
  <c r="R324" i="4"/>
  <c r="R323" i="4"/>
  <c r="R322" i="4"/>
  <c r="R321" i="4"/>
  <c r="R320" i="4"/>
  <c r="R319" i="4"/>
  <c r="R318" i="4"/>
  <c r="R317" i="4"/>
  <c r="R316" i="4"/>
  <c r="R315" i="4"/>
  <c r="R314" i="4"/>
  <c r="R313" i="4"/>
  <c r="R312" i="4"/>
  <c r="R311" i="4"/>
  <c r="R310" i="4"/>
  <c r="R288" i="4"/>
  <c r="R287" i="4"/>
  <c r="R286" i="4"/>
  <c r="R285" i="4"/>
  <c r="R284" i="4"/>
  <c r="R283" i="4"/>
  <c r="R282" i="4"/>
  <c r="R281" i="4"/>
  <c r="R280" i="4"/>
  <c r="R279" i="4"/>
  <c r="R278" i="4"/>
  <c r="R277" i="4"/>
  <c r="R276" i="4"/>
  <c r="R275" i="4"/>
  <c r="R274" i="4"/>
  <c r="R273" i="4"/>
  <c r="R272" i="4"/>
  <c r="R271" i="4"/>
  <c r="R270" i="4"/>
  <c r="R269" i="4"/>
  <c r="R268" i="4"/>
  <c r="R267" i="4"/>
  <c r="R266" i="4"/>
  <c r="R265" i="4"/>
  <c r="R264" i="4"/>
  <c r="R263" i="4"/>
  <c r="R262" i="4"/>
  <c r="R261" i="4"/>
  <c r="R260" i="4"/>
  <c r="R259" i="4"/>
  <c r="R258" i="4"/>
  <c r="R257" i="4"/>
  <c r="R256" i="4"/>
  <c r="R255" i="4"/>
  <c r="R254" i="4"/>
  <c r="R253" i="4"/>
  <c r="R252" i="4"/>
  <c r="R251" i="4"/>
  <c r="R250" i="4"/>
  <c r="R249" i="4"/>
  <c r="R248" i="4"/>
  <c r="R247" i="4"/>
  <c r="R246" i="4"/>
  <c r="R245" i="4"/>
  <c r="R244" i="4"/>
  <c r="R243" i="4"/>
  <c r="R242" i="4"/>
  <c r="R241" i="4"/>
  <c r="R240" i="4"/>
  <c r="R239" i="4"/>
  <c r="R238" i="4"/>
  <c r="R237" i="4"/>
  <c r="R236" i="4"/>
  <c r="R235" i="4"/>
  <c r="R234" i="4"/>
  <c r="R233" i="4"/>
  <c r="R232" i="4"/>
  <c r="R231" i="4"/>
  <c r="R230" i="4"/>
  <c r="R229" i="4"/>
  <c r="R228" i="4"/>
  <c r="R227" i="4"/>
  <c r="R226" i="4"/>
  <c r="R225" i="4"/>
  <c r="R224" i="4"/>
  <c r="R223" i="4"/>
  <c r="R222" i="4"/>
  <c r="R221" i="4"/>
  <c r="R220" i="4"/>
  <c r="R219" i="4"/>
  <c r="R218" i="4"/>
  <c r="R217" i="4"/>
  <c r="R216" i="4"/>
  <c r="R215" i="4"/>
  <c r="R214" i="4"/>
  <c r="R213" i="4"/>
  <c r="R212" i="4"/>
  <c r="R211" i="4"/>
  <c r="R210" i="4"/>
  <c r="R209" i="4"/>
  <c r="R208" i="4"/>
  <c r="R207" i="4"/>
  <c r="R206" i="4"/>
  <c r="R205" i="4"/>
  <c r="R204" i="4"/>
  <c r="R203" i="4"/>
  <c r="R202" i="4"/>
  <c r="R200" i="4"/>
  <c r="R199" i="4"/>
  <c r="R197" i="4"/>
  <c r="R195" i="4"/>
  <c r="R194" i="4"/>
  <c r="R192" i="4"/>
  <c r="R191" i="4"/>
  <c r="R190" i="4"/>
  <c r="R189" i="4"/>
  <c r="R188" i="4"/>
  <c r="R187" i="4"/>
  <c r="R186" i="4"/>
  <c r="R183" i="4"/>
  <c r="R182" i="4"/>
  <c r="R181" i="4"/>
  <c r="R180" i="4"/>
  <c r="R179" i="4"/>
  <c r="R178" i="4"/>
  <c r="R177" i="4"/>
  <c r="R176" i="4"/>
  <c r="R175" i="4"/>
  <c r="R174" i="4"/>
  <c r="R173" i="4"/>
  <c r="R172" i="4"/>
  <c r="R171" i="4"/>
  <c r="R170" i="4"/>
  <c r="R169" i="4"/>
  <c r="R168" i="4"/>
  <c r="R167" i="4"/>
  <c r="R166" i="4"/>
  <c r="R165" i="4"/>
  <c r="R164" i="4"/>
  <c r="R163" i="4"/>
  <c r="R162" i="4"/>
  <c r="R161" i="4"/>
  <c r="R160" i="4"/>
  <c r="R159" i="4"/>
  <c r="R158" i="4"/>
  <c r="R157" i="4"/>
  <c r="R156" i="4"/>
  <c r="R155" i="4"/>
  <c r="R154" i="4"/>
  <c r="R153" i="4"/>
  <c r="R152" i="4"/>
  <c r="R151" i="4"/>
  <c r="R150" i="4"/>
  <c r="R149" i="4"/>
  <c r="R148" i="4"/>
  <c r="R147" i="4"/>
  <c r="R146" i="4"/>
  <c r="R145" i="4"/>
  <c r="R144" i="4"/>
  <c r="R143" i="4"/>
  <c r="R142" i="4"/>
  <c r="R141" i="4"/>
  <c r="R140" i="4"/>
  <c r="R139" i="4"/>
  <c r="R138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R125" i="4"/>
  <c r="R124" i="4"/>
  <c r="R123" i="4"/>
  <c r="R122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5" i="4"/>
  <c r="R74" i="4"/>
  <c r="R73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7" i="4"/>
  <c r="R46" i="4"/>
  <c r="R45" i="4"/>
  <c r="R44" i="4"/>
  <c r="R43" i="4"/>
  <c r="R40" i="4"/>
  <c r="R39" i="4"/>
  <c r="R38" i="4"/>
  <c r="R37" i="4"/>
  <c r="R34" i="4"/>
  <c r="R33" i="4"/>
  <c r="R27" i="4"/>
  <c r="R26" i="4"/>
  <c r="R25" i="4"/>
  <c r="R24" i="4"/>
  <c r="R23" i="4"/>
  <c r="R22" i="4"/>
  <c r="R21" i="4"/>
  <c r="R20" i="4"/>
  <c r="R18" i="4"/>
  <c r="R15" i="4"/>
  <c r="R14" i="4"/>
  <c r="R13" i="4"/>
  <c r="X394" i="15" l="1"/>
  <c r="T396" i="6" l="1"/>
  <c r="S396" i="6"/>
  <c r="Y394" i="4" l="1"/>
  <c r="L394" i="4"/>
  <c r="K394" i="4"/>
  <c r="J394" i="4"/>
  <c r="H394" i="4"/>
  <c r="G394" i="4"/>
  <c r="E394" i="4"/>
  <c r="D394" i="4"/>
  <c r="Y393" i="4"/>
  <c r="L393" i="4"/>
  <c r="K393" i="4"/>
  <c r="J393" i="4"/>
  <c r="H393" i="4"/>
  <c r="G393" i="4"/>
  <c r="E393" i="4"/>
  <c r="D393" i="4"/>
  <c r="Y392" i="4"/>
  <c r="L392" i="4"/>
  <c r="K392" i="4"/>
  <c r="J392" i="4"/>
  <c r="H392" i="4"/>
  <c r="G392" i="4"/>
  <c r="E392" i="4"/>
  <c r="D392" i="4"/>
  <c r="Y391" i="4"/>
  <c r="L391" i="4"/>
  <c r="K391" i="4"/>
  <c r="J391" i="4"/>
  <c r="H391" i="4"/>
  <c r="G391" i="4"/>
  <c r="E391" i="4"/>
  <c r="D391" i="4"/>
  <c r="Y390" i="4"/>
  <c r="L390" i="4"/>
  <c r="K390" i="4"/>
  <c r="J390" i="4"/>
  <c r="H390" i="4"/>
  <c r="G390" i="4"/>
  <c r="E390" i="4"/>
  <c r="D390" i="4"/>
  <c r="Y389" i="4"/>
  <c r="L389" i="4"/>
  <c r="K389" i="4"/>
  <c r="J389" i="4"/>
  <c r="H389" i="4"/>
  <c r="G389" i="4"/>
  <c r="E389" i="4"/>
  <c r="D389" i="4"/>
  <c r="Y388" i="4"/>
  <c r="Y387" i="4"/>
  <c r="L387" i="4"/>
  <c r="K387" i="4"/>
  <c r="J387" i="4"/>
  <c r="H387" i="4"/>
  <c r="G387" i="4"/>
  <c r="E387" i="4"/>
  <c r="D387" i="4"/>
  <c r="Y386" i="4"/>
  <c r="L386" i="4"/>
  <c r="K386" i="4"/>
  <c r="J386" i="4"/>
  <c r="H386" i="4"/>
  <c r="G386" i="4"/>
  <c r="E386" i="4"/>
  <c r="D386" i="4"/>
  <c r="Y385" i="4"/>
  <c r="L385" i="4"/>
  <c r="K385" i="4"/>
  <c r="J385" i="4"/>
  <c r="H385" i="4"/>
  <c r="G385" i="4"/>
  <c r="E385" i="4"/>
  <c r="D385" i="4"/>
  <c r="Y384" i="4"/>
  <c r="L384" i="4"/>
  <c r="K384" i="4"/>
  <c r="J384" i="4"/>
  <c r="H384" i="4"/>
  <c r="G384" i="4"/>
  <c r="E384" i="4"/>
  <c r="D384" i="4"/>
  <c r="Y383" i="4"/>
  <c r="L383" i="4"/>
  <c r="K383" i="4"/>
  <c r="J383" i="4"/>
  <c r="H383" i="4"/>
  <c r="G383" i="4"/>
  <c r="E383" i="4"/>
  <c r="D383" i="4"/>
  <c r="Y382" i="4"/>
  <c r="L382" i="4"/>
  <c r="K382" i="4"/>
  <c r="J382" i="4"/>
  <c r="H382" i="4"/>
  <c r="G382" i="4"/>
  <c r="E382" i="4"/>
  <c r="D382" i="4"/>
  <c r="Y381" i="4"/>
  <c r="L381" i="4"/>
  <c r="K381" i="4"/>
  <c r="J381" i="4"/>
  <c r="H381" i="4"/>
  <c r="G381" i="4"/>
  <c r="E381" i="4"/>
  <c r="D381" i="4"/>
  <c r="Y380" i="4"/>
  <c r="L380" i="4"/>
  <c r="K380" i="4"/>
  <c r="J380" i="4"/>
  <c r="H380" i="4"/>
  <c r="G380" i="4"/>
  <c r="E380" i="4"/>
  <c r="D380" i="4"/>
  <c r="Y379" i="4"/>
  <c r="L379" i="4"/>
  <c r="K379" i="4"/>
  <c r="J379" i="4"/>
  <c r="H379" i="4"/>
  <c r="G379" i="4"/>
  <c r="E379" i="4"/>
  <c r="D379" i="4"/>
  <c r="Y378" i="4"/>
  <c r="L378" i="4"/>
  <c r="K378" i="4"/>
  <c r="J378" i="4"/>
  <c r="H378" i="4"/>
  <c r="G378" i="4"/>
  <c r="E378" i="4"/>
  <c r="D378" i="4"/>
  <c r="Y377" i="4"/>
  <c r="L377" i="4"/>
  <c r="K377" i="4"/>
  <c r="J377" i="4"/>
  <c r="H377" i="4"/>
  <c r="G377" i="4"/>
  <c r="E377" i="4"/>
  <c r="D377" i="4"/>
  <c r="Y376" i="4"/>
  <c r="L376" i="4"/>
  <c r="K376" i="4"/>
  <c r="J376" i="4"/>
  <c r="H376" i="4"/>
  <c r="G376" i="4"/>
  <c r="E376" i="4"/>
  <c r="D376" i="4"/>
  <c r="Y375" i="4"/>
  <c r="L375" i="4"/>
  <c r="K375" i="4"/>
  <c r="J375" i="4"/>
  <c r="H375" i="4"/>
  <c r="G375" i="4"/>
  <c r="E375" i="4"/>
  <c r="D375" i="4"/>
  <c r="Y374" i="4"/>
  <c r="L374" i="4"/>
  <c r="K374" i="4"/>
  <c r="J374" i="4"/>
  <c r="H374" i="4"/>
  <c r="G374" i="4"/>
  <c r="E374" i="4"/>
  <c r="D374" i="4"/>
  <c r="Y373" i="4"/>
  <c r="L373" i="4"/>
  <c r="K373" i="4"/>
  <c r="J373" i="4"/>
  <c r="H373" i="4"/>
  <c r="G373" i="4"/>
  <c r="E373" i="4"/>
  <c r="D373" i="4"/>
  <c r="Y372" i="4"/>
  <c r="L372" i="4"/>
  <c r="K372" i="4"/>
  <c r="J372" i="4"/>
  <c r="H372" i="4"/>
  <c r="G372" i="4"/>
  <c r="E372" i="4"/>
  <c r="D372" i="4"/>
  <c r="Y371" i="4"/>
  <c r="L371" i="4"/>
  <c r="K371" i="4"/>
  <c r="J371" i="4"/>
  <c r="H371" i="4"/>
  <c r="G371" i="4"/>
  <c r="E371" i="4"/>
  <c r="D371" i="4"/>
  <c r="Y370" i="4"/>
  <c r="L370" i="4"/>
  <c r="K370" i="4"/>
  <c r="J370" i="4"/>
  <c r="H370" i="4"/>
  <c r="G370" i="4"/>
  <c r="E370" i="4"/>
  <c r="D370" i="4"/>
  <c r="Y369" i="4"/>
  <c r="L369" i="4"/>
  <c r="K369" i="4"/>
  <c r="J369" i="4"/>
  <c r="H369" i="4"/>
  <c r="G369" i="4"/>
  <c r="E369" i="4"/>
  <c r="D369" i="4"/>
  <c r="Y368" i="4"/>
  <c r="L368" i="4"/>
  <c r="K368" i="4"/>
  <c r="J368" i="4"/>
  <c r="H368" i="4"/>
  <c r="G368" i="4"/>
  <c r="E368" i="4"/>
  <c r="D368" i="4"/>
  <c r="Y367" i="4"/>
  <c r="L367" i="4"/>
  <c r="K367" i="4"/>
  <c r="J367" i="4"/>
  <c r="H367" i="4"/>
  <c r="G367" i="4"/>
  <c r="E367" i="4"/>
  <c r="D367" i="4"/>
  <c r="Y366" i="4"/>
  <c r="L366" i="4"/>
  <c r="K366" i="4"/>
  <c r="J366" i="4"/>
  <c r="H366" i="4"/>
  <c r="G366" i="4"/>
  <c r="E366" i="4"/>
  <c r="D366" i="4"/>
  <c r="Y365" i="4"/>
  <c r="L365" i="4"/>
  <c r="K365" i="4"/>
  <c r="J365" i="4"/>
  <c r="H365" i="4"/>
  <c r="G365" i="4"/>
  <c r="E365" i="4"/>
  <c r="D365" i="4"/>
  <c r="Y364" i="4"/>
  <c r="L364" i="4"/>
  <c r="K364" i="4"/>
  <c r="J364" i="4"/>
  <c r="H364" i="4"/>
  <c r="G364" i="4"/>
  <c r="E364" i="4"/>
  <c r="D364" i="4"/>
  <c r="Y363" i="4"/>
  <c r="L363" i="4"/>
  <c r="K363" i="4"/>
  <c r="J363" i="4"/>
  <c r="H363" i="4"/>
  <c r="G363" i="4"/>
  <c r="E363" i="4"/>
  <c r="D363" i="4"/>
  <c r="Y362" i="4"/>
  <c r="L362" i="4"/>
  <c r="K362" i="4"/>
  <c r="J362" i="4"/>
  <c r="H362" i="4"/>
  <c r="G362" i="4"/>
  <c r="E362" i="4"/>
  <c r="D362" i="4"/>
  <c r="Y361" i="4"/>
  <c r="L361" i="4"/>
  <c r="K361" i="4"/>
  <c r="J361" i="4"/>
  <c r="H361" i="4"/>
  <c r="G361" i="4"/>
  <c r="E361" i="4"/>
  <c r="D361" i="4"/>
  <c r="Y360" i="4"/>
  <c r="L360" i="4"/>
  <c r="K360" i="4"/>
  <c r="J360" i="4"/>
  <c r="H360" i="4"/>
  <c r="G360" i="4"/>
  <c r="E360" i="4"/>
  <c r="D360" i="4"/>
  <c r="Y359" i="4"/>
  <c r="L359" i="4"/>
  <c r="K359" i="4"/>
  <c r="J359" i="4"/>
  <c r="H359" i="4"/>
  <c r="G359" i="4"/>
  <c r="E359" i="4"/>
  <c r="D359" i="4"/>
  <c r="Y358" i="4"/>
  <c r="L358" i="4"/>
  <c r="K358" i="4"/>
  <c r="J358" i="4"/>
  <c r="H358" i="4"/>
  <c r="G358" i="4"/>
  <c r="E358" i="4"/>
  <c r="D358" i="4"/>
  <c r="Y357" i="4"/>
  <c r="L357" i="4"/>
  <c r="K357" i="4"/>
  <c r="J357" i="4"/>
  <c r="H357" i="4"/>
  <c r="G357" i="4"/>
  <c r="E357" i="4"/>
  <c r="D357" i="4"/>
  <c r="Y356" i="4"/>
  <c r="L356" i="4"/>
  <c r="K356" i="4"/>
  <c r="J356" i="4"/>
  <c r="H356" i="4"/>
  <c r="G356" i="4"/>
  <c r="E356" i="4"/>
  <c r="D356" i="4"/>
  <c r="Y355" i="4"/>
  <c r="L355" i="4"/>
  <c r="K355" i="4"/>
  <c r="J355" i="4"/>
  <c r="H355" i="4"/>
  <c r="G355" i="4"/>
  <c r="E355" i="4"/>
  <c r="D355" i="4"/>
  <c r="Y354" i="4"/>
  <c r="L354" i="4"/>
  <c r="K354" i="4"/>
  <c r="J354" i="4"/>
  <c r="H354" i="4"/>
  <c r="G354" i="4"/>
  <c r="E354" i="4"/>
  <c r="D354" i="4"/>
  <c r="Y353" i="4"/>
  <c r="L353" i="4"/>
  <c r="K353" i="4"/>
  <c r="J353" i="4"/>
  <c r="H353" i="4"/>
  <c r="G353" i="4"/>
  <c r="E353" i="4"/>
  <c r="D353" i="4"/>
  <c r="Y352" i="4"/>
  <c r="Y351" i="4"/>
  <c r="L351" i="4"/>
  <c r="K351" i="4"/>
  <c r="J351" i="4"/>
  <c r="H351" i="4"/>
  <c r="G351" i="4"/>
  <c r="E351" i="4"/>
  <c r="D351" i="4"/>
  <c r="Y350" i="4"/>
  <c r="L350" i="4"/>
  <c r="K350" i="4"/>
  <c r="J350" i="4"/>
  <c r="H350" i="4"/>
  <c r="G350" i="4"/>
  <c r="E350" i="4"/>
  <c r="D350" i="4"/>
  <c r="Y349" i="4"/>
  <c r="L349" i="4"/>
  <c r="K349" i="4"/>
  <c r="J349" i="4"/>
  <c r="H349" i="4"/>
  <c r="G349" i="4"/>
  <c r="E349" i="4"/>
  <c r="D349" i="4"/>
  <c r="Y348" i="4"/>
  <c r="L348" i="4"/>
  <c r="K348" i="4"/>
  <c r="J348" i="4"/>
  <c r="H348" i="4"/>
  <c r="G348" i="4"/>
  <c r="E348" i="4"/>
  <c r="D348" i="4"/>
  <c r="Y347" i="4"/>
  <c r="L347" i="4"/>
  <c r="K347" i="4"/>
  <c r="J347" i="4"/>
  <c r="H347" i="4"/>
  <c r="G347" i="4"/>
  <c r="E347" i="4"/>
  <c r="D347" i="4"/>
  <c r="Y346" i="4"/>
  <c r="L346" i="4"/>
  <c r="K346" i="4"/>
  <c r="J346" i="4"/>
  <c r="H346" i="4"/>
  <c r="G346" i="4"/>
  <c r="E346" i="4"/>
  <c r="D346" i="4"/>
  <c r="Y345" i="4"/>
  <c r="L345" i="4"/>
  <c r="K345" i="4"/>
  <c r="J345" i="4"/>
  <c r="H345" i="4"/>
  <c r="G345" i="4"/>
  <c r="E345" i="4"/>
  <c r="D345" i="4"/>
  <c r="Y344" i="4"/>
  <c r="L344" i="4"/>
  <c r="K344" i="4"/>
  <c r="J344" i="4"/>
  <c r="H344" i="4"/>
  <c r="G344" i="4"/>
  <c r="E344" i="4"/>
  <c r="D344" i="4"/>
  <c r="Y343" i="4"/>
  <c r="L343" i="4"/>
  <c r="K343" i="4"/>
  <c r="J343" i="4"/>
  <c r="H343" i="4"/>
  <c r="G343" i="4"/>
  <c r="E343" i="4"/>
  <c r="D343" i="4"/>
  <c r="Y342" i="4"/>
  <c r="L342" i="4"/>
  <c r="K342" i="4"/>
  <c r="J342" i="4"/>
  <c r="H342" i="4"/>
  <c r="G342" i="4"/>
  <c r="E342" i="4"/>
  <c r="D342" i="4"/>
  <c r="Y341" i="4"/>
  <c r="L341" i="4"/>
  <c r="K341" i="4"/>
  <c r="J341" i="4"/>
  <c r="H341" i="4"/>
  <c r="G341" i="4"/>
  <c r="E341" i="4"/>
  <c r="D341" i="4"/>
  <c r="Y340" i="4"/>
  <c r="Y339" i="4"/>
  <c r="L339" i="4"/>
  <c r="K339" i="4"/>
  <c r="J339" i="4"/>
  <c r="H339" i="4"/>
  <c r="G339" i="4"/>
  <c r="E339" i="4"/>
  <c r="D339" i="4"/>
  <c r="Y338" i="4"/>
  <c r="L338" i="4"/>
  <c r="K338" i="4"/>
  <c r="J338" i="4"/>
  <c r="H338" i="4"/>
  <c r="G338" i="4"/>
  <c r="E338" i="4"/>
  <c r="D338" i="4"/>
  <c r="Y337" i="4"/>
  <c r="L337" i="4"/>
  <c r="K337" i="4"/>
  <c r="J337" i="4"/>
  <c r="H337" i="4"/>
  <c r="G337" i="4"/>
  <c r="E337" i="4"/>
  <c r="D337" i="4"/>
  <c r="Y336" i="4"/>
  <c r="L336" i="4"/>
  <c r="K336" i="4"/>
  <c r="J336" i="4"/>
  <c r="H336" i="4"/>
  <c r="G336" i="4"/>
  <c r="E336" i="4"/>
  <c r="D336" i="4"/>
  <c r="Y335" i="4"/>
  <c r="L335" i="4"/>
  <c r="K335" i="4"/>
  <c r="J335" i="4"/>
  <c r="H335" i="4"/>
  <c r="G335" i="4"/>
  <c r="E335" i="4"/>
  <c r="D335" i="4"/>
  <c r="Y334" i="4"/>
  <c r="L334" i="4"/>
  <c r="K334" i="4"/>
  <c r="J334" i="4"/>
  <c r="H334" i="4"/>
  <c r="G334" i="4"/>
  <c r="E334" i="4"/>
  <c r="D334" i="4"/>
  <c r="Y333" i="4"/>
  <c r="L333" i="4"/>
  <c r="K333" i="4"/>
  <c r="J333" i="4"/>
  <c r="H333" i="4"/>
  <c r="G333" i="4"/>
  <c r="E333" i="4"/>
  <c r="D333" i="4"/>
  <c r="Y332" i="4"/>
  <c r="L332" i="4"/>
  <c r="K332" i="4"/>
  <c r="J332" i="4"/>
  <c r="H332" i="4"/>
  <c r="G332" i="4"/>
  <c r="E332" i="4"/>
  <c r="D332" i="4"/>
  <c r="Y331" i="4"/>
  <c r="L331" i="4"/>
  <c r="K331" i="4"/>
  <c r="J331" i="4"/>
  <c r="H331" i="4"/>
  <c r="G331" i="4"/>
  <c r="E331" i="4"/>
  <c r="D331" i="4"/>
  <c r="Y330" i="4"/>
  <c r="L330" i="4"/>
  <c r="K330" i="4"/>
  <c r="J330" i="4"/>
  <c r="H330" i="4"/>
  <c r="G330" i="4"/>
  <c r="E330" i="4"/>
  <c r="D330" i="4"/>
  <c r="Y329" i="4"/>
  <c r="L329" i="4"/>
  <c r="K329" i="4"/>
  <c r="J329" i="4"/>
  <c r="H329" i="4"/>
  <c r="G329" i="4"/>
  <c r="E329" i="4"/>
  <c r="D329" i="4"/>
  <c r="Y328" i="4"/>
  <c r="L328" i="4"/>
  <c r="K328" i="4"/>
  <c r="J328" i="4"/>
  <c r="H328" i="4"/>
  <c r="G328" i="4"/>
  <c r="E328" i="4"/>
  <c r="D328" i="4"/>
  <c r="Y327" i="4"/>
  <c r="L327" i="4"/>
  <c r="K327" i="4"/>
  <c r="J327" i="4"/>
  <c r="H327" i="4"/>
  <c r="G327" i="4"/>
  <c r="E327" i="4"/>
  <c r="D327" i="4"/>
  <c r="Y326" i="4"/>
  <c r="L326" i="4"/>
  <c r="K326" i="4"/>
  <c r="J326" i="4"/>
  <c r="H326" i="4"/>
  <c r="G326" i="4"/>
  <c r="E326" i="4"/>
  <c r="D326" i="4"/>
  <c r="Y325" i="4"/>
  <c r="L325" i="4"/>
  <c r="K325" i="4"/>
  <c r="J325" i="4"/>
  <c r="H325" i="4"/>
  <c r="G325" i="4"/>
  <c r="E325" i="4"/>
  <c r="D325" i="4"/>
  <c r="Y324" i="4"/>
  <c r="L324" i="4"/>
  <c r="K324" i="4"/>
  <c r="J324" i="4"/>
  <c r="H324" i="4"/>
  <c r="G324" i="4"/>
  <c r="E324" i="4"/>
  <c r="D324" i="4"/>
  <c r="Y323" i="4"/>
  <c r="L323" i="4"/>
  <c r="K323" i="4"/>
  <c r="J323" i="4"/>
  <c r="H323" i="4"/>
  <c r="G323" i="4"/>
  <c r="E323" i="4"/>
  <c r="D323" i="4"/>
  <c r="Y322" i="4"/>
  <c r="L322" i="4"/>
  <c r="K322" i="4"/>
  <c r="J322" i="4"/>
  <c r="H322" i="4"/>
  <c r="G322" i="4"/>
  <c r="E322" i="4"/>
  <c r="D322" i="4"/>
  <c r="Y321" i="4"/>
  <c r="L321" i="4"/>
  <c r="K321" i="4"/>
  <c r="J321" i="4"/>
  <c r="H321" i="4"/>
  <c r="G321" i="4"/>
  <c r="E321" i="4"/>
  <c r="D321" i="4"/>
  <c r="Y320" i="4"/>
  <c r="L320" i="4"/>
  <c r="K320" i="4"/>
  <c r="J320" i="4"/>
  <c r="H320" i="4"/>
  <c r="G320" i="4"/>
  <c r="E320" i="4"/>
  <c r="D320" i="4"/>
  <c r="Y319" i="4"/>
  <c r="L319" i="4"/>
  <c r="K319" i="4"/>
  <c r="J319" i="4"/>
  <c r="H319" i="4"/>
  <c r="G319" i="4"/>
  <c r="E319" i="4"/>
  <c r="D319" i="4"/>
  <c r="Y318" i="4"/>
  <c r="L318" i="4"/>
  <c r="K318" i="4"/>
  <c r="J318" i="4"/>
  <c r="H318" i="4"/>
  <c r="G318" i="4"/>
  <c r="E318" i="4"/>
  <c r="D318" i="4"/>
  <c r="Y317" i="4"/>
  <c r="L317" i="4"/>
  <c r="K317" i="4"/>
  <c r="J317" i="4"/>
  <c r="H317" i="4"/>
  <c r="G317" i="4"/>
  <c r="E317" i="4"/>
  <c r="D317" i="4"/>
  <c r="Y316" i="4"/>
  <c r="L316" i="4"/>
  <c r="K316" i="4"/>
  <c r="J316" i="4"/>
  <c r="H316" i="4"/>
  <c r="G316" i="4"/>
  <c r="E316" i="4"/>
  <c r="D316" i="4"/>
  <c r="Y315" i="4"/>
  <c r="L315" i="4"/>
  <c r="K315" i="4"/>
  <c r="J315" i="4"/>
  <c r="H315" i="4"/>
  <c r="G315" i="4"/>
  <c r="E315" i="4"/>
  <c r="D315" i="4"/>
  <c r="Y314" i="4"/>
  <c r="L314" i="4"/>
  <c r="K314" i="4"/>
  <c r="J314" i="4"/>
  <c r="H314" i="4"/>
  <c r="G314" i="4"/>
  <c r="E314" i="4"/>
  <c r="D314" i="4"/>
  <c r="Y313" i="4"/>
  <c r="L313" i="4"/>
  <c r="K313" i="4"/>
  <c r="J313" i="4"/>
  <c r="H313" i="4"/>
  <c r="G313" i="4"/>
  <c r="E313" i="4"/>
  <c r="D313" i="4"/>
  <c r="Y312" i="4"/>
  <c r="L312" i="4"/>
  <c r="K312" i="4"/>
  <c r="J312" i="4"/>
  <c r="H312" i="4"/>
  <c r="G312" i="4"/>
  <c r="E312" i="4"/>
  <c r="D312" i="4"/>
  <c r="Y311" i="4"/>
  <c r="L311" i="4"/>
  <c r="K311" i="4"/>
  <c r="J311" i="4"/>
  <c r="H311" i="4"/>
  <c r="G311" i="4"/>
  <c r="E311" i="4"/>
  <c r="D311" i="4"/>
  <c r="Y310" i="4"/>
  <c r="L310" i="4"/>
  <c r="K310" i="4"/>
  <c r="J310" i="4"/>
  <c r="H310" i="4"/>
  <c r="G310" i="4"/>
  <c r="E310" i="4"/>
  <c r="D310" i="4"/>
  <c r="Y309" i="4"/>
  <c r="Y308" i="4"/>
  <c r="Y307" i="4"/>
  <c r="Y306" i="4"/>
  <c r="Y305" i="4"/>
  <c r="Y304" i="4"/>
  <c r="Y303" i="4"/>
  <c r="Y302" i="4"/>
  <c r="Y301" i="4"/>
  <c r="Y300" i="4"/>
  <c r="Y299" i="4"/>
  <c r="Y298" i="4"/>
  <c r="Y297" i="4"/>
  <c r="Y296" i="4"/>
  <c r="Y295" i="4"/>
  <c r="Y294" i="4"/>
  <c r="Y293" i="4"/>
  <c r="Y292" i="4"/>
  <c r="Y291" i="4"/>
  <c r="Y290" i="4"/>
  <c r="Y289" i="4"/>
  <c r="Y288" i="4"/>
  <c r="L288" i="4"/>
  <c r="K288" i="4"/>
  <c r="J288" i="4"/>
  <c r="H288" i="4"/>
  <c r="G288" i="4"/>
  <c r="E288" i="4"/>
  <c r="D288" i="4"/>
  <c r="Y287" i="4"/>
  <c r="L287" i="4"/>
  <c r="K287" i="4"/>
  <c r="J287" i="4"/>
  <c r="H287" i="4"/>
  <c r="G287" i="4"/>
  <c r="E287" i="4"/>
  <c r="D287" i="4"/>
  <c r="Y286" i="4"/>
  <c r="L286" i="4"/>
  <c r="K286" i="4"/>
  <c r="J286" i="4"/>
  <c r="H286" i="4"/>
  <c r="G286" i="4"/>
  <c r="E286" i="4"/>
  <c r="D286" i="4"/>
  <c r="Y285" i="4"/>
  <c r="L285" i="4"/>
  <c r="K285" i="4"/>
  <c r="J285" i="4"/>
  <c r="H285" i="4"/>
  <c r="G285" i="4"/>
  <c r="E285" i="4"/>
  <c r="D285" i="4"/>
  <c r="Y284" i="4"/>
  <c r="L284" i="4"/>
  <c r="K284" i="4"/>
  <c r="J284" i="4"/>
  <c r="H284" i="4"/>
  <c r="G284" i="4"/>
  <c r="E284" i="4"/>
  <c r="D284" i="4"/>
  <c r="Y283" i="4"/>
  <c r="L283" i="4"/>
  <c r="K283" i="4"/>
  <c r="J283" i="4"/>
  <c r="H283" i="4"/>
  <c r="G283" i="4"/>
  <c r="E283" i="4"/>
  <c r="D283" i="4"/>
  <c r="Y282" i="4"/>
  <c r="L282" i="4"/>
  <c r="K282" i="4"/>
  <c r="J282" i="4"/>
  <c r="H282" i="4"/>
  <c r="G282" i="4"/>
  <c r="E282" i="4"/>
  <c r="D282" i="4"/>
  <c r="Y281" i="4"/>
  <c r="L281" i="4"/>
  <c r="K281" i="4"/>
  <c r="J281" i="4"/>
  <c r="H281" i="4"/>
  <c r="G281" i="4"/>
  <c r="E281" i="4"/>
  <c r="D281" i="4"/>
  <c r="Y280" i="4"/>
  <c r="L280" i="4"/>
  <c r="K280" i="4"/>
  <c r="J280" i="4"/>
  <c r="H280" i="4"/>
  <c r="G280" i="4"/>
  <c r="E280" i="4"/>
  <c r="D280" i="4"/>
  <c r="Y279" i="4"/>
  <c r="L279" i="4"/>
  <c r="K279" i="4"/>
  <c r="J279" i="4"/>
  <c r="H279" i="4"/>
  <c r="G279" i="4"/>
  <c r="E279" i="4"/>
  <c r="D279" i="4"/>
  <c r="Y278" i="4"/>
  <c r="L278" i="4"/>
  <c r="K278" i="4"/>
  <c r="J278" i="4"/>
  <c r="H278" i="4"/>
  <c r="G278" i="4"/>
  <c r="E278" i="4"/>
  <c r="D278" i="4"/>
  <c r="Y277" i="4"/>
  <c r="L277" i="4"/>
  <c r="K277" i="4"/>
  <c r="J277" i="4"/>
  <c r="H277" i="4"/>
  <c r="G277" i="4"/>
  <c r="E277" i="4"/>
  <c r="D277" i="4"/>
  <c r="Y276" i="4"/>
  <c r="L276" i="4"/>
  <c r="K276" i="4"/>
  <c r="J276" i="4"/>
  <c r="H276" i="4"/>
  <c r="G276" i="4"/>
  <c r="E276" i="4"/>
  <c r="D276" i="4"/>
  <c r="Y275" i="4"/>
  <c r="L275" i="4"/>
  <c r="K275" i="4"/>
  <c r="J275" i="4"/>
  <c r="H275" i="4"/>
  <c r="G275" i="4"/>
  <c r="E275" i="4"/>
  <c r="D275" i="4"/>
  <c r="Y274" i="4"/>
  <c r="L274" i="4"/>
  <c r="K274" i="4"/>
  <c r="J274" i="4"/>
  <c r="H274" i="4"/>
  <c r="G274" i="4"/>
  <c r="E274" i="4"/>
  <c r="D274" i="4"/>
  <c r="Y273" i="4"/>
  <c r="L273" i="4"/>
  <c r="K273" i="4"/>
  <c r="J273" i="4"/>
  <c r="H273" i="4"/>
  <c r="G273" i="4"/>
  <c r="E273" i="4"/>
  <c r="D273" i="4"/>
  <c r="Y272" i="4"/>
  <c r="L272" i="4"/>
  <c r="K272" i="4"/>
  <c r="J272" i="4"/>
  <c r="H272" i="4"/>
  <c r="G272" i="4"/>
  <c r="E272" i="4"/>
  <c r="D272" i="4"/>
  <c r="Y271" i="4"/>
  <c r="L271" i="4"/>
  <c r="K271" i="4"/>
  <c r="J271" i="4"/>
  <c r="H271" i="4"/>
  <c r="G271" i="4"/>
  <c r="E271" i="4"/>
  <c r="D271" i="4"/>
  <c r="Y270" i="4"/>
  <c r="L270" i="4"/>
  <c r="K270" i="4"/>
  <c r="J270" i="4"/>
  <c r="H270" i="4"/>
  <c r="G270" i="4"/>
  <c r="E270" i="4"/>
  <c r="D270" i="4"/>
  <c r="Y269" i="4"/>
  <c r="L269" i="4"/>
  <c r="K269" i="4"/>
  <c r="J269" i="4"/>
  <c r="H269" i="4"/>
  <c r="G269" i="4"/>
  <c r="E269" i="4"/>
  <c r="D269" i="4"/>
  <c r="Y268" i="4"/>
  <c r="L268" i="4"/>
  <c r="K268" i="4"/>
  <c r="J268" i="4"/>
  <c r="H268" i="4"/>
  <c r="G268" i="4"/>
  <c r="E268" i="4"/>
  <c r="D268" i="4"/>
  <c r="Y267" i="4"/>
  <c r="L267" i="4"/>
  <c r="K267" i="4"/>
  <c r="J267" i="4"/>
  <c r="H267" i="4"/>
  <c r="G267" i="4"/>
  <c r="E267" i="4"/>
  <c r="D267" i="4"/>
  <c r="Y266" i="4"/>
  <c r="L266" i="4"/>
  <c r="K266" i="4"/>
  <c r="J266" i="4"/>
  <c r="H266" i="4"/>
  <c r="G266" i="4"/>
  <c r="E266" i="4"/>
  <c r="D266" i="4"/>
  <c r="Y265" i="4"/>
  <c r="L265" i="4"/>
  <c r="K265" i="4"/>
  <c r="J265" i="4"/>
  <c r="H265" i="4"/>
  <c r="G265" i="4"/>
  <c r="E265" i="4"/>
  <c r="D265" i="4"/>
  <c r="Y264" i="4"/>
  <c r="L264" i="4"/>
  <c r="K264" i="4"/>
  <c r="J264" i="4"/>
  <c r="H264" i="4"/>
  <c r="G264" i="4"/>
  <c r="E264" i="4"/>
  <c r="D264" i="4"/>
  <c r="Y263" i="4"/>
  <c r="L263" i="4"/>
  <c r="K263" i="4"/>
  <c r="J263" i="4"/>
  <c r="H263" i="4"/>
  <c r="G263" i="4"/>
  <c r="E263" i="4"/>
  <c r="D263" i="4"/>
  <c r="Y262" i="4"/>
  <c r="L262" i="4"/>
  <c r="K262" i="4"/>
  <c r="J262" i="4"/>
  <c r="H262" i="4"/>
  <c r="G262" i="4"/>
  <c r="E262" i="4"/>
  <c r="D262" i="4"/>
  <c r="Y261" i="4"/>
  <c r="L261" i="4"/>
  <c r="K261" i="4"/>
  <c r="J261" i="4"/>
  <c r="H261" i="4"/>
  <c r="G261" i="4"/>
  <c r="E261" i="4"/>
  <c r="D261" i="4"/>
  <c r="Y260" i="4"/>
  <c r="L260" i="4"/>
  <c r="K260" i="4"/>
  <c r="J260" i="4"/>
  <c r="H260" i="4"/>
  <c r="G260" i="4"/>
  <c r="E260" i="4"/>
  <c r="D260" i="4"/>
  <c r="Y259" i="4"/>
  <c r="L259" i="4"/>
  <c r="K259" i="4"/>
  <c r="J259" i="4"/>
  <c r="H259" i="4"/>
  <c r="G259" i="4"/>
  <c r="E259" i="4"/>
  <c r="D259" i="4"/>
  <c r="Y258" i="4"/>
  <c r="L258" i="4"/>
  <c r="K258" i="4"/>
  <c r="J258" i="4"/>
  <c r="H258" i="4"/>
  <c r="G258" i="4"/>
  <c r="E258" i="4"/>
  <c r="D258" i="4"/>
  <c r="Y257" i="4"/>
  <c r="L257" i="4"/>
  <c r="K257" i="4"/>
  <c r="J257" i="4"/>
  <c r="H257" i="4"/>
  <c r="G257" i="4"/>
  <c r="E257" i="4"/>
  <c r="D257" i="4"/>
  <c r="Y256" i="4"/>
  <c r="L256" i="4"/>
  <c r="K256" i="4"/>
  <c r="J256" i="4"/>
  <c r="H256" i="4"/>
  <c r="G256" i="4"/>
  <c r="E256" i="4"/>
  <c r="D256" i="4"/>
  <c r="Y255" i="4"/>
  <c r="L255" i="4"/>
  <c r="K255" i="4"/>
  <c r="J255" i="4"/>
  <c r="H255" i="4"/>
  <c r="G255" i="4"/>
  <c r="E255" i="4"/>
  <c r="D255" i="4"/>
  <c r="Y254" i="4"/>
  <c r="L254" i="4"/>
  <c r="K254" i="4"/>
  <c r="J254" i="4"/>
  <c r="H254" i="4"/>
  <c r="G254" i="4"/>
  <c r="E254" i="4"/>
  <c r="D254" i="4"/>
  <c r="Y253" i="4"/>
  <c r="L253" i="4"/>
  <c r="K253" i="4"/>
  <c r="J253" i="4"/>
  <c r="H253" i="4"/>
  <c r="G253" i="4"/>
  <c r="E253" i="4"/>
  <c r="D253" i="4"/>
  <c r="Y252" i="4"/>
  <c r="L252" i="4"/>
  <c r="K252" i="4"/>
  <c r="J252" i="4"/>
  <c r="H252" i="4"/>
  <c r="G252" i="4"/>
  <c r="E252" i="4"/>
  <c r="D252" i="4"/>
  <c r="Y251" i="4"/>
  <c r="L251" i="4"/>
  <c r="K251" i="4"/>
  <c r="J251" i="4"/>
  <c r="H251" i="4"/>
  <c r="G251" i="4"/>
  <c r="E251" i="4"/>
  <c r="D251" i="4"/>
  <c r="Y250" i="4"/>
  <c r="L250" i="4"/>
  <c r="K250" i="4"/>
  <c r="J250" i="4"/>
  <c r="H250" i="4"/>
  <c r="G250" i="4"/>
  <c r="E250" i="4"/>
  <c r="D250" i="4"/>
  <c r="Y249" i="4"/>
  <c r="L249" i="4"/>
  <c r="K249" i="4"/>
  <c r="J249" i="4"/>
  <c r="H249" i="4"/>
  <c r="G249" i="4"/>
  <c r="E249" i="4"/>
  <c r="D249" i="4"/>
  <c r="Y248" i="4"/>
  <c r="L248" i="4"/>
  <c r="K248" i="4"/>
  <c r="J248" i="4"/>
  <c r="H248" i="4"/>
  <c r="G248" i="4"/>
  <c r="E248" i="4"/>
  <c r="D248" i="4"/>
  <c r="Y247" i="4"/>
  <c r="L247" i="4"/>
  <c r="K247" i="4"/>
  <c r="J247" i="4"/>
  <c r="H247" i="4"/>
  <c r="G247" i="4"/>
  <c r="E247" i="4"/>
  <c r="D247" i="4"/>
  <c r="Y246" i="4"/>
  <c r="L246" i="4"/>
  <c r="K246" i="4"/>
  <c r="J246" i="4"/>
  <c r="H246" i="4"/>
  <c r="G246" i="4"/>
  <c r="E246" i="4"/>
  <c r="D246" i="4"/>
  <c r="Y245" i="4"/>
  <c r="L245" i="4"/>
  <c r="K245" i="4"/>
  <c r="J245" i="4"/>
  <c r="H245" i="4"/>
  <c r="G245" i="4"/>
  <c r="E245" i="4"/>
  <c r="D245" i="4"/>
  <c r="Y244" i="4"/>
  <c r="L244" i="4"/>
  <c r="K244" i="4"/>
  <c r="J244" i="4"/>
  <c r="H244" i="4"/>
  <c r="G244" i="4"/>
  <c r="E244" i="4"/>
  <c r="D244" i="4"/>
  <c r="Y243" i="4"/>
  <c r="L243" i="4"/>
  <c r="K243" i="4"/>
  <c r="J243" i="4"/>
  <c r="H243" i="4"/>
  <c r="G243" i="4"/>
  <c r="E243" i="4"/>
  <c r="D243" i="4"/>
  <c r="Y242" i="4"/>
  <c r="L242" i="4"/>
  <c r="K242" i="4"/>
  <c r="J242" i="4"/>
  <c r="H242" i="4"/>
  <c r="G242" i="4"/>
  <c r="E242" i="4"/>
  <c r="D242" i="4"/>
  <c r="Y241" i="4"/>
  <c r="L241" i="4"/>
  <c r="K241" i="4"/>
  <c r="J241" i="4"/>
  <c r="H241" i="4"/>
  <c r="G241" i="4"/>
  <c r="E241" i="4"/>
  <c r="D241" i="4"/>
  <c r="Y240" i="4"/>
  <c r="L240" i="4"/>
  <c r="K240" i="4"/>
  <c r="J240" i="4"/>
  <c r="H240" i="4"/>
  <c r="G240" i="4"/>
  <c r="E240" i="4"/>
  <c r="D240" i="4"/>
  <c r="Y239" i="4"/>
  <c r="L239" i="4"/>
  <c r="K239" i="4"/>
  <c r="J239" i="4"/>
  <c r="H239" i="4"/>
  <c r="G239" i="4"/>
  <c r="E239" i="4"/>
  <c r="D239" i="4"/>
  <c r="Y238" i="4"/>
  <c r="L238" i="4"/>
  <c r="K238" i="4"/>
  <c r="J238" i="4"/>
  <c r="H238" i="4"/>
  <c r="G238" i="4"/>
  <c r="E238" i="4"/>
  <c r="D238" i="4"/>
  <c r="Y237" i="4"/>
  <c r="L237" i="4"/>
  <c r="K237" i="4"/>
  <c r="J237" i="4"/>
  <c r="H237" i="4"/>
  <c r="G237" i="4"/>
  <c r="E237" i="4"/>
  <c r="D237" i="4"/>
  <c r="Y236" i="4"/>
  <c r="L236" i="4"/>
  <c r="K236" i="4"/>
  <c r="J236" i="4"/>
  <c r="H236" i="4"/>
  <c r="G236" i="4"/>
  <c r="E236" i="4"/>
  <c r="D236" i="4"/>
  <c r="Y235" i="4"/>
  <c r="L235" i="4"/>
  <c r="K235" i="4"/>
  <c r="J235" i="4"/>
  <c r="H235" i="4"/>
  <c r="G235" i="4"/>
  <c r="E235" i="4"/>
  <c r="D235" i="4"/>
  <c r="Y234" i="4"/>
  <c r="L234" i="4"/>
  <c r="K234" i="4"/>
  <c r="J234" i="4"/>
  <c r="H234" i="4"/>
  <c r="G234" i="4"/>
  <c r="E234" i="4"/>
  <c r="D234" i="4"/>
  <c r="Y233" i="4"/>
  <c r="L233" i="4"/>
  <c r="K233" i="4"/>
  <c r="J233" i="4"/>
  <c r="H233" i="4"/>
  <c r="G233" i="4"/>
  <c r="E233" i="4"/>
  <c r="D233" i="4"/>
  <c r="Y232" i="4"/>
  <c r="L232" i="4"/>
  <c r="K232" i="4"/>
  <c r="J232" i="4"/>
  <c r="H232" i="4"/>
  <c r="G232" i="4"/>
  <c r="E232" i="4"/>
  <c r="D232" i="4"/>
  <c r="Y231" i="4"/>
  <c r="L231" i="4"/>
  <c r="K231" i="4"/>
  <c r="J231" i="4"/>
  <c r="H231" i="4"/>
  <c r="G231" i="4"/>
  <c r="E231" i="4"/>
  <c r="D231" i="4"/>
  <c r="Y230" i="4"/>
  <c r="L230" i="4"/>
  <c r="K230" i="4"/>
  <c r="J230" i="4"/>
  <c r="H230" i="4"/>
  <c r="G230" i="4"/>
  <c r="E230" i="4"/>
  <c r="D230" i="4"/>
  <c r="Y229" i="4"/>
  <c r="L229" i="4"/>
  <c r="K229" i="4"/>
  <c r="J229" i="4"/>
  <c r="H229" i="4"/>
  <c r="G229" i="4"/>
  <c r="E229" i="4"/>
  <c r="D229" i="4"/>
  <c r="Y228" i="4"/>
  <c r="L228" i="4"/>
  <c r="K228" i="4"/>
  <c r="J228" i="4"/>
  <c r="H228" i="4"/>
  <c r="G228" i="4"/>
  <c r="E228" i="4"/>
  <c r="D228" i="4"/>
  <c r="Y227" i="4"/>
  <c r="L227" i="4"/>
  <c r="K227" i="4"/>
  <c r="J227" i="4"/>
  <c r="H227" i="4"/>
  <c r="G227" i="4"/>
  <c r="E227" i="4"/>
  <c r="D227" i="4"/>
  <c r="Y226" i="4"/>
  <c r="L226" i="4"/>
  <c r="K226" i="4"/>
  <c r="J226" i="4"/>
  <c r="H226" i="4"/>
  <c r="G226" i="4"/>
  <c r="E226" i="4"/>
  <c r="D226" i="4"/>
  <c r="Y225" i="4"/>
  <c r="L225" i="4"/>
  <c r="K225" i="4"/>
  <c r="J225" i="4"/>
  <c r="H225" i="4"/>
  <c r="G225" i="4"/>
  <c r="E225" i="4"/>
  <c r="D225" i="4"/>
  <c r="Y224" i="4"/>
  <c r="L224" i="4"/>
  <c r="K224" i="4"/>
  <c r="J224" i="4"/>
  <c r="H224" i="4"/>
  <c r="G224" i="4"/>
  <c r="E224" i="4"/>
  <c r="D224" i="4"/>
  <c r="Y223" i="4"/>
  <c r="L223" i="4"/>
  <c r="K223" i="4"/>
  <c r="J223" i="4"/>
  <c r="H223" i="4"/>
  <c r="G223" i="4"/>
  <c r="E223" i="4"/>
  <c r="D223" i="4"/>
  <c r="Y222" i="4"/>
  <c r="L222" i="4"/>
  <c r="K222" i="4"/>
  <c r="J222" i="4"/>
  <c r="H222" i="4"/>
  <c r="G222" i="4"/>
  <c r="E222" i="4"/>
  <c r="D222" i="4"/>
  <c r="Y221" i="4"/>
  <c r="L221" i="4"/>
  <c r="K221" i="4"/>
  <c r="J221" i="4"/>
  <c r="H221" i="4"/>
  <c r="G221" i="4"/>
  <c r="E221" i="4"/>
  <c r="D221" i="4"/>
  <c r="Y220" i="4"/>
  <c r="L220" i="4"/>
  <c r="K220" i="4"/>
  <c r="J220" i="4"/>
  <c r="H220" i="4"/>
  <c r="G220" i="4"/>
  <c r="E220" i="4"/>
  <c r="D220" i="4"/>
  <c r="Y219" i="4"/>
  <c r="L219" i="4"/>
  <c r="K219" i="4"/>
  <c r="J219" i="4"/>
  <c r="H219" i="4"/>
  <c r="G219" i="4"/>
  <c r="E219" i="4"/>
  <c r="D219" i="4"/>
  <c r="Y218" i="4"/>
  <c r="L218" i="4"/>
  <c r="K218" i="4"/>
  <c r="J218" i="4"/>
  <c r="H218" i="4"/>
  <c r="G218" i="4"/>
  <c r="E218" i="4"/>
  <c r="D218" i="4"/>
  <c r="Y217" i="4"/>
  <c r="L217" i="4"/>
  <c r="K217" i="4"/>
  <c r="J217" i="4"/>
  <c r="H217" i="4"/>
  <c r="G217" i="4"/>
  <c r="E217" i="4"/>
  <c r="D217" i="4"/>
  <c r="Y216" i="4"/>
  <c r="L216" i="4"/>
  <c r="K216" i="4"/>
  <c r="J216" i="4"/>
  <c r="H216" i="4"/>
  <c r="G216" i="4"/>
  <c r="E216" i="4"/>
  <c r="D216" i="4"/>
  <c r="Y215" i="4"/>
  <c r="L215" i="4"/>
  <c r="K215" i="4"/>
  <c r="J215" i="4"/>
  <c r="H215" i="4"/>
  <c r="G215" i="4"/>
  <c r="E215" i="4"/>
  <c r="D215" i="4"/>
  <c r="Y214" i="4"/>
  <c r="L214" i="4"/>
  <c r="K214" i="4"/>
  <c r="J214" i="4"/>
  <c r="H214" i="4"/>
  <c r="G214" i="4"/>
  <c r="E214" i="4"/>
  <c r="D214" i="4"/>
  <c r="Y213" i="4"/>
  <c r="L213" i="4"/>
  <c r="K213" i="4"/>
  <c r="J213" i="4"/>
  <c r="H213" i="4"/>
  <c r="G213" i="4"/>
  <c r="E213" i="4"/>
  <c r="D213" i="4"/>
  <c r="Y212" i="4"/>
  <c r="L212" i="4"/>
  <c r="K212" i="4"/>
  <c r="J212" i="4"/>
  <c r="H212" i="4"/>
  <c r="G212" i="4"/>
  <c r="E212" i="4"/>
  <c r="D212" i="4"/>
  <c r="Y211" i="4"/>
  <c r="L211" i="4"/>
  <c r="K211" i="4"/>
  <c r="J211" i="4"/>
  <c r="H211" i="4"/>
  <c r="G211" i="4"/>
  <c r="E211" i="4"/>
  <c r="D211" i="4"/>
  <c r="Y210" i="4"/>
  <c r="L210" i="4"/>
  <c r="K210" i="4"/>
  <c r="J210" i="4"/>
  <c r="H210" i="4"/>
  <c r="G210" i="4"/>
  <c r="E210" i="4"/>
  <c r="D210" i="4"/>
  <c r="Y209" i="4"/>
  <c r="L209" i="4"/>
  <c r="K209" i="4"/>
  <c r="J209" i="4"/>
  <c r="H209" i="4"/>
  <c r="G209" i="4"/>
  <c r="E209" i="4"/>
  <c r="D209" i="4"/>
  <c r="Y208" i="4"/>
  <c r="L208" i="4"/>
  <c r="K208" i="4"/>
  <c r="J208" i="4"/>
  <c r="H208" i="4"/>
  <c r="G208" i="4"/>
  <c r="E208" i="4"/>
  <c r="D208" i="4"/>
  <c r="Y207" i="4"/>
  <c r="L207" i="4"/>
  <c r="K207" i="4"/>
  <c r="J207" i="4"/>
  <c r="H207" i="4"/>
  <c r="G207" i="4"/>
  <c r="E207" i="4"/>
  <c r="D207" i="4"/>
  <c r="Y206" i="4"/>
  <c r="L206" i="4"/>
  <c r="K206" i="4"/>
  <c r="J206" i="4"/>
  <c r="H206" i="4"/>
  <c r="G206" i="4"/>
  <c r="E206" i="4"/>
  <c r="D206" i="4"/>
  <c r="Y205" i="4"/>
  <c r="L205" i="4"/>
  <c r="K205" i="4"/>
  <c r="J205" i="4"/>
  <c r="H205" i="4"/>
  <c r="G205" i="4"/>
  <c r="E205" i="4"/>
  <c r="D205" i="4"/>
  <c r="Y204" i="4"/>
  <c r="L204" i="4"/>
  <c r="K204" i="4"/>
  <c r="J204" i="4"/>
  <c r="H204" i="4"/>
  <c r="G204" i="4"/>
  <c r="E204" i="4"/>
  <c r="D204" i="4"/>
  <c r="Y203" i="4"/>
  <c r="L203" i="4"/>
  <c r="K203" i="4"/>
  <c r="J203" i="4"/>
  <c r="H203" i="4"/>
  <c r="G203" i="4"/>
  <c r="E203" i="4"/>
  <c r="D203" i="4"/>
  <c r="Y202" i="4"/>
  <c r="L202" i="4"/>
  <c r="K202" i="4"/>
  <c r="J202" i="4"/>
  <c r="H202" i="4"/>
  <c r="G202" i="4"/>
  <c r="E202" i="4"/>
  <c r="D202" i="4"/>
  <c r="Y201" i="4"/>
  <c r="Y200" i="4"/>
  <c r="L200" i="4"/>
  <c r="K200" i="4"/>
  <c r="J200" i="4"/>
  <c r="H200" i="4"/>
  <c r="G200" i="4"/>
  <c r="E200" i="4"/>
  <c r="D200" i="4"/>
  <c r="Y199" i="4"/>
  <c r="L199" i="4"/>
  <c r="K199" i="4"/>
  <c r="J199" i="4"/>
  <c r="H199" i="4"/>
  <c r="G199" i="4"/>
  <c r="E199" i="4"/>
  <c r="D199" i="4"/>
  <c r="Y198" i="4"/>
  <c r="Y197" i="4"/>
  <c r="L197" i="4"/>
  <c r="K197" i="4"/>
  <c r="J197" i="4"/>
  <c r="H197" i="4"/>
  <c r="G197" i="4"/>
  <c r="E197" i="4"/>
  <c r="D197" i="4"/>
  <c r="Y196" i="4"/>
  <c r="Y195" i="4"/>
  <c r="L195" i="4"/>
  <c r="K195" i="4"/>
  <c r="J195" i="4"/>
  <c r="H195" i="4"/>
  <c r="G195" i="4"/>
  <c r="E195" i="4"/>
  <c r="D195" i="4"/>
  <c r="Y194" i="4"/>
  <c r="L194" i="4"/>
  <c r="K194" i="4"/>
  <c r="J194" i="4"/>
  <c r="H194" i="4"/>
  <c r="G194" i="4"/>
  <c r="E194" i="4"/>
  <c r="D194" i="4"/>
  <c r="Y193" i="4"/>
  <c r="Y192" i="4"/>
  <c r="L192" i="4"/>
  <c r="K192" i="4"/>
  <c r="J192" i="4"/>
  <c r="H192" i="4"/>
  <c r="G192" i="4"/>
  <c r="E192" i="4"/>
  <c r="D192" i="4"/>
  <c r="Y191" i="4"/>
  <c r="L191" i="4"/>
  <c r="K191" i="4"/>
  <c r="J191" i="4"/>
  <c r="H191" i="4"/>
  <c r="G191" i="4"/>
  <c r="E191" i="4"/>
  <c r="D191" i="4"/>
  <c r="Y190" i="4"/>
  <c r="L190" i="4"/>
  <c r="K190" i="4"/>
  <c r="J190" i="4"/>
  <c r="H190" i="4"/>
  <c r="G190" i="4"/>
  <c r="E190" i="4"/>
  <c r="D190" i="4"/>
  <c r="Y189" i="4"/>
  <c r="L189" i="4"/>
  <c r="K189" i="4"/>
  <c r="J189" i="4"/>
  <c r="H189" i="4"/>
  <c r="G189" i="4"/>
  <c r="E189" i="4"/>
  <c r="D189" i="4"/>
  <c r="Y188" i="4"/>
  <c r="L188" i="4"/>
  <c r="K188" i="4"/>
  <c r="J188" i="4"/>
  <c r="H188" i="4"/>
  <c r="G188" i="4"/>
  <c r="E188" i="4"/>
  <c r="D188" i="4"/>
  <c r="Y187" i="4"/>
  <c r="L187" i="4"/>
  <c r="K187" i="4"/>
  <c r="J187" i="4"/>
  <c r="H187" i="4"/>
  <c r="G187" i="4"/>
  <c r="E187" i="4"/>
  <c r="D187" i="4"/>
  <c r="Y186" i="4"/>
  <c r="L186" i="4"/>
  <c r="K186" i="4"/>
  <c r="J186" i="4"/>
  <c r="H186" i="4"/>
  <c r="G186" i="4"/>
  <c r="E186" i="4"/>
  <c r="D186" i="4"/>
  <c r="Y185" i="4"/>
  <c r="Y184" i="4"/>
  <c r="Y183" i="4"/>
  <c r="L183" i="4"/>
  <c r="K183" i="4"/>
  <c r="J183" i="4"/>
  <c r="H183" i="4"/>
  <c r="G183" i="4"/>
  <c r="E183" i="4"/>
  <c r="D183" i="4"/>
  <c r="Y182" i="4"/>
  <c r="L182" i="4"/>
  <c r="K182" i="4"/>
  <c r="J182" i="4"/>
  <c r="H182" i="4"/>
  <c r="G182" i="4"/>
  <c r="E182" i="4"/>
  <c r="D182" i="4"/>
  <c r="Y181" i="4"/>
  <c r="L181" i="4"/>
  <c r="K181" i="4"/>
  <c r="J181" i="4"/>
  <c r="H181" i="4"/>
  <c r="G181" i="4"/>
  <c r="E181" i="4"/>
  <c r="D181" i="4"/>
  <c r="Y180" i="4"/>
  <c r="L180" i="4"/>
  <c r="K180" i="4"/>
  <c r="J180" i="4"/>
  <c r="H180" i="4"/>
  <c r="G180" i="4"/>
  <c r="E180" i="4"/>
  <c r="D180" i="4"/>
  <c r="Y179" i="4"/>
  <c r="L179" i="4"/>
  <c r="K179" i="4"/>
  <c r="J179" i="4"/>
  <c r="H179" i="4"/>
  <c r="G179" i="4"/>
  <c r="E179" i="4"/>
  <c r="D179" i="4"/>
  <c r="Y178" i="4"/>
  <c r="L178" i="4"/>
  <c r="K178" i="4"/>
  <c r="J178" i="4"/>
  <c r="H178" i="4"/>
  <c r="G178" i="4"/>
  <c r="E178" i="4"/>
  <c r="D178" i="4"/>
  <c r="Y177" i="4"/>
  <c r="L177" i="4"/>
  <c r="K177" i="4"/>
  <c r="J177" i="4"/>
  <c r="H177" i="4"/>
  <c r="G177" i="4"/>
  <c r="E177" i="4"/>
  <c r="D177" i="4"/>
  <c r="Y176" i="4"/>
  <c r="L176" i="4"/>
  <c r="K176" i="4"/>
  <c r="J176" i="4"/>
  <c r="H176" i="4"/>
  <c r="G176" i="4"/>
  <c r="E176" i="4"/>
  <c r="D176" i="4"/>
  <c r="Y175" i="4"/>
  <c r="L175" i="4"/>
  <c r="K175" i="4"/>
  <c r="J175" i="4"/>
  <c r="H175" i="4"/>
  <c r="G175" i="4"/>
  <c r="E175" i="4"/>
  <c r="D175" i="4"/>
  <c r="Y174" i="4"/>
  <c r="L174" i="4"/>
  <c r="K174" i="4"/>
  <c r="J174" i="4"/>
  <c r="H174" i="4"/>
  <c r="G174" i="4"/>
  <c r="E174" i="4"/>
  <c r="D174" i="4"/>
  <c r="Y173" i="4"/>
  <c r="L173" i="4"/>
  <c r="K173" i="4"/>
  <c r="J173" i="4"/>
  <c r="H173" i="4"/>
  <c r="G173" i="4"/>
  <c r="E173" i="4"/>
  <c r="D173" i="4"/>
  <c r="Y172" i="4"/>
  <c r="L172" i="4"/>
  <c r="K172" i="4"/>
  <c r="J172" i="4"/>
  <c r="H172" i="4"/>
  <c r="G172" i="4"/>
  <c r="E172" i="4"/>
  <c r="D172" i="4"/>
  <c r="Y171" i="4"/>
  <c r="L171" i="4"/>
  <c r="K171" i="4"/>
  <c r="J171" i="4"/>
  <c r="H171" i="4"/>
  <c r="G171" i="4"/>
  <c r="E171" i="4"/>
  <c r="D171" i="4"/>
  <c r="Y170" i="4"/>
  <c r="L170" i="4"/>
  <c r="K170" i="4"/>
  <c r="J170" i="4"/>
  <c r="H170" i="4"/>
  <c r="G170" i="4"/>
  <c r="E170" i="4"/>
  <c r="D170" i="4"/>
  <c r="Y169" i="4"/>
  <c r="L169" i="4"/>
  <c r="K169" i="4"/>
  <c r="J169" i="4"/>
  <c r="H169" i="4"/>
  <c r="G169" i="4"/>
  <c r="E169" i="4"/>
  <c r="D169" i="4"/>
  <c r="Y168" i="4"/>
  <c r="L168" i="4"/>
  <c r="K168" i="4"/>
  <c r="J168" i="4"/>
  <c r="H168" i="4"/>
  <c r="G168" i="4"/>
  <c r="E168" i="4"/>
  <c r="D168" i="4"/>
  <c r="Y167" i="4"/>
  <c r="L167" i="4"/>
  <c r="K167" i="4"/>
  <c r="J167" i="4"/>
  <c r="H167" i="4"/>
  <c r="G167" i="4"/>
  <c r="E167" i="4"/>
  <c r="D167" i="4"/>
  <c r="Y166" i="4"/>
  <c r="L166" i="4"/>
  <c r="K166" i="4"/>
  <c r="J166" i="4"/>
  <c r="H166" i="4"/>
  <c r="G166" i="4"/>
  <c r="E166" i="4"/>
  <c r="D166" i="4"/>
  <c r="Y165" i="4"/>
  <c r="L165" i="4"/>
  <c r="K165" i="4"/>
  <c r="J165" i="4"/>
  <c r="H165" i="4"/>
  <c r="G165" i="4"/>
  <c r="E165" i="4"/>
  <c r="D165" i="4"/>
  <c r="Y164" i="4"/>
  <c r="L164" i="4"/>
  <c r="K164" i="4"/>
  <c r="J164" i="4"/>
  <c r="H164" i="4"/>
  <c r="G164" i="4"/>
  <c r="E164" i="4"/>
  <c r="D164" i="4"/>
  <c r="Y163" i="4"/>
  <c r="L163" i="4"/>
  <c r="K163" i="4"/>
  <c r="J163" i="4"/>
  <c r="H163" i="4"/>
  <c r="G163" i="4"/>
  <c r="E163" i="4"/>
  <c r="D163" i="4"/>
  <c r="Y162" i="4"/>
  <c r="L162" i="4"/>
  <c r="K162" i="4"/>
  <c r="J162" i="4"/>
  <c r="H162" i="4"/>
  <c r="G162" i="4"/>
  <c r="E162" i="4"/>
  <c r="D162" i="4"/>
  <c r="Y161" i="4"/>
  <c r="L161" i="4"/>
  <c r="K161" i="4"/>
  <c r="J161" i="4"/>
  <c r="H161" i="4"/>
  <c r="G161" i="4"/>
  <c r="E161" i="4"/>
  <c r="D161" i="4"/>
  <c r="Y160" i="4"/>
  <c r="L160" i="4"/>
  <c r="K160" i="4"/>
  <c r="J160" i="4"/>
  <c r="H160" i="4"/>
  <c r="G160" i="4"/>
  <c r="E160" i="4"/>
  <c r="D160" i="4"/>
  <c r="Y159" i="4"/>
  <c r="L159" i="4"/>
  <c r="K159" i="4"/>
  <c r="J159" i="4"/>
  <c r="H159" i="4"/>
  <c r="G159" i="4"/>
  <c r="E159" i="4"/>
  <c r="D159" i="4"/>
  <c r="Y158" i="4"/>
  <c r="L158" i="4"/>
  <c r="K158" i="4"/>
  <c r="J158" i="4"/>
  <c r="H158" i="4"/>
  <c r="G158" i="4"/>
  <c r="E158" i="4"/>
  <c r="D158" i="4"/>
  <c r="Y157" i="4"/>
  <c r="L157" i="4"/>
  <c r="K157" i="4"/>
  <c r="J157" i="4"/>
  <c r="H157" i="4"/>
  <c r="G157" i="4"/>
  <c r="E157" i="4"/>
  <c r="D157" i="4"/>
  <c r="Y156" i="4"/>
  <c r="L156" i="4"/>
  <c r="K156" i="4"/>
  <c r="J156" i="4"/>
  <c r="H156" i="4"/>
  <c r="G156" i="4"/>
  <c r="E156" i="4"/>
  <c r="D156" i="4"/>
  <c r="Y155" i="4"/>
  <c r="L155" i="4"/>
  <c r="K155" i="4"/>
  <c r="J155" i="4"/>
  <c r="H155" i="4"/>
  <c r="G155" i="4"/>
  <c r="E155" i="4"/>
  <c r="D155" i="4"/>
  <c r="Y154" i="4"/>
  <c r="L154" i="4"/>
  <c r="K154" i="4"/>
  <c r="J154" i="4"/>
  <c r="H154" i="4"/>
  <c r="G154" i="4"/>
  <c r="E154" i="4"/>
  <c r="D154" i="4"/>
  <c r="Y153" i="4"/>
  <c r="L153" i="4"/>
  <c r="K153" i="4"/>
  <c r="J153" i="4"/>
  <c r="H153" i="4"/>
  <c r="G153" i="4"/>
  <c r="E153" i="4"/>
  <c r="D153" i="4"/>
  <c r="Y152" i="4"/>
  <c r="L152" i="4"/>
  <c r="K152" i="4"/>
  <c r="J152" i="4"/>
  <c r="H152" i="4"/>
  <c r="G152" i="4"/>
  <c r="E152" i="4"/>
  <c r="D152" i="4"/>
  <c r="Y151" i="4"/>
  <c r="L151" i="4"/>
  <c r="K151" i="4"/>
  <c r="J151" i="4"/>
  <c r="H151" i="4"/>
  <c r="G151" i="4"/>
  <c r="E151" i="4"/>
  <c r="D151" i="4"/>
  <c r="Y150" i="4"/>
  <c r="L150" i="4"/>
  <c r="K150" i="4"/>
  <c r="J150" i="4"/>
  <c r="H150" i="4"/>
  <c r="G150" i="4"/>
  <c r="E150" i="4"/>
  <c r="D150" i="4"/>
  <c r="Y149" i="4"/>
  <c r="L149" i="4"/>
  <c r="K149" i="4"/>
  <c r="J149" i="4"/>
  <c r="H149" i="4"/>
  <c r="G149" i="4"/>
  <c r="E149" i="4"/>
  <c r="D149" i="4"/>
  <c r="Y148" i="4"/>
  <c r="L148" i="4"/>
  <c r="K148" i="4"/>
  <c r="J148" i="4"/>
  <c r="H148" i="4"/>
  <c r="G148" i="4"/>
  <c r="E148" i="4"/>
  <c r="D148" i="4"/>
  <c r="Y147" i="4"/>
  <c r="L147" i="4"/>
  <c r="K147" i="4"/>
  <c r="J147" i="4"/>
  <c r="H147" i="4"/>
  <c r="G147" i="4"/>
  <c r="E147" i="4"/>
  <c r="D147" i="4"/>
  <c r="Y146" i="4"/>
  <c r="L146" i="4"/>
  <c r="K146" i="4"/>
  <c r="J146" i="4"/>
  <c r="H146" i="4"/>
  <c r="G146" i="4"/>
  <c r="E146" i="4"/>
  <c r="D146" i="4"/>
  <c r="Y145" i="4"/>
  <c r="L145" i="4"/>
  <c r="K145" i="4"/>
  <c r="J145" i="4"/>
  <c r="H145" i="4"/>
  <c r="G145" i="4"/>
  <c r="E145" i="4"/>
  <c r="D145" i="4"/>
  <c r="Y144" i="4"/>
  <c r="L144" i="4"/>
  <c r="K144" i="4"/>
  <c r="J144" i="4"/>
  <c r="H144" i="4"/>
  <c r="G144" i="4"/>
  <c r="E144" i="4"/>
  <c r="D144" i="4"/>
  <c r="Y143" i="4"/>
  <c r="L143" i="4"/>
  <c r="K143" i="4"/>
  <c r="J143" i="4"/>
  <c r="H143" i="4"/>
  <c r="G143" i="4"/>
  <c r="E143" i="4"/>
  <c r="D143" i="4"/>
  <c r="Y142" i="4"/>
  <c r="L142" i="4"/>
  <c r="K142" i="4"/>
  <c r="J142" i="4"/>
  <c r="H142" i="4"/>
  <c r="G142" i="4"/>
  <c r="E142" i="4"/>
  <c r="D142" i="4"/>
  <c r="Y141" i="4"/>
  <c r="L141" i="4"/>
  <c r="K141" i="4"/>
  <c r="J141" i="4"/>
  <c r="H141" i="4"/>
  <c r="G141" i="4"/>
  <c r="E141" i="4"/>
  <c r="D141" i="4"/>
  <c r="Y140" i="4"/>
  <c r="L140" i="4"/>
  <c r="K140" i="4"/>
  <c r="J140" i="4"/>
  <c r="H140" i="4"/>
  <c r="G140" i="4"/>
  <c r="E140" i="4"/>
  <c r="D140" i="4"/>
  <c r="Y139" i="4"/>
  <c r="L139" i="4"/>
  <c r="K139" i="4"/>
  <c r="J139" i="4"/>
  <c r="H139" i="4"/>
  <c r="G139" i="4"/>
  <c r="E139" i="4"/>
  <c r="D139" i="4"/>
  <c r="Y138" i="4"/>
  <c r="L138" i="4"/>
  <c r="K138" i="4"/>
  <c r="J138" i="4"/>
  <c r="H138" i="4"/>
  <c r="G138" i="4"/>
  <c r="E138" i="4"/>
  <c r="D138" i="4"/>
  <c r="Y137" i="4"/>
  <c r="L137" i="4"/>
  <c r="K137" i="4"/>
  <c r="J137" i="4"/>
  <c r="H137" i="4"/>
  <c r="G137" i="4"/>
  <c r="E137" i="4"/>
  <c r="D137" i="4"/>
  <c r="Y136" i="4"/>
  <c r="L136" i="4"/>
  <c r="K136" i="4"/>
  <c r="J136" i="4"/>
  <c r="H136" i="4"/>
  <c r="G136" i="4"/>
  <c r="E136" i="4"/>
  <c r="D136" i="4"/>
  <c r="Y135" i="4"/>
  <c r="L135" i="4"/>
  <c r="K135" i="4"/>
  <c r="J135" i="4"/>
  <c r="H135" i="4"/>
  <c r="G135" i="4"/>
  <c r="E135" i="4"/>
  <c r="D135" i="4"/>
  <c r="Y134" i="4"/>
  <c r="L134" i="4"/>
  <c r="K134" i="4"/>
  <c r="J134" i="4"/>
  <c r="H134" i="4"/>
  <c r="G134" i="4"/>
  <c r="E134" i="4"/>
  <c r="D134" i="4"/>
  <c r="Y133" i="4"/>
  <c r="L133" i="4"/>
  <c r="K133" i="4"/>
  <c r="J133" i="4"/>
  <c r="H133" i="4"/>
  <c r="G133" i="4"/>
  <c r="E133" i="4"/>
  <c r="D133" i="4"/>
  <c r="Y132" i="4"/>
  <c r="L132" i="4"/>
  <c r="K132" i="4"/>
  <c r="J132" i="4"/>
  <c r="H132" i="4"/>
  <c r="G132" i="4"/>
  <c r="E132" i="4"/>
  <c r="D132" i="4"/>
  <c r="Y131" i="4"/>
  <c r="L131" i="4"/>
  <c r="K131" i="4"/>
  <c r="J131" i="4"/>
  <c r="H131" i="4"/>
  <c r="G131" i="4"/>
  <c r="E131" i="4"/>
  <c r="D131" i="4"/>
  <c r="Y130" i="4"/>
  <c r="L130" i="4"/>
  <c r="K130" i="4"/>
  <c r="J130" i="4"/>
  <c r="H130" i="4"/>
  <c r="G130" i="4"/>
  <c r="E130" i="4"/>
  <c r="D130" i="4"/>
  <c r="Y129" i="4"/>
  <c r="L129" i="4"/>
  <c r="K129" i="4"/>
  <c r="J129" i="4"/>
  <c r="H129" i="4"/>
  <c r="G129" i="4"/>
  <c r="E129" i="4"/>
  <c r="D129" i="4"/>
  <c r="Y128" i="4"/>
  <c r="L128" i="4"/>
  <c r="K128" i="4"/>
  <c r="J128" i="4"/>
  <c r="H128" i="4"/>
  <c r="G128" i="4"/>
  <c r="E128" i="4"/>
  <c r="D128" i="4"/>
  <c r="Y127" i="4"/>
  <c r="L127" i="4"/>
  <c r="K127" i="4"/>
  <c r="J127" i="4"/>
  <c r="H127" i="4"/>
  <c r="G127" i="4"/>
  <c r="E127" i="4"/>
  <c r="D127" i="4"/>
  <c r="Y126" i="4"/>
  <c r="L126" i="4"/>
  <c r="K126" i="4"/>
  <c r="J126" i="4"/>
  <c r="H126" i="4"/>
  <c r="G126" i="4"/>
  <c r="E126" i="4"/>
  <c r="D126" i="4"/>
  <c r="Y125" i="4"/>
  <c r="L125" i="4"/>
  <c r="K125" i="4"/>
  <c r="J125" i="4"/>
  <c r="H125" i="4"/>
  <c r="G125" i="4"/>
  <c r="E125" i="4"/>
  <c r="D125" i="4"/>
  <c r="Y124" i="4"/>
  <c r="L124" i="4"/>
  <c r="K124" i="4"/>
  <c r="J124" i="4"/>
  <c r="H124" i="4"/>
  <c r="G124" i="4"/>
  <c r="E124" i="4"/>
  <c r="D124" i="4"/>
  <c r="Y123" i="4"/>
  <c r="L123" i="4"/>
  <c r="K123" i="4"/>
  <c r="J123" i="4"/>
  <c r="H123" i="4"/>
  <c r="G123" i="4"/>
  <c r="E123" i="4"/>
  <c r="D123" i="4"/>
  <c r="Y122" i="4"/>
  <c r="L122" i="4"/>
  <c r="K122" i="4"/>
  <c r="J122" i="4"/>
  <c r="H122" i="4"/>
  <c r="G122" i="4"/>
  <c r="E122" i="4"/>
  <c r="D122" i="4"/>
  <c r="Y121" i="4"/>
  <c r="Y120" i="4"/>
  <c r="Y119" i="4"/>
  <c r="L119" i="4"/>
  <c r="K119" i="4"/>
  <c r="J119" i="4"/>
  <c r="H119" i="4"/>
  <c r="G119" i="4"/>
  <c r="E119" i="4"/>
  <c r="D119" i="4"/>
  <c r="Y118" i="4"/>
  <c r="L118" i="4"/>
  <c r="K118" i="4"/>
  <c r="J118" i="4"/>
  <c r="H118" i="4"/>
  <c r="G118" i="4"/>
  <c r="E118" i="4"/>
  <c r="D118" i="4"/>
  <c r="Y117" i="4"/>
  <c r="L117" i="4"/>
  <c r="K117" i="4"/>
  <c r="J117" i="4"/>
  <c r="H117" i="4"/>
  <c r="G117" i="4"/>
  <c r="E117" i="4"/>
  <c r="D117" i="4"/>
  <c r="Y116" i="4"/>
  <c r="L116" i="4"/>
  <c r="K116" i="4"/>
  <c r="J116" i="4"/>
  <c r="H116" i="4"/>
  <c r="G116" i="4"/>
  <c r="E116" i="4"/>
  <c r="D116" i="4"/>
  <c r="Y115" i="4"/>
  <c r="L115" i="4"/>
  <c r="K115" i="4"/>
  <c r="J115" i="4"/>
  <c r="H115" i="4"/>
  <c r="G115" i="4"/>
  <c r="E115" i="4"/>
  <c r="D115" i="4"/>
  <c r="Y114" i="4"/>
  <c r="L114" i="4"/>
  <c r="K114" i="4"/>
  <c r="J114" i="4"/>
  <c r="H114" i="4"/>
  <c r="G114" i="4"/>
  <c r="E114" i="4"/>
  <c r="D114" i="4"/>
  <c r="Y113" i="4"/>
  <c r="L113" i="4"/>
  <c r="K113" i="4"/>
  <c r="J113" i="4"/>
  <c r="H113" i="4"/>
  <c r="G113" i="4"/>
  <c r="E113" i="4"/>
  <c r="D113" i="4"/>
  <c r="Y112" i="4"/>
  <c r="L112" i="4"/>
  <c r="K112" i="4"/>
  <c r="J112" i="4"/>
  <c r="H112" i="4"/>
  <c r="G112" i="4"/>
  <c r="E112" i="4"/>
  <c r="D112" i="4"/>
  <c r="Y111" i="4"/>
  <c r="L111" i="4"/>
  <c r="K111" i="4"/>
  <c r="J111" i="4"/>
  <c r="H111" i="4"/>
  <c r="G111" i="4"/>
  <c r="E111" i="4"/>
  <c r="D111" i="4"/>
  <c r="Y110" i="4"/>
  <c r="L110" i="4"/>
  <c r="K110" i="4"/>
  <c r="J110" i="4"/>
  <c r="H110" i="4"/>
  <c r="G110" i="4"/>
  <c r="E110" i="4"/>
  <c r="D110" i="4"/>
  <c r="Y109" i="4"/>
  <c r="L109" i="4"/>
  <c r="K109" i="4"/>
  <c r="J109" i="4"/>
  <c r="H109" i="4"/>
  <c r="G109" i="4"/>
  <c r="E109" i="4"/>
  <c r="D109" i="4"/>
  <c r="Y108" i="4"/>
  <c r="L108" i="4"/>
  <c r="K108" i="4"/>
  <c r="J108" i="4"/>
  <c r="H108" i="4"/>
  <c r="G108" i="4"/>
  <c r="E108" i="4"/>
  <c r="D108" i="4"/>
  <c r="Y107" i="4"/>
  <c r="L107" i="4"/>
  <c r="K107" i="4"/>
  <c r="J107" i="4"/>
  <c r="H107" i="4"/>
  <c r="G107" i="4"/>
  <c r="E107" i="4"/>
  <c r="D107" i="4"/>
  <c r="Y106" i="4"/>
  <c r="L106" i="4"/>
  <c r="K106" i="4"/>
  <c r="J106" i="4"/>
  <c r="H106" i="4"/>
  <c r="G106" i="4"/>
  <c r="E106" i="4"/>
  <c r="D106" i="4"/>
  <c r="Y105" i="4"/>
  <c r="L105" i="4"/>
  <c r="K105" i="4"/>
  <c r="J105" i="4"/>
  <c r="H105" i="4"/>
  <c r="G105" i="4"/>
  <c r="E105" i="4"/>
  <c r="D105" i="4"/>
  <c r="Y104" i="4"/>
  <c r="L104" i="4"/>
  <c r="K104" i="4"/>
  <c r="J104" i="4"/>
  <c r="H104" i="4"/>
  <c r="G104" i="4"/>
  <c r="E104" i="4"/>
  <c r="D104" i="4"/>
  <c r="Y103" i="4"/>
  <c r="L103" i="4"/>
  <c r="K103" i="4"/>
  <c r="J103" i="4"/>
  <c r="H103" i="4"/>
  <c r="G103" i="4"/>
  <c r="E103" i="4"/>
  <c r="D103" i="4"/>
  <c r="Y102" i="4"/>
  <c r="L102" i="4"/>
  <c r="K102" i="4"/>
  <c r="J102" i="4"/>
  <c r="H102" i="4"/>
  <c r="G102" i="4"/>
  <c r="E102" i="4"/>
  <c r="D102" i="4"/>
  <c r="Y101" i="4"/>
  <c r="L101" i="4"/>
  <c r="K101" i="4"/>
  <c r="J101" i="4"/>
  <c r="H101" i="4"/>
  <c r="G101" i="4"/>
  <c r="E101" i="4"/>
  <c r="D101" i="4"/>
  <c r="Y100" i="4"/>
  <c r="L100" i="4"/>
  <c r="K100" i="4"/>
  <c r="J100" i="4"/>
  <c r="H100" i="4"/>
  <c r="G100" i="4"/>
  <c r="E100" i="4"/>
  <c r="D100" i="4"/>
  <c r="Y99" i="4"/>
  <c r="L99" i="4"/>
  <c r="K99" i="4"/>
  <c r="J99" i="4"/>
  <c r="H99" i="4"/>
  <c r="G99" i="4"/>
  <c r="E99" i="4"/>
  <c r="D99" i="4"/>
  <c r="Y98" i="4"/>
  <c r="L98" i="4"/>
  <c r="K98" i="4"/>
  <c r="J98" i="4"/>
  <c r="H98" i="4"/>
  <c r="G98" i="4"/>
  <c r="E98" i="4"/>
  <c r="D98" i="4"/>
  <c r="Y97" i="4"/>
  <c r="Y96" i="4"/>
  <c r="Y95" i="4"/>
  <c r="L95" i="4"/>
  <c r="K95" i="4"/>
  <c r="J95" i="4"/>
  <c r="H95" i="4"/>
  <c r="G95" i="4"/>
  <c r="E95" i="4"/>
  <c r="D95" i="4"/>
  <c r="Y94" i="4"/>
  <c r="L94" i="4"/>
  <c r="K94" i="4"/>
  <c r="J94" i="4"/>
  <c r="H94" i="4"/>
  <c r="G94" i="4"/>
  <c r="E94" i="4"/>
  <c r="D94" i="4"/>
  <c r="Y93" i="4"/>
  <c r="L93" i="4"/>
  <c r="K93" i="4"/>
  <c r="J93" i="4"/>
  <c r="H93" i="4"/>
  <c r="G93" i="4"/>
  <c r="E93" i="4"/>
  <c r="D93" i="4"/>
  <c r="Y92" i="4"/>
  <c r="L92" i="4"/>
  <c r="K92" i="4"/>
  <c r="J92" i="4"/>
  <c r="H92" i="4"/>
  <c r="G92" i="4"/>
  <c r="E92" i="4"/>
  <c r="D92" i="4"/>
  <c r="Y91" i="4"/>
  <c r="L91" i="4"/>
  <c r="K91" i="4"/>
  <c r="J91" i="4"/>
  <c r="H91" i="4"/>
  <c r="G91" i="4"/>
  <c r="E91" i="4"/>
  <c r="D91" i="4"/>
  <c r="Y90" i="4"/>
  <c r="L90" i="4"/>
  <c r="K90" i="4"/>
  <c r="J90" i="4"/>
  <c r="H90" i="4"/>
  <c r="G90" i="4"/>
  <c r="E90" i="4"/>
  <c r="D90" i="4"/>
  <c r="Y89" i="4"/>
  <c r="L89" i="4"/>
  <c r="K89" i="4"/>
  <c r="J89" i="4"/>
  <c r="H89" i="4"/>
  <c r="G89" i="4"/>
  <c r="E89" i="4"/>
  <c r="D89" i="4"/>
  <c r="Y88" i="4"/>
  <c r="L88" i="4"/>
  <c r="K88" i="4"/>
  <c r="J88" i="4"/>
  <c r="H88" i="4"/>
  <c r="G88" i="4"/>
  <c r="E88" i="4"/>
  <c r="D88" i="4"/>
  <c r="Y87" i="4"/>
  <c r="L87" i="4"/>
  <c r="K87" i="4"/>
  <c r="J87" i="4"/>
  <c r="H87" i="4"/>
  <c r="G87" i="4"/>
  <c r="E87" i="4"/>
  <c r="D87" i="4"/>
  <c r="Y86" i="4"/>
  <c r="L86" i="4"/>
  <c r="K86" i="4"/>
  <c r="J86" i="4"/>
  <c r="H86" i="4"/>
  <c r="G86" i="4"/>
  <c r="E86" i="4"/>
  <c r="D86" i="4"/>
  <c r="Y85" i="4"/>
  <c r="L85" i="4"/>
  <c r="K85" i="4"/>
  <c r="J85" i="4"/>
  <c r="H85" i="4"/>
  <c r="G85" i="4"/>
  <c r="E85" i="4"/>
  <c r="D85" i="4"/>
  <c r="Y84" i="4"/>
  <c r="L84" i="4"/>
  <c r="K84" i="4"/>
  <c r="J84" i="4"/>
  <c r="H84" i="4"/>
  <c r="G84" i="4"/>
  <c r="E84" i="4"/>
  <c r="D84" i="4"/>
  <c r="Y83" i="4"/>
  <c r="L83" i="4"/>
  <c r="K83" i="4"/>
  <c r="J83" i="4"/>
  <c r="H83" i="4"/>
  <c r="G83" i="4"/>
  <c r="E83" i="4"/>
  <c r="D83" i="4"/>
  <c r="Y82" i="4"/>
  <c r="L82" i="4"/>
  <c r="K82" i="4"/>
  <c r="J82" i="4"/>
  <c r="H82" i="4"/>
  <c r="G82" i="4"/>
  <c r="E82" i="4"/>
  <c r="D82" i="4"/>
  <c r="Y81" i="4"/>
  <c r="L81" i="4"/>
  <c r="K81" i="4"/>
  <c r="J81" i="4"/>
  <c r="H81" i="4"/>
  <c r="G81" i="4"/>
  <c r="E81" i="4"/>
  <c r="D81" i="4"/>
  <c r="Y80" i="4"/>
  <c r="L80" i="4"/>
  <c r="K80" i="4"/>
  <c r="J80" i="4"/>
  <c r="H80" i="4"/>
  <c r="G80" i="4"/>
  <c r="E80" i="4"/>
  <c r="D80" i="4"/>
  <c r="Y79" i="4"/>
  <c r="L79" i="4"/>
  <c r="K79" i="4"/>
  <c r="J79" i="4"/>
  <c r="H79" i="4"/>
  <c r="G79" i="4"/>
  <c r="E79" i="4"/>
  <c r="D79" i="4"/>
  <c r="Y78" i="4"/>
  <c r="L78" i="4"/>
  <c r="K78" i="4"/>
  <c r="J78" i="4"/>
  <c r="H78" i="4"/>
  <c r="G78" i="4"/>
  <c r="E78" i="4"/>
  <c r="D78" i="4"/>
  <c r="Y77" i="4"/>
  <c r="Y76" i="4"/>
  <c r="Y75" i="4"/>
  <c r="L75" i="4"/>
  <c r="K75" i="4"/>
  <c r="J75" i="4"/>
  <c r="H75" i="4"/>
  <c r="G75" i="4"/>
  <c r="E75" i="4"/>
  <c r="D75" i="4"/>
  <c r="Y74" i="4"/>
  <c r="L74" i="4"/>
  <c r="K74" i="4"/>
  <c r="J74" i="4"/>
  <c r="H74" i="4"/>
  <c r="G74" i="4"/>
  <c r="E74" i="4"/>
  <c r="D74" i="4"/>
  <c r="Y73" i="4"/>
  <c r="L73" i="4"/>
  <c r="K73" i="4"/>
  <c r="J73" i="4"/>
  <c r="H73" i="4"/>
  <c r="G73" i="4"/>
  <c r="E73" i="4"/>
  <c r="D73" i="4"/>
  <c r="Y72" i="4"/>
  <c r="Y71" i="4"/>
  <c r="L71" i="4"/>
  <c r="K71" i="4"/>
  <c r="J71" i="4"/>
  <c r="H71" i="4"/>
  <c r="G71" i="4"/>
  <c r="E71" i="4"/>
  <c r="D71" i="4"/>
  <c r="Y70" i="4"/>
  <c r="L70" i="4"/>
  <c r="K70" i="4"/>
  <c r="J70" i="4"/>
  <c r="H70" i="4"/>
  <c r="G70" i="4"/>
  <c r="E70" i="4"/>
  <c r="D70" i="4"/>
  <c r="Y69" i="4"/>
  <c r="L69" i="4"/>
  <c r="K69" i="4"/>
  <c r="J69" i="4"/>
  <c r="H69" i="4"/>
  <c r="G69" i="4"/>
  <c r="E69" i="4"/>
  <c r="D69" i="4"/>
  <c r="Y68" i="4"/>
  <c r="L68" i="4"/>
  <c r="K68" i="4"/>
  <c r="J68" i="4"/>
  <c r="H68" i="4"/>
  <c r="G68" i="4"/>
  <c r="E68" i="4"/>
  <c r="D68" i="4"/>
  <c r="Y67" i="4"/>
  <c r="L67" i="4"/>
  <c r="K67" i="4"/>
  <c r="J67" i="4"/>
  <c r="H67" i="4"/>
  <c r="G67" i="4"/>
  <c r="E67" i="4"/>
  <c r="D67" i="4"/>
  <c r="Y66" i="4"/>
  <c r="L66" i="4"/>
  <c r="K66" i="4"/>
  <c r="J66" i="4"/>
  <c r="H66" i="4"/>
  <c r="G66" i="4"/>
  <c r="E66" i="4"/>
  <c r="D66" i="4"/>
  <c r="Y65" i="4"/>
  <c r="L65" i="4"/>
  <c r="K65" i="4"/>
  <c r="J65" i="4"/>
  <c r="H65" i="4"/>
  <c r="G65" i="4"/>
  <c r="E65" i="4"/>
  <c r="D65" i="4"/>
  <c r="Y64" i="4"/>
  <c r="L64" i="4"/>
  <c r="K64" i="4"/>
  <c r="J64" i="4"/>
  <c r="H64" i="4"/>
  <c r="G64" i="4"/>
  <c r="E64" i="4"/>
  <c r="D64" i="4"/>
  <c r="Y63" i="4"/>
  <c r="L63" i="4"/>
  <c r="K63" i="4"/>
  <c r="J63" i="4"/>
  <c r="H63" i="4"/>
  <c r="G63" i="4"/>
  <c r="E63" i="4"/>
  <c r="D63" i="4"/>
  <c r="Y62" i="4"/>
  <c r="L62" i="4"/>
  <c r="K62" i="4"/>
  <c r="J62" i="4"/>
  <c r="H62" i="4"/>
  <c r="G62" i="4"/>
  <c r="E62" i="4"/>
  <c r="D62" i="4"/>
  <c r="Y61" i="4"/>
  <c r="L61" i="4"/>
  <c r="K61" i="4"/>
  <c r="J61" i="4"/>
  <c r="H61" i="4"/>
  <c r="G61" i="4"/>
  <c r="E61" i="4"/>
  <c r="D61" i="4"/>
  <c r="Y60" i="4"/>
  <c r="L60" i="4"/>
  <c r="K60" i="4"/>
  <c r="J60" i="4"/>
  <c r="H60" i="4"/>
  <c r="G60" i="4"/>
  <c r="E60" i="4"/>
  <c r="D60" i="4"/>
  <c r="Y59" i="4"/>
  <c r="L59" i="4"/>
  <c r="K59" i="4"/>
  <c r="J59" i="4"/>
  <c r="H59" i="4"/>
  <c r="G59" i="4"/>
  <c r="E59" i="4"/>
  <c r="D59" i="4"/>
  <c r="Y58" i="4"/>
  <c r="L58" i="4"/>
  <c r="K58" i="4"/>
  <c r="J58" i="4"/>
  <c r="H58" i="4"/>
  <c r="G58" i="4"/>
  <c r="E58" i="4"/>
  <c r="D58" i="4"/>
  <c r="Y57" i="4"/>
  <c r="L57" i="4"/>
  <c r="K57" i="4"/>
  <c r="J57" i="4"/>
  <c r="H57" i="4"/>
  <c r="G57" i="4"/>
  <c r="E57" i="4"/>
  <c r="D57" i="4"/>
  <c r="Y56" i="4"/>
  <c r="L56" i="4"/>
  <c r="K56" i="4"/>
  <c r="J56" i="4"/>
  <c r="H56" i="4"/>
  <c r="G56" i="4"/>
  <c r="E56" i="4"/>
  <c r="D56" i="4"/>
  <c r="Y55" i="4"/>
  <c r="L55" i="4"/>
  <c r="K55" i="4"/>
  <c r="J55" i="4"/>
  <c r="H55" i="4"/>
  <c r="G55" i="4"/>
  <c r="E55" i="4"/>
  <c r="D55" i="4"/>
  <c r="Y54" i="4"/>
  <c r="L54" i="4"/>
  <c r="K54" i="4"/>
  <c r="J54" i="4"/>
  <c r="H54" i="4"/>
  <c r="G54" i="4"/>
  <c r="E54" i="4"/>
  <c r="D54" i="4"/>
  <c r="Y53" i="4"/>
  <c r="L53" i="4"/>
  <c r="K53" i="4"/>
  <c r="J53" i="4"/>
  <c r="H53" i="4"/>
  <c r="G53" i="4"/>
  <c r="E53" i="4"/>
  <c r="D53" i="4"/>
  <c r="Y52" i="4"/>
  <c r="L52" i="4"/>
  <c r="K52" i="4"/>
  <c r="J52" i="4"/>
  <c r="H52" i="4"/>
  <c r="G52" i="4"/>
  <c r="E52" i="4"/>
  <c r="D52" i="4"/>
  <c r="Y51" i="4"/>
  <c r="L51" i="4"/>
  <c r="K51" i="4"/>
  <c r="J51" i="4"/>
  <c r="H51" i="4"/>
  <c r="G51" i="4"/>
  <c r="E51" i="4"/>
  <c r="D51" i="4"/>
  <c r="Y50" i="4"/>
  <c r="L50" i="4"/>
  <c r="K50" i="4"/>
  <c r="J50" i="4"/>
  <c r="H50" i="4"/>
  <c r="G50" i="4"/>
  <c r="E50" i="4"/>
  <c r="D50" i="4"/>
  <c r="Y49" i="4"/>
  <c r="Y48" i="4"/>
  <c r="Y47" i="4"/>
  <c r="L47" i="4"/>
  <c r="K47" i="4"/>
  <c r="J47" i="4"/>
  <c r="H47" i="4"/>
  <c r="G47" i="4"/>
  <c r="E47" i="4"/>
  <c r="D47" i="4"/>
  <c r="Y46" i="4"/>
  <c r="L46" i="4"/>
  <c r="K46" i="4"/>
  <c r="J46" i="4"/>
  <c r="H46" i="4"/>
  <c r="G46" i="4"/>
  <c r="E46" i="4"/>
  <c r="D46" i="4"/>
  <c r="Y45" i="4"/>
  <c r="L45" i="4"/>
  <c r="K45" i="4"/>
  <c r="J45" i="4"/>
  <c r="H45" i="4"/>
  <c r="G45" i="4"/>
  <c r="E45" i="4"/>
  <c r="D45" i="4"/>
  <c r="Y44" i="4"/>
  <c r="L44" i="4"/>
  <c r="K44" i="4"/>
  <c r="J44" i="4"/>
  <c r="H44" i="4"/>
  <c r="G44" i="4"/>
  <c r="E44" i="4"/>
  <c r="D44" i="4"/>
  <c r="Y43" i="4"/>
  <c r="L43" i="4"/>
  <c r="K43" i="4"/>
  <c r="J43" i="4"/>
  <c r="H43" i="4"/>
  <c r="G43" i="4"/>
  <c r="E43" i="4"/>
  <c r="D43" i="4"/>
  <c r="Y42" i="4"/>
  <c r="Y41" i="4"/>
  <c r="Y40" i="4"/>
  <c r="L40" i="4"/>
  <c r="K40" i="4"/>
  <c r="J40" i="4"/>
  <c r="H40" i="4"/>
  <c r="G40" i="4"/>
  <c r="E40" i="4"/>
  <c r="D40" i="4"/>
  <c r="Y39" i="4"/>
  <c r="L39" i="4"/>
  <c r="K39" i="4"/>
  <c r="J39" i="4"/>
  <c r="H39" i="4"/>
  <c r="G39" i="4"/>
  <c r="E39" i="4"/>
  <c r="D39" i="4"/>
  <c r="Y38" i="4"/>
  <c r="L38" i="4"/>
  <c r="K38" i="4"/>
  <c r="J38" i="4"/>
  <c r="H38" i="4"/>
  <c r="G38" i="4"/>
  <c r="E38" i="4"/>
  <c r="D38" i="4"/>
  <c r="Y37" i="4"/>
  <c r="L37" i="4"/>
  <c r="K37" i="4"/>
  <c r="J37" i="4"/>
  <c r="H37" i="4"/>
  <c r="G37" i="4"/>
  <c r="E37" i="4"/>
  <c r="D37" i="4"/>
  <c r="Y36" i="4"/>
  <c r="Y35" i="4"/>
  <c r="Y34" i="4"/>
  <c r="L34" i="4"/>
  <c r="K34" i="4"/>
  <c r="J34" i="4"/>
  <c r="H34" i="4"/>
  <c r="G34" i="4"/>
  <c r="E34" i="4"/>
  <c r="D34" i="4"/>
  <c r="Y33" i="4"/>
  <c r="L33" i="4"/>
  <c r="K33" i="4"/>
  <c r="J33" i="4"/>
  <c r="H33" i="4"/>
  <c r="G33" i="4"/>
  <c r="E33" i="4"/>
  <c r="D33" i="4"/>
  <c r="Y32" i="4"/>
  <c r="Y31" i="4"/>
  <c r="Y30" i="4"/>
  <c r="Y29" i="4"/>
  <c r="Y28" i="4"/>
  <c r="Y27" i="4"/>
  <c r="L27" i="4"/>
  <c r="K27" i="4"/>
  <c r="J27" i="4"/>
  <c r="H27" i="4"/>
  <c r="G27" i="4"/>
  <c r="E27" i="4"/>
  <c r="D27" i="4"/>
  <c r="Y26" i="4"/>
  <c r="L26" i="4"/>
  <c r="K26" i="4"/>
  <c r="J26" i="4"/>
  <c r="H26" i="4"/>
  <c r="G26" i="4"/>
  <c r="E26" i="4"/>
  <c r="D26" i="4"/>
  <c r="Y25" i="4"/>
  <c r="L25" i="4"/>
  <c r="K25" i="4"/>
  <c r="J25" i="4"/>
  <c r="H25" i="4"/>
  <c r="G25" i="4"/>
  <c r="E25" i="4"/>
  <c r="D25" i="4"/>
  <c r="Y24" i="4"/>
  <c r="L24" i="4"/>
  <c r="K24" i="4"/>
  <c r="J24" i="4"/>
  <c r="H24" i="4"/>
  <c r="G24" i="4"/>
  <c r="E24" i="4"/>
  <c r="D24" i="4"/>
  <c r="Y23" i="4"/>
  <c r="L23" i="4"/>
  <c r="K23" i="4"/>
  <c r="J23" i="4"/>
  <c r="H23" i="4"/>
  <c r="G23" i="4"/>
  <c r="E23" i="4"/>
  <c r="D23" i="4"/>
  <c r="Y22" i="4"/>
  <c r="L22" i="4"/>
  <c r="K22" i="4"/>
  <c r="J22" i="4"/>
  <c r="H22" i="4"/>
  <c r="G22" i="4"/>
  <c r="E22" i="4"/>
  <c r="D22" i="4"/>
  <c r="Y21" i="4"/>
  <c r="L21" i="4"/>
  <c r="K21" i="4"/>
  <c r="J21" i="4"/>
  <c r="H21" i="4"/>
  <c r="G21" i="4"/>
  <c r="E21" i="4"/>
  <c r="D21" i="4"/>
  <c r="Y20" i="4"/>
  <c r="L20" i="4"/>
  <c r="K20" i="4"/>
  <c r="J20" i="4"/>
  <c r="H20" i="4"/>
  <c r="G20" i="4"/>
  <c r="E20" i="4"/>
  <c r="D20" i="4"/>
  <c r="Y19" i="4"/>
  <c r="Y18" i="4"/>
  <c r="L18" i="4"/>
  <c r="K18" i="4"/>
  <c r="J18" i="4"/>
  <c r="H18" i="4"/>
  <c r="G18" i="4"/>
  <c r="E18" i="4"/>
  <c r="D18" i="4"/>
  <c r="Y17" i="4"/>
  <c r="Y16" i="4"/>
  <c r="Y15" i="4"/>
  <c r="L15" i="4"/>
  <c r="K15" i="4"/>
  <c r="J15" i="4"/>
  <c r="H15" i="4"/>
  <c r="G15" i="4"/>
  <c r="E15" i="4"/>
  <c r="D15" i="4"/>
  <c r="Y14" i="4"/>
  <c r="L14" i="4"/>
  <c r="K14" i="4"/>
  <c r="J14" i="4"/>
  <c r="H14" i="4"/>
  <c r="G14" i="4"/>
  <c r="E14" i="4"/>
  <c r="D14" i="4"/>
  <c r="Y13" i="4"/>
  <c r="L13" i="4"/>
  <c r="K13" i="4"/>
  <c r="J13" i="4"/>
  <c r="H13" i="4"/>
  <c r="G13" i="4"/>
  <c r="E13" i="4"/>
  <c r="D13" i="4"/>
  <c r="Y12" i="4"/>
  <c r="Y11" i="4"/>
  <c r="Y10" i="4"/>
  <c r="Z394" i="4"/>
  <c r="Z393" i="4"/>
  <c r="Z392" i="4"/>
  <c r="Z391" i="4"/>
  <c r="Z390" i="4"/>
  <c r="Z389" i="4"/>
  <c r="AA388" i="5"/>
  <c r="Z388" i="4" s="1"/>
  <c r="Z387" i="4"/>
  <c r="Z386" i="4"/>
  <c r="Z385" i="4"/>
  <c r="Z384" i="4"/>
  <c r="Z377" i="4"/>
  <c r="Z376" i="4"/>
  <c r="E394" i="7"/>
  <c r="E393" i="7"/>
  <c r="E392" i="7"/>
  <c r="E391" i="7"/>
  <c r="E390" i="7"/>
  <c r="E389" i="7"/>
  <c r="O388" i="7"/>
  <c r="E388" i="7"/>
  <c r="E387" i="7"/>
  <c r="E386" i="7"/>
  <c r="E385" i="7"/>
  <c r="E384" i="7"/>
  <c r="O383" i="7"/>
  <c r="E383" i="7"/>
  <c r="O382" i="7"/>
  <c r="E382" i="7"/>
  <c r="O381" i="7"/>
  <c r="E381" i="7"/>
  <c r="O380" i="7"/>
  <c r="E380" i="7"/>
  <c r="O379" i="7"/>
  <c r="E379" i="7"/>
  <c r="O378" i="7"/>
  <c r="E378" i="7"/>
  <c r="E377" i="7"/>
  <c r="E376" i="7"/>
  <c r="O375" i="7"/>
  <c r="E375" i="7"/>
  <c r="W394" i="6"/>
  <c r="S394" i="4" s="1"/>
  <c r="C394" i="6"/>
  <c r="C394" i="4" s="1"/>
  <c r="B394" i="4"/>
  <c r="W393" i="6"/>
  <c r="S393" i="4" s="1"/>
  <c r="C393" i="6"/>
  <c r="C393" i="4" s="1"/>
  <c r="B393" i="4"/>
  <c r="A393" i="4"/>
  <c r="W392" i="6"/>
  <c r="S392" i="4" s="1"/>
  <c r="C392" i="6"/>
  <c r="C392" i="4" s="1"/>
  <c r="B392" i="4"/>
  <c r="A392" i="7"/>
  <c r="W391" i="6"/>
  <c r="S391" i="4" s="1"/>
  <c r="C391" i="6"/>
  <c r="C391" i="4" s="1"/>
  <c r="B391" i="4"/>
  <c r="W390" i="6"/>
  <c r="S390" i="4" s="1"/>
  <c r="C390" i="6"/>
  <c r="C390" i="4" s="1"/>
  <c r="B390" i="4"/>
  <c r="W389" i="6"/>
  <c r="S389" i="4" s="1"/>
  <c r="C389" i="6"/>
  <c r="C389" i="4" s="1"/>
  <c r="B389" i="4"/>
  <c r="C388" i="6"/>
  <c r="C388" i="4" s="1"/>
  <c r="B388" i="4"/>
  <c r="A388" i="7"/>
  <c r="W387" i="6"/>
  <c r="S387" i="4" s="1"/>
  <c r="C387" i="6"/>
  <c r="C387" i="4" s="1"/>
  <c r="B387" i="4"/>
  <c r="A387" i="5"/>
  <c r="W386" i="6"/>
  <c r="S386" i="4" s="1"/>
  <c r="C386" i="6"/>
  <c r="C386" i="4" s="1"/>
  <c r="B386" i="4"/>
  <c r="A386" i="4"/>
  <c r="W385" i="6"/>
  <c r="S385" i="4" s="1"/>
  <c r="C385" i="6"/>
  <c r="C385" i="4" s="1"/>
  <c r="B385" i="4"/>
  <c r="A385" i="7"/>
  <c r="W384" i="6"/>
  <c r="S384" i="4" s="1"/>
  <c r="C384" i="6"/>
  <c r="C384" i="4" s="1"/>
  <c r="B384" i="4"/>
  <c r="W383" i="6"/>
  <c r="S383" i="4" s="1"/>
  <c r="C383" i="6"/>
  <c r="C383" i="4" s="1"/>
  <c r="B383" i="4"/>
  <c r="A383" i="5"/>
  <c r="W382" i="6"/>
  <c r="S382" i="4" s="1"/>
  <c r="C382" i="6"/>
  <c r="C382" i="4" s="1"/>
  <c r="B382" i="4"/>
  <c r="W381" i="6"/>
  <c r="S381" i="4" s="1"/>
  <c r="C381" i="6"/>
  <c r="C381" i="4" s="1"/>
  <c r="B381" i="4"/>
  <c r="A381" i="4"/>
  <c r="W380" i="6"/>
  <c r="S380" i="4" s="1"/>
  <c r="C380" i="6"/>
  <c r="C380" i="4" s="1"/>
  <c r="B380" i="4"/>
  <c r="A380" i="5"/>
  <c r="W379" i="6"/>
  <c r="S379" i="4" s="1"/>
  <c r="C379" i="6"/>
  <c r="C379" i="4" s="1"/>
  <c r="B379" i="4"/>
  <c r="W378" i="6"/>
  <c r="S378" i="4" s="1"/>
  <c r="C378" i="6"/>
  <c r="C378" i="4" s="1"/>
  <c r="B378" i="4"/>
  <c r="A378" i="7"/>
  <c r="W377" i="6"/>
  <c r="S377" i="4" s="1"/>
  <c r="C377" i="6"/>
  <c r="C377" i="4" s="1"/>
  <c r="B377" i="4"/>
  <c r="S376" i="4"/>
  <c r="C376" i="4"/>
  <c r="B376" i="4"/>
  <c r="W375" i="6"/>
  <c r="S375" i="4" s="1"/>
  <c r="C375" i="6"/>
  <c r="C375" i="4" s="1"/>
  <c r="B375" i="4"/>
  <c r="A375" i="4"/>
  <c r="W374" i="6"/>
  <c r="S374" i="4" s="1"/>
  <c r="C374" i="6"/>
  <c r="C374" i="4" s="1"/>
  <c r="B374" i="4"/>
  <c r="A374" i="4"/>
  <c r="W373" i="6"/>
  <c r="S373" i="4" s="1"/>
  <c r="C373" i="6"/>
  <c r="C373" i="4" s="1"/>
  <c r="B373" i="4"/>
  <c r="A373" i="4"/>
  <c r="W372" i="6"/>
  <c r="S372" i="4" s="1"/>
  <c r="C372" i="6"/>
  <c r="C372" i="4" s="1"/>
  <c r="B372" i="4"/>
  <c r="A372" i="4"/>
  <c r="W371" i="6"/>
  <c r="S371" i="4" s="1"/>
  <c r="C371" i="6"/>
  <c r="C371" i="4" s="1"/>
  <c r="B371" i="4"/>
  <c r="A371" i="4"/>
  <c r="W370" i="6"/>
  <c r="S370" i="4" s="1"/>
  <c r="C370" i="6"/>
  <c r="C370" i="4" s="1"/>
  <c r="B370" i="4"/>
  <c r="A370" i="4"/>
  <c r="W369" i="6"/>
  <c r="S369" i="4" s="1"/>
  <c r="C369" i="6"/>
  <c r="C369" i="4" s="1"/>
  <c r="B369" i="4"/>
  <c r="A369" i="4"/>
  <c r="W368" i="6"/>
  <c r="S368" i="4" s="1"/>
  <c r="C368" i="6"/>
  <c r="C368" i="4" s="1"/>
  <c r="B368" i="4"/>
  <c r="A368" i="4"/>
  <c r="W367" i="6"/>
  <c r="S367" i="4" s="1"/>
  <c r="C367" i="6"/>
  <c r="C367" i="4" s="1"/>
  <c r="B367" i="4"/>
  <c r="A367" i="4"/>
  <c r="W366" i="6"/>
  <c r="S366" i="4" s="1"/>
  <c r="C366" i="6"/>
  <c r="C366" i="4" s="1"/>
  <c r="B366" i="4"/>
  <c r="A366" i="4"/>
  <c r="W365" i="6"/>
  <c r="S365" i="4" s="1"/>
  <c r="C365" i="6"/>
  <c r="C365" i="4" s="1"/>
  <c r="B365" i="4"/>
  <c r="A365" i="4"/>
  <c r="W364" i="6"/>
  <c r="S364" i="4" s="1"/>
  <c r="C364" i="6"/>
  <c r="C364" i="4" s="1"/>
  <c r="B364" i="4"/>
  <c r="A364" i="4"/>
  <c r="W363" i="6"/>
  <c r="S363" i="4" s="1"/>
  <c r="C363" i="6"/>
  <c r="C363" i="4" s="1"/>
  <c r="B363" i="4"/>
  <c r="A363" i="4"/>
  <c r="W362" i="6"/>
  <c r="S362" i="4" s="1"/>
  <c r="C362" i="6"/>
  <c r="C362" i="4" s="1"/>
  <c r="B362" i="4"/>
  <c r="A362" i="4"/>
  <c r="W361" i="6"/>
  <c r="S361" i="4" s="1"/>
  <c r="C361" i="6"/>
  <c r="C361" i="4" s="1"/>
  <c r="B361" i="4"/>
  <c r="A361" i="4"/>
  <c r="W360" i="6"/>
  <c r="S360" i="4" s="1"/>
  <c r="C360" i="6"/>
  <c r="C360" i="4" s="1"/>
  <c r="B360" i="4"/>
  <c r="A360" i="4"/>
  <c r="W359" i="6"/>
  <c r="S359" i="4" s="1"/>
  <c r="C359" i="6"/>
  <c r="C359" i="4" s="1"/>
  <c r="B359" i="4"/>
  <c r="A359" i="4"/>
  <c r="W358" i="6"/>
  <c r="S358" i="4" s="1"/>
  <c r="C358" i="6"/>
  <c r="C358" i="4" s="1"/>
  <c r="B358" i="4"/>
  <c r="A358" i="4"/>
  <c r="W357" i="6"/>
  <c r="S357" i="4" s="1"/>
  <c r="C357" i="6"/>
  <c r="C357" i="4" s="1"/>
  <c r="B357" i="4"/>
  <c r="A357" i="4"/>
  <c r="W356" i="6"/>
  <c r="S356" i="4" s="1"/>
  <c r="C356" i="6"/>
  <c r="C356" i="4" s="1"/>
  <c r="B356" i="4"/>
  <c r="A356" i="4"/>
  <c r="W355" i="6"/>
  <c r="S355" i="4" s="1"/>
  <c r="C355" i="6"/>
  <c r="C355" i="4" s="1"/>
  <c r="B355" i="4"/>
  <c r="A355" i="4"/>
  <c r="W354" i="6"/>
  <c r="S354" i="4" s="1"/>
  <c r="C354" i="6"/>
  <c r="C354" i="4" s="1"/>
  <c r="B354" i="4"/>
  <c r="A354" i="4"/>
  <c r="W353" i="6"/>
  <c r="S353" i="4" s="1"/>
  <c r="C353" i="6"/>
  <c r="C353" i="4" s="1"/>
  <c r="B353" i="4"/>
  <c r="A353" i="4"/>
  <c r="C352" i="6"/>
  <c r="C352" i="4" s="1"/>
  <c r="B352" i="4"/>
  <c r="A352" i="4"/>
  <c r="W351" i="6"/>
  <c r="S351" i="4" s="1"/>
  <c r="C351" i="6"/>
  <c r="C351" i="4" s="1"/>
  <c r="B351" i="4"/>
  <c r="A351" i="4"/>
  <c r="W350" i="6"/>
  <c r="S350" i="4" s="1"/>
  <c r="C350" i="6"/>
  <c r="C350" i="4" s="1"/>
  <c r="B350" i="4"/>
  <c r="A350" i="4"/>
  <c r="W349" i="6"/>
  <c r="S349" i="4" s="1"/>
  <c r="C349" i="6"/>
  <c r="C349" i="4" s="1"/>
  <c r="B349" i="4"/>
  <c r="A349" i="4"/>
  <c r="W348" i="6"/>
  <c r="S348" i="4" s="1"/>
  <c r="C348" i="6"/>
  <c r="C348" i="4" s="1"/>
  <c r="B348" i="4"/>
  <c r="A348" i="4"/>
  <c r="W347" i="6"/>
  <c r="S347" i="4" s="1"/>
  <c r="C347" i="6"/>
  <c r="C347" i="4" s="1"/>
  <c r="B347" i="4"/>
  <c r="A347" i="4"/>
  <c r="W346" i="6"/>
  <c r="S346" i="4" s="1"/>
  <c r="C346" i="6"/>
  <c r="C346" i="4" s="1"/>
  <c r="B346" i="4"/>
  <c r="A346" i="4"/>
  <c r="W345" i="6"/>
  <c r="S345" i="4" s="1"/>
  <c r="C345" i="6"/>
  <c r="C345" i="4" s="1"/>
  <c r="B345" i="4"/>
  <c r="A345" i="4"/>
  <c r="W344" i="6"/>
  <c r="S344" i="4" s="1"/>
  <c r="C344" i="6"/>
  <c r="C344" i="4" s="1"/>
  <c r="B344" i="4"/>
  <c r="A344" i="4"/>
  <c r="W343" i="6"/>
  <c r="S343" i="4" s="1"/>
  <c r="C343" i="6"/>
  <c r="C343" i="4" s="1"/>
  <c r="B343" i="4"/>
  <c r="A343" i="4"/>
  <c r="W342" i="6"/>
  <c r="S342" i="4" s="1"/>
  <c r="C342" i="6"/>
  <c r="C342" i="4" s="1"/>
  <c r="B342" i="4"/>
  <c r="A342" i="4"/>
  <c r="W341" i="6"/>
  <c r="S341" i="4" s="1"/>
  <c r="C341" i="6"/>
  <c r="C341" i="4" s="1"/>
  <c r="B341" i="4"/>
  <c r="A341" i="4"/>
  <c r="C340" i="6"/>
  <c r="C340" i="4" s="1"/>
  <c r="B340" i="4"/>
  <c r="A340" i="4"/>
  <c r="W339" i="6"/>
  <c r="S339" i="4" s="1"/>
  <c r="C339" i="6"/>
  <c r="C339" i="4" s="1"/>
  <c r="B339" i="4"/>
  <c r="A339" i="4"/>
  <c r="W338" i="6"/>
  <c r="S338" i="4" s="1"/>
  <c r="C338" i="6"/>
  <c r="C338" i="4" s="1"/>
  <c r="B338" i="4"/>
  <c r="A338" i="4"/>
  <c r="W337" i="6"/>
  <c r="S337" i="4" s="1"/>
  <c r="C337" i="6"/>
  <c r="C337" i="4" s="1"/>
  <c r="B337" i="4"/>
  <c r="A337" i="4"/>
  <c r="W336" i="6"/>
  <c r="S336" i="4" s="1"/>
  <c r="C336" i="6"/>
  <c r="C336" i="4" s="1"/>
  <c r="B336" i="4"/>
  <c r="A336" i="4"/>
  <c r="W335" i="6"/>
  <c r="S335" i="4" s="1"/>
  <c r="C335" i="6"/>
  <c r="C335" i="4" s="1"/>
  <c r="B335" i="4"/>
  <c r="A335" i="4"/>
  <c r="W334" i="6"/>
  <c r="S334" i="4" s="1"/>
  <c r="C334" i="6"/>
  <c r="C334" i="4" s="1"/>
  <c r="B334" i="4"/>
  <c r="A334" i="4"/>
  <c r="W333" i="6"/>
  <c r="S333" i="4" s="1"/>
  <c r="C333" i="6"/>
  <c r="C333" i="4" s="1"/>
  <c r="B333" i="4"/>
  <c r="A333" i="4"/>
  <c r="W332" i="6"/>
  <c r="S332" i="4" s="1"/>
  <c r="C332" i="6"/>
  <c r="C332" i="4" s="1"/>
  <c r="B332" i="4"/>
  <c r="A332" i="4"/>
  <c r="W331" i="6"/>
  <c r="S331" i="4" s="1"/>
  <c r="C331" i="6"/>
  <c r="C331" i="4" s="1"/>
  <c r="B331" i="4"/>
  <c r="A331" i="4"/>
  <c r="W330" i="6"/>
  <c r="S330" i="4" s="1"/>
  <c r="C330" i="6"/>
  <c r="C330" i="4" s="1"/>
  <c r="B330" i="4"/>
  <c r="A330" i="4"/>
  <c r="W329" i="6"/>
  <c r="S329" i="4" s="1"/>
  <c r="C329" i="6"/>
  <c r="C329" i="4" s="1"/>
  <c r="B329" i="4"/>
  <c r="A329" i="4"/>
  <c r="W328" i="6"/>
  <c r="S328" i="4" s="1"/>
  <c r="C328" i="6"/>
  <c r="C328" i="4" s="1"/>
  <c r="B328" i="4"/>
  <c r="A328" i="4"/>
  <c r="W327" i="6"/>
  <c r="S327" i="4" s="1"/>
  <c r="C327" i="6"/>
  <c r="C327" i="4" s="1"/>
  <c r="B327" i="4"/>
  <c r="A327" i="4"/>
  <c r="W326" i="6"/>
  <c r="S326" i="4" s="1"/>
  <c r="C326" i="6"/>
  <c r="C326" i="4" s="1"/>
  <c r="B326" i="4"/>
  <c r="A326" i="4"/>
  <c r="W325" i="6"/>
  <c r="S325" i="4" s="1"/>
  <c r="C325" i="6"/>
  <c r="C325" i="4" s="1"/>
  <c r="B325" i="4"/>
  <c r="A325" i="4"/>
  <c r="W324" i="6"/>
  <c r="S324" i="4" s="1"/>
  <c r="C324" i="6"/>
  <c r="C324" i="4" s="1"/>
  <c r="B324" i="4"/>
  <c r="A324" i="4"/>
  <c r="W323" i="6"/>
  <c r="S323" i="4" s="1"/>
  <c r="C323" i="6"/>
  <c r="C323" i="4" s="1"/>
  <c r="B323" i="4"/>
  <c r="A323" i="4"/>
  <c r="W322" i="6"/>
  <c r="S322" i="4" s="1"/>
  <c r="C322" i="6"/>
  <c r="C322" i="4" s="1"/>
  <c r="B322" i="4"/>
  <c r="A322" i="4"/>
  <c r="W321" i="6"/>
  <c r="S321" i="4" s="1"/>
  <c r="C321" i="6"/>
  <c r="C321" i="4" s="1"/>
  <c r="B321" i="4"/>
  <c r="A321" i="4"/>
  <c r="W320" i="6"/>
  <c r="S320" i="4" s="1"/>
  <c r="C320" i="6"/>
  <c r="C320" i="4" s="1"/>
  <c r="B320" i="4"/>
  <c r="A320" i="4"/>
  <c r="S319" i="4"/>
  <c r="C319" i="6"/>
  <c r="C319" i="4" s="1"/>
  <c r="B319" i="4"/>
  <c r="A319" i="4"/>
  <c r="W318" i="6"/>
  <c r="S318" i="4" s="1"/>
  <c r="C318" i="6"/>
  <c r="C318" i="4" s="1"/>
  <c r="B318" i="4"/>
  <c r="A318" i="4"/>
  <c r="W317" i="6"/>
  <c r="S317" i="4" s="1"/>
  <c r="C317" i="6"/>
  <c r="C317" i="4" s="1"/>
  <c r="B317" i="4"/>
  <c r="A317" i="4"/>
  <c r="W316" i="6"/>
  <c r="S316" i="4" s="1"/>
  <c r="C316" i="6"/>
  <c r="C316" i="4" s="1"/>
  <c r="B316" i="4"/>
  <c r="A316" i="4"/>
  <c r="W315" i="6"/>
  <c r="S315" i="4" s="1"/>
  <c r="C315" i="6"/>
  <c r="C315" i="4" s="1"/>
  <c r="B315" i="4"/>
  <c r="A315" i="4"/>
  <c r="W314" i="6"/>
  <c r="S314" i="4" s="1"/>
  <c r="C314" i="6"/>
  <c r="C314" i="4" s="1"/>
  <c r="B314" i="4"/>
  <c r="A314" i="4"/>
  <c r="W313" i="6"/>
  <c r="S313" i="4" s="1"/>
  <c r="C313" i="6"/>
  <c r="C313" i="4" s="1"/>
  <c r="B313" i="4"/>
  <c r="A313" i="4"/>
  <c r="W312" i="6"/>
  <c r="S312" i="4" s="1"/>
  <c r="C312" i="6"/>
  <c r="C312" i="4" s="1"/>
  <c r="B312" i="4"/>
  <c r="A312" i="4"/>
  <c r="W311" i="6"/>
  <c r="S311" i="4" s="1"/>
  <c r="C311" i="6"/>
  <c r="C311" i="4" s="1"/>
  <c r="B311" i="4"/>
  <c r="A311" i="4"/>
  <c r="W310" i="6"/>
  <c r="S310" i="4" s="1"/>
  <c r="C310" i="6"/>
  <c r="C310" i="4" s="1"/>
  <c r="B310" i="4"/>
  <c r="A310" i="4"/>
  <c r="C309" i="6"/>
  <c r="C309" i="4" s="1"/>
  <c r="B309" i="4"/>
  <c r="A309" i="4"/>
  <c r="C308" i="6"/>
  <c r="C308" i="4" s="1"/>
  <c r="B308" i="4"/>
  <c r="A308" i="4"/>
  <c r="C307" i="6"/>
  <c r="C307" i="4" s="1"/>
  <c r="B307" i="4"/>
  <c r="A307" i="4"/>
  <c r="C306" i="6"/>
  <c r="C306" i="4" s="1"/>
  <c r="B306" i="4"/>
  <c r="A306" i="4"/>
  <c r="C305" i="6"/>
  <c r="C305" i="4" s="1"/>
  <c r="B305" i="4"/>
  <c r="A305" i="4"/>
  <c r="C304" i="6"/>
  <c r="C304" i="4" s="1"/>
  <c r="B304" i="4"/>
  <c r="A304" i="4"/>
  <c r="C303" i="6"/>
  <c r="C303" i="4" s="1"/>
  <c r="B303" i="4"/>
  <c r="A303" i="4"/>
  <c r="C302" i="6"/>
  <c r="C302" i="4" s="1"/>
  <c r="B302" i="4"/>
  <c r="A302" i="4"/>
  <c r="C301" i="6"/>
  <c r="C301" i="4" s="1"/>
  <c r="B301" i="4"/>
  <c r="A301" i="4"/>
  <c r="C300" i="6"/>
  <c r="C300" i="4" s="1"/>
  <c r="B300" i="4"/>
  <c r="A300" i="4"/>
  <c r="C299" i="6"/>
  <c r="C299" i="4" s="1"/>
  <c r="B299" i="4"/>
  <c r="A299" i="4"/>
  <c r="C298" i="6"/>
  <c r="C298" i="4" s="1"/>
  <c r="B298" i="4"/>
  <c r="A298" i="4"/>
  <c r="C297" i="6"/>
  <c r="C297" i="4" s="1"/>
  <c r="B297" i="4"/>
  <c r="A297" i="4"/>
  <c r="C296" i="6"/>
  <c r="C296" i="4" s="1"/>
  <c r="B296" i="4"/>
  <c r="A296" i="4"/>
  <c r="C295" i="6"/>
  <c r="C295" i="4" s="1"/>
  <c r="B295" i="4"/>
  <c r="A295" i="4"/>
  <c r="C294" i="6"/>
  <c r="C294" i="4" s="1"/>
  <c r="B294" i="4"/>
  <c r="A294" i="4"/>
  <c r="C293" i="6"/>
  <c r="C293" i="4" s="1"/>
  <c r="B293" i="4"/>
  <c r="A293" i="4"/>
  <c r="C292" i="6"/>
  <c r="C292" i="4" s="1"/>
  <c r="B292" i="4"/>
  <c r="A292" i="4"/>
  <c r="C291" i="6"/>
  <c r="C291" i="4" s="1"/>
  <c r="B291" i="4"/>
  <c r="A291" i="4"/>
  <c r="C290" i="6"/>
  <c r="C290" i="4" s="1"/>
  <c r="B290" i="4"/>
  <c r="A290" i="4"/>
  <c r="C289" i="6"/>
  <c r="C289" i="4" s="1"/>
  <c r="B289" i="4"/>
  <c r="A289" i="4"/>
  <c r="W288" i="6"/>
  <c r="S288" i="4" s="1"/>
  <c r="C288" i="6"/>
  <c r="C288" i="4" s="1"/>
  <c r="B288" i="4"/>
  <c r="A288" i="4"/>
  <c r="W287" i="6"/>
  <c r="S287" i="4" s="1"/>
  <c r="C287" i="6"/>
  <c r="C287" i="4" s="1"/>
  <c r="B287" i="4"/>
  <c r="A287" i="4"/>
  <c r="W286" i="6"/>
  <c r="S286" i="4" s="1"/>
  <c r="C286" i="6"/>
  <c r="C286" i="4" s="1"/>
  <c r="B286" i="4"/>
  <c r="A286" i="4"/>
  <c r="W285" i="6"/>
  <c r="S285" i="4" s="1"/>
  <c r="C285" i="6"/>
  <c r="C285" i="4" s="1"/>
  <c r="B285" i="4"/>
  <c r="A285" i="4"/>
  <c r="W284" i="6"/>
  <c r="S284" i="4" s="1"/>
  <c r="C284" i="6"/>
  <c r="C284" i="4" s="1"/>
  <c r="B284" i="4"/>
  <c r="A284" i="4"/>
  <c r="W283" i="6"/>
  <c r="S283" i="4" s="1"/>
  <c r="C283" i="6"/>
  <c r="C283" i="4" s="1"/>
  <c r="B283" i="4"/>
  <c r="A283" i="4"/>
  <c r="W282" i="6"/>
  <c r="S282" i="4" s="1"/>
  <c r="C282" i="6"/>
  <c r="C282" i="4" s="1"/>
  <c r="B282" i="4"/>
  <c r="A282" i="4"/>
  <c r="W281" i="6"/>
  <c r="S281" i="4" s="1"/>
  <c r="C281" i="6"/>
  <c r="C281" i="4" s="1"/>
  <c r="B281" i="4"/>
  <c r="A281" i="4"/>
  <c r="W280" i="6"/>
  <c r="S280" i="4" s="1"/>
  <c r="C280" i="6"/>
  <c r="C280" i="4" s="1"/>
  <c r="B280" i="4"/>
  <c r="A280" i="4"/>
  <c r="W279" i="6"/>
  <c r="S279" i="4" s="1"/>
  <c r="C279" i="6"/>
  <c r="C279" i="4" s="1"/>
  <c r="B279" i="4"/>
  <c r="A279" i="4"/>
  <c r="W278" i="6"/>
  <c r="S278" i="4" s="1"/>
  <c r="C278" i="6"/>
  <c r="C278" i="4" s="1"/>
  <c r="B278" i="4"/>
  <c r="A278" i="4"/>
  <c r="W277" i="6"/>
  <c r="S277" i="4" s="1"/>
  <c r="C277" i="6"/>
  <c r="C277" i="4" s="1"/>
  <c r="B277" i="4"/>
  <c r="A277" i="4"/>
  <c r="W276" i="6"/>
  <c r="S276" i="4" s="1"/>
  <c r="C276" i="6"/>
  <c r="C276" i="4" s="1"/>
  <c r="B276" i="4"/>
  <c r="A276" i="4"/>
  <c r="W275" i="6"/>
  <c r="S275" i="4" s="1"/>
  <c r="C275" i="6"/>
  <c r="C275" i="4" s="1"/>
  <c r="B275" i="4"/>
  <c r="A275" i="4"/>
  <c r="W274" i="6"/>
  <c r="S274" i="4" s="1"/>
  <c r="C274" i="6"/>
  <c r="C274" i="4" s="1"/>
  <c r="B274" i="4"/>
  <c r="A274" i="4"/>
  <c r="W273" i="6"/>
  <c r="S273" i="4" s="1"/>
  <c r="C273" i="6"/>
  <c r="C273" i="4" s="1"/>
  <c r="B273" i="4"/>
  <c r="A273" i="4"/>
  <c r="W272" i="6"/>
  <c r="S272" i="4" s="1"/>
  <c r="C272" i="6"/>
  <c r="C272" i="4" s="1"/>
  <c r="B272" i="4"/>
  <c r="A272" i="4"/>
  <c r="W271" i="6"/>
  <c r="S271" i="4" s="1"/>
  <c r="C271" i="6"/>
  <c r="C271" i="4" s="1"/>
  <c r="B271" i="4"/>
  <c r="A271" i="4"/>
  <c r="W270" i="6"/>
  <c r="S270" i="4" s="1"/>
  <c r="C270" i="6"/>
  <c r="C270" i="4" s="1"/>
  <c r="B270" i="4"/>
  <c r="A270" i="4"/>
  <c r="W269" i="6"/>
  <c r="S269" i="4" s="1"/>
  <c r="C269" i="6"/>
  <c r="C269" i="4" s="1"/>
  <c r="B269" i="4"/>
  <c r="A269" i="4"/>
  <c r="W268" i="6"/>
  <c r="S268" i="4" s="1"/>
  <c r="C268" i="6"/>
  <c r="C268" i="4" s="1"/>
  <c r="B268" i="4"/>
  <c r="A268" i="4"/>
  <c r="W267" i="6"/>
  <c r="S267" i="4" s="1"/>
  <c r="C267" i="6"/>
  <c r="C267" i="4" s="1"/>
  <c r="B267" i="4"/>
  <c r="A267" i="4"/>
  <c r="W266" i="6"/>
  <c r="S266" i="4" s="1"/>
  <c r="C266" i="6"/>
  <c r="C266" i="4" s="1"/>
  <c r="B266" i="4"/>
  <c r="A266" i="4"/>
  <c r="W265" i="6"/>
  <c r="S265" i="4" s="1"/>
  <c r="C265" i="6"/>
  <c r="C265" i="4" s="1"/>
  <c r="B265" i="4"/>
  <c r="A265" i="4"/>
  <c r="W264" i="6"/>
  <c r="S264" i="4" s="1"/>
  <c r="C264" i="6"/>
  <c r="C264" i="4" s="1"/>
  <c r="B264" i="4"/>
  <c r="A264" i="4"/>
  <c r="W263" i="6"/>
  <c r="S263" i="4" s="1"/>
  <c r="C263" i="6"/>
  <c r="C263" i="4" s="1"/>
  <c r="B263" i="4"/>
  <c r="A263" i="4"/>
  <c r="W262" i="6"/>
  <c r="S262" i="4" s="1"/>
  <c r="C262" i="6"/>
  <c r="C262" i="4" s="1"/>
  <c r="B262" i="4"/>
  <c r="A262" i="4"/>
  <c r="W261" i="6"/>
  <c r="S261" i="4" s="1"/>
  <c r="C261" i="6"/>
  <c r="C261" i="4" s="1"/>
  <c r="B261" i="4"/>
  <c r="A261" i="4"/>
  <c r="W260" i="6"/>
  <c r="S260" i="4" s="1"/>
  <c r="C260" i="6"/>
  <c r="C260" i="4" s="1"/>
  <c r="B260" i="4"/>
  <c r="A260" i="4"/>
  <c r="W259" i="6"/>
  <c r="S259" i="4" s="1"/>
  <c r="C259" i="6"/>
  <c r="C259" i="4" s="1"/>
  <c r="B259" i="4"/>
  <c r="A259" i="4"/>
  <c r="W258" i="6"/>
  <c r="S258" i="4" s="1"/>
  <c r="C258" i="6"/>
  <c r="C258" i="4" s="1"/>
  <c r="B258" i="4"/>
  <c r="A258" i="4"/>
  <c r="W257" i="6"/>
  <c r="S257" i="4" s="1"/>
  <c r="C257" i="6"/>
  <c r="C257" i="4" s="1"/>
  <c r="B257" i="4"/>
  <c r="A257" i="4"/>
  <c r="W256" i="6"/>
  <c r="S256" i="4" s="1"/>
  <c r="C256" i="6"/>
  <c r="C256" i="4" s="1"/>
  <c r="B256" i="4"/>
  <c r="A256" i="4"/>
  <c r="W255" i="6"/>
  <c r="S255" i="4" s="1"/>
  <c r="C255" i="6"/>
  <c r="C255" i="4" s="1"/>
  <c r="B255" i="4"/>
  <c r="A255" i="4"/>
  <c r="W254" i="6"/>
  <c r="S254" i="4" s="1"/>
  <c r="C254" i="6"/>
  <c r="C254" i="4" s="1"/>
  <c r="B254" i="4"/>
  <c r="A254" i="4"/>
  <c r="W253" i="6"/>
  <c r="S253" i="4" s="1"/>
  <c r="C253" i="6"/>
  <c r="C253" i="4" s="1"/>
  <c r="B253" i="4"/>
  <c r="A253" i="4"/>
  <c r="W252" i="6"/>
  <c r="S252" i="4" s="1"/>
  <c r="C252" i="6"/>
  <c r="C252" i="4" s="1"/>
  <c r="B252" i="4"/>
  <c r="A252" i="4"/>
  <c r="W251" i="6"/>
  <c r="S251" i="4" s="1"/>
  <c r="C251" i="6"/>
  <c r="C251" i="4" s="1"/>
  <c r="B251" i="4"/>
  <c r="A251" i="4"/>
  <c r="W250" i="6"/>
  <c r="S250" i="4" s="1"/>
  <c r="C250" i="6"/>
  <c r="C250" i="4" s="1"/>
  <c r="B250" i="4"/>
  <c r="A250" i="4"/>
  <c r="W249" i="6"/>
  <c r="S249" i="4" s="1"/>
  <c r="C249" i="6"/>
  <c r="C249" i="4" s="1"/>
  <c r="B249" i="4"/>
  <c r="A249" i="4"/>
  <c r="W248" i="6"/>
  <c r="S248" i="4" s="1"/>
  <c r="C248" i="6"/>
  <c r="C248" i="4" s="1"/>
  <c r="B248" i="4"/>
  <c r="A248" i="4"/>
  <c r="W247" i="6"/>
  <c r="S247" i="4" s="1"/>
  <c r="C247" i="6"/>
  <c r="C247" i="4" s="1"/>
  <c r="B247" i="4"/>
  <c r="A247" i="4"/>
  <c r="W246" i="6"/>
  <c r="S246" i="4" s="1"/>
  <c r="C246" i="6"/>
  <c r="C246" i="4" s="1"/>
  <c r="B246" i="4"/>
  <c r="A246" i="4"/>
  <c r="W245" i="6"/>
  <c r="S245" i="4" s="1"/>
  <c r="C245" i="6"/>
  <c r="C245" i="4" s="1"/>
  <c r="B245" i="4"/>
  <c r="A245" i="4"/>
  <c r="W244" i="6"/>
  <c r="S244" i="4" s="1"/>
  <c r="C244" i="6"/>
  <c r="C244" i="4" s="1"/>
  <c r="B244" i="4"/>
  <c r="A244" i="4"/>
  <c r="W243" i="6"/>
  <c r="S243" i="4" s="1"/>
  <c r="C243" i="6"/>
  <c r="C243" i="4" s="1"/>
  <c r="B243" i="4"/>
  <c r="A243" i="4"/>
  <c r="W242" i="6"/>
  <c r="S242" i="4" s="1"/>
  <c r="C242" i="6"/>
  <c r="C242" i="4" s="1"/>
  <c r="B242" i="4"/>
  <c r="A242" i="4"/>
  <c r="W241" i="6"/>
  <c r="S241" i="4" s="1"/>
  <c r="C241" i="6"/>
  <c r="C241" i="4" s="1"/>
  <c r="B241" i="4"/>
  <c r="A241" i="4"/>
  <c r="W240" i="6"/>
  <c r="S240" i="4" s="1"/>
  <c r="C240" i="6"/>
  <c r="C240" i="4" s="1"/>
  <c r="B240" i="4"/>
  <c r="A240" i="4"/>
  <c r="W239" i="6"/>
  <c r="S239" i="4" s="1"/>
  <c r="C239" i="6"/>
  <c r="C239" i="4" s="1"/>
  <c r="B239" i="4"/>
  <c r="A239" i="4"/>
  <c r="W238" i="6"/>
  <c r="S238" i="4" s="1"/>
  <c r="C238" i="6"/>
  <c r="C238" i="4" s="1"/>
  <c r="B238" i="4"/>
  <c r="A238" i="4"/>
  <c r="W237" i="6"/>
  <c r="S237" i="4" s="1"/>
  <c r="C237" i="6"/>
  <c r="C237" i="4" s="1"/>
  <c r="B237" i="4"/>
  <c r="A237" i="4"/>
  <c r="W236" i="6"/>
  <c r="S236" i="4" s="1"/>
  <c r="C236" i="6"/>
  <c r="C236" i="4" s="1"/>
  <c r="B236" i="4"/>
  <c r="A236" i="4"/>
  <c r="W235" i="6"/>
  <c r="S235" i="4" s="1"/>
  <c r="C235" i="6"/>
  <c r="C235" i="4" s="1"/>
  <c r="B235" i="4"/>
  <c r="A235" i="4"/>
  <c r="W234" i="6"/>
  <c r="S234" i="4" s="1"/>
  <c r="C234" i="6"/>
  <c r="C234" i="4" s="1"/>
  <c r="B234" i="4"/>
  <c r="A234" i="4"/>
  <c r="W233" i="6"/>
  <c r="S233" i="4" s="1"/>
  <c r="C233" i="6"/>
  <c r="C233" i="4" s="1"/>
  <c r="B233" i="4"/>
  <c r="A233" i="4"/>
  <c r="W232" i="6"/>
  <c r="S232" i="4" s="1"/>
  <c r="C232" i="6"/>
  <c r="C232" i="4" s="1"/>
  <c r="B232" i="4"/>
  <c r="A232" i="4"/>
  <c r="W231" i="6"/>
  <c r="S231" i="4" s="1"/>
  <c r="C231" i="6"/>
  <c r="C231" i="4" s="1"/>
  <c r="B231" i="4"/>
  <c r="A231" i="4"/>
  <c r="W230" i="6"/>
  <c r="S230" i="4" s="1"/>
  <c r="C230" i="6"/>
  <c r="C230" i="4" s="1"/>
  <c r="B230" i="4"/>
  <c r="A230" i="4"/>
  <c r="W229" i="6"/>
  <c r="S229" i="4" s="1"/>
  <c r="C229" i="6"/>
  <c r="C229" i="4" s="1"/>
  <c r="B229" i="4"/>
  <c r="A229" i="4"/>
  <c r="W228" i="6"/>
  <c r="S228" i="4" s="1"/>
  <c r="C228" i="6"/>
  <c r="C228" i="4" s="1"/>
  <c r="B228" i="4"/>
  <c r="A228" i="4"/>
  <c r="W227" i="6"/>
  <c r="S227" i="4" s="1"/>
  <c r="C227" i="6"/>
  <c r="C227" i="4" s="1"/>
  <c r="B227" i="4"/>
  <c r="A227" i="4"/>
  <c r="W226" i="6"/>
  <c r="S226" i="4" s="1"/>
  <c r="C226" i="6"/>
  <c r="C226" i="4" s="1"/>
  <c r="B226" i="4"/>
  <c r="A226" i="4"/>
  <c r="W225" i="6"/>
  <c r="S225" i="4" s="1"/>
  <c r="C225" i="6"/>
  <c r="C225" i="4" s="1"/>
  <c r="B225" i="4"/>
  <c r="A225" i="4"/>
  <c r="W224" i="6"/>
  <c r="S224" i="4" s="1"/>
  <c r="C224" i="6"/>
  <c r="C224" i="4" s="1"/>
  <c r="B224" i="4"/>
  <c r="A224" i="4"/>
  <c r="W223" i="6"/>
  <c r="S223" i="4" s="1"/>
  <c r="C223" i="6"/>
  <c r="C223" i="4" s="1"/>
  <c r="B223" i="4"/>
  <c r="A223" i="4"/>
  <c r="W222" i="6"/>
  <c r="S222" i="4" s="1"/>
  <c r="C222" i="6"/>
  <c r="C222" i="4" s="1"/>
  <c r="B222" i="4"/>
  <c r="A222" i="4"/>
  <c r="W221" i="6"/>
  <c r="S221" i="4" s="1"/>
  <c r="C221" i="6"/>
  <c r="C221" i="4" s="1"/>
  <c r="B221" i="4"/>
  <c r="A221" i="4"/>
  <c r="W220" i="6"/>
  <c r="S220" i="4" s="1"/>
  <c r="C220" i="6"/>
  <c r="C220" i="4" s="1"/>
  <c r="B220" i="4"/>
  <c r="A220" i="4"/>
  <c r="W219" i="6"/>
  <c r="S219" i="4" s="1"/>
  <c r="C219" i="6"/>
  <c r="C219" i="4" s="1"/>
  <c r="B219" i="4"/>
  <c r="A219" i="4"/>
  <c r="W218" i="6"/>
  <c r="S218" i="4" s="1"/>
  <c r="C218" i="6"/>
  <c r="C218" i="4" s="1"/>
  <c r="B218" i="4"/>
  <c r="A218" i="4"/>
  <c r="W217" i="6"/>
  <c r="S217" i="4" s="1"/>
  <c r="C217" i="6"/>
  <c r="C217" i="4" s="1"/>
  <c r="B217" i="4"/>
  <c r="A217" i="4"/>
  <c r="W216" i="6"/>
  <c r="S216" i="4" s="1"/>
  <c r="C216" i="6"/>
  <c r="C216" i="4" s="1"/>
  <c r="B216" i="4"/>
  <c r="A216" i="4"/>
  <c r="W215" i="6"/>
  <c r="S215" i="4" s="1"/>
  <c r="C215" i="6"/>
  <c r="C215" i="4" s="1"/>
  <c r="B215" i="4"/>
  <c r="A215" i="4"/>
  <c r="W214" i="6"/>
  <c r="S214" i="4" s="1"/>
  <c r="C214" i="6"/>
  <c r="C214" i="4" s="1"/>
  <c r="B214" i="4"/>
  <c r="A214" i="4"/>
  <c r="W213" i="6"/>
  <c r="S213" i="4" s="1"/>
  <c r="C213" i="6"/>
  <c r="C213" i="4" s="1"/>
  <c r="B213" i="4"/>
  <c r="A213" i="4"/>
  <c r="W212" i="6"/>
  <c r="S212" i="4" s="1"/>
  <c r="C212" i="6"/>
  <c r="C212" i="4" s="1"/>
  <c r="B212" i="4"/>
  <c r="A212" i="4"/>
  <c r="W211" i="6"/>
  <c r="S211" i="4" s="1"/>
  <c r="C211" i="6"/>
  <c r="C211" i="4" s="1"/>
  <c r="B211" i="4"/>
  <c r="A211" i="4"/>
  <c r="W210" i="6"/>
  <c r="S210" i="4" s="1"/>
  <c r="C210" i="6"/>
  <c r="C210" i="4" s="1"/>
  <c r="B210" i="4"/>
  <c r="A210" i="4"/>
  <c r="W209" i="6"/>
  <c r="S209" i="4" s="1"/>
  <c r="C209" i="6"/>
  <c r="C209" i="4" s="1"/>
  <c r="B209" i="4"/>
  <c r="A209" i="4"/>
  <c r="W208" i="6"/>
  <c r="S208" i="4" s="1"/>
  <c r="C208" i="6"/>
  <c r="C208" i="4" s="1"/>
  <c r="B208" i="4"/>
  <c r="A208" i="4"/>
  <c r="W207" i="6"/>
  <c r="S207" i="4" s="1"/>
  <c r="C207" i="6"/>
  <c r="C207" i="4" s="1"/>
  <c r="B207" i="4"/>
  <c r="A207" i="4"/>
  <c r="W206" i="6"/>
  <c r="S206" i="4" s="1"/>
  <c r="C206" i="6"/>
  <c r="C206" i="4" s="1"/>
  <c r="B206" i="4"/>
  <c r="A206" i="4"/>
  <c r="W205" i="6"/>
  <c r="S205" i="4" s="1"/>
  <c r="C205" i="6"/>
  <c r="C205" i="4" s="1"/>
  <c r="B205" i="4"/>
  <c r="A205" i="4"/>
  <c r="W204" i="6"/>
  <c r="S204" i="4" s="1"/>
  <c r="C204" i="6"/>
  <c r="C204" i="4" s="1"/>
  <c r="B204" i="4"/>
  <c r="A204" i="4"/>
  <c r="W203" i="6"/>
  <c r="S203" i="4" s="1"/>
  <c r="C203" i="6"/>
  <c r="C203" i="4" s="1"/>
  <c r="B203" i="4"/>
  <c r="A203" i="4"/>
  <c r="W202" i="6"/>
  <c r="S202" i="4" s="1"/>
  <c r="C202" i="6"/>
  <c r="C202" i="4" s="1"/>
  <c r="B202" i="4"/>
  <c r="A202" i="4"/>
  <c r="W201" i="6"/>
  <c r="C201" i="6"/>
  <c r="C201" i="4" s="1"/>
  <c r="B201" i="4"/>
  <c r="A201" i="4"/>
  <c r="W200" i="6"/>
  <c r="S200" i="4" s="1"/>
  <c r="C200" i="6"/>
  <c r="C200" i="4" s="1"/>
  <c r="B200" i="4"/>
  <c r="A200" i="4"/>
  <c r="W199" i="6"/>
  <c r="S199" i="4" s="1"/>
  <c r="C199" i="6"/>
  <c r="C199" i="4" s="1"/>
  <c r="B199" i="4"/>
  <c r="A199" i="4"/>
  <c r="W198" i="6"/>
  <c r="C198" i="6"/>
  <c r="C198" i="4" s="1"/>
  <c r="B198" i="4"/>
  <c r="A198" i="4"/>
  <c r="W197" i="6"/>
  <c r="S197" i="4" s="1"/>
  <c r="C197" i="6"/>
  <c r="C197" i="4" s="1"/>
  <c r="B197" i="4"/>
  <c r="A197" i="4"/>
  <c r="W196" i="6"/>
  <c r="C196" i="6"/>
  <c r="C196" i="4" s="1"/>
  <c r="B196" i="4"/>
  <c r="A196" i="4"/>
  <c r="W195" i="6"/>
  <c r="S195" i="4" s="1"/>
  <c r="C195" i="6"/>
  <c r="C195" i="4" s="1"/>
  <c r="B195" i="4"/>
  <c r="A195" i="4"/>
  <c r="W194" i="6"/>
  <c r="S194" i="4" s="1"/>
  <c r="C194" i="6"/>
  <c r="C194" i="4" s="1"/>
  <c r="B194" i="4"/>
  <c r="A194" i="4"/>
  <c r="C193" i="6"/>
  <c r="C193" i="4" s="1"/>
  <c r="B193" i="4"/>
  <c r="A193" i="4"/>
  <c r="W192" i="6"/>
  <c r="S192" i="4" s="1"/>
  <c r="C192" i="6"/>
  <c r="C192" i="4" s="1"/>
  <c r="B192" i="4"/>
  <c r="A192" i="4"/>
  <c r="W191" i="6"/>
  <c r="S191" i="4" s="1"/>
  <c r="C191" i="6"/>
  <c r="C191" i="4" s="1"/>
  <c r="B191" i="4"/>
  <c r="A191" i="4"/>
  <c r="W190" i="6"/>
  <c r="S190" i="4" s="1"/>
  <c r="C190" i="6"/>
  <c r="C190" i="4" s="1"/>
  <c r="B190" i="4"/>
  <c r="A190" i="4"/>
  <c r="W189" i="6"/>
  <c r="S189" i="4" s="1"/>
  <c r="C189" i="6"/>
  <c r="C189" i="4" s="1"/>
  <c r="B189" i="4"/>
  <c r="A189" i="4"/>
  <c r="W188" i="6"/>
  <c r="S188" i="4" s="1"/>
  <c r="C188" i="6"/>
  <c r="C188" i="4" s="1"/>
  <c r="B188" i="4"/>
  <c r="A188" i="4"/>
  <c r="W187" i="6"/>
  <c r="S187" i="4" s="1"/>
  <c r="C187" i="6"/>
  <c r="C187" i="4" s="1"/>
  <c r="B187" i="4"/>
  <c r="A187" i="4"/>
  <c r="W186" i="6"/>
  <c r="S186" i="4" s="1"/>
  <c r="C186" i="6"/>
  <c r="C186" i="4" s="1"/>
  <c r="B186" i="4"/>
  <c r="A186" i="4"/>
  <c r="C185" i="6"/>
  <c r="C185" i="4" s="1"/>
  <c r="B185" i="4"/>
  <c r="A185" i="4"/>
  <c r="W184" i="6"/>
  <c r="C184" i="6"/>
  <c r="C184" i="4" s="1"/>
  <c r="B184" i="4"/>
  <c r="A184" i="4"/>
  <c r="W183" i="6"/>
  <c r="S183" i="4" s="1"/>
  <c r="C183" i="6"/>
  <c r="C183" i="4" s="1"/>
  <c r="B183" i="4"/>
  <c r="A183" i="4"/>
  <c r="W182" i="6"/>
  <c r="S182" i="4" s="1"/>
  <c r="C182" i="6"/>
  <c r="C182" i="4" s="1"/>
  <c r="B182" i="4"/>
  <c r="A182" i="4"/>
  <c r="W181" i="6"/>
  <c r="S181" i="4" s="1"/>
  <c r="C181" i="6"/>
  <c r="C181" i="4" s="1"/>
  <c r="B181" i="4"/>
  <c r="A181" i="4"/>
  <c r="W180" i="6"/>
  <c r="S180" i="4" s="1"/>
  <c r="C180" i="6"/>
  <c r="C180" i="4" s="1"/>
  <c r="B180" i="4"/>
  <c r="A180" i="4"/>
  <c r="W179" i="6"/>
  <c r="S179" i="4" s="1"/>
  <c r="C179" i="6"/>
  <c r="C179" i="4" s="1"/>
  <c r="B179" i="4"/>
  <c r="A179" i="4"/>
  <c r="W178" i="6"/>
  <c r="S178" i="4" s="1"/>
  <c r="C178" i="6"/>
  <c r="C178" i="4" s="1"/>
  <c r="B178" i="4"/>
  <c r="A178" i="4"/>
  <c r="W177" i="6"/>
  <c r="S177" i="4" s="1"/>
  <c r="C177" i="6"/>
  <c r="C177" i="4" s="1"/>
  <c r="B177" i="4"/>
  <c r="A177" i="4"/>
  <c r="W176" i="6"/>
  <c r="S176" i="4" s="1"/>
  <c r="C176" i="6"/>
  <c r="C176" i="4" s="1"/>
  <c r="B176" i="4"/>
  <c r="A176" i="4"/>
  <c r="W175" i="6"/>
  <c r="S175" i="4" s="1"/>
  <c r="C175" i="6"/>
  <c r="C175" i="4" s="1"/>
  <c r="B175" i="4"/>
  <c r="A175" i="4"/>
  <c r="W174" i="6"/>
  <c r="S174" i="4" s="1"/>
  <c r="C174" i="6"/>
  <c r="C174" i="4" s="1"/>
  <c r="B174" i="4"/>
  <c r="A174" i="4"/>
  <c r="W173" i="6"/>
  <c r="S173" i="4" s="1"/>
  <c r="C173" i="6"/>
  <c r="C173" i="4" s="1"/>
  <c r="B173" i="4"/>
  <c r="A173" i="4"/>
  <c r="W172" i="6"/>
  <c r="S172" i="4" s="1"/>
  <c r="C172" i="6"/>
  <c r="C172" i="4" s="1"/>
  <c r="B172" i="4"/>
  <c r="A172" i="4"/>
  <c r="W171" i="6"/>
  <c r="S171" i="4" s="1"/>
  <c r="C171" i="6"/>
  <c r="C171" i="4" s="1"/>
  <c r="B171" i="4"/>
  <c r="A171" i="4"/>
  <c r="W170" i="6"/>
  <c r="S170" i="4" s="1"/>
  <c r="C170" i="6"/>
  <c r="C170" i="4" s="1"/>
  <c r="B170" i="4"/>
  <c r="A170" i="4"/>
  <c r="W169" i="6"/>
  <c r="S169" i="4" s="1"/>
  <c r="C169" i="6"/>
  <c r="C169" i="4" s="1"/>
  <c r="B169" i="4"/>
  <c r="A169" i="4"/>
  <c r="W168" i="6"/>
  <c r="S168" i="4" s="1"/>
  <c r="C168" i="6"/>
  <c r="C168" i="4" s="1"/>
  <c r="B168" i="4"/>
  <c r="A168" i="4"/>
  <c r="W167" i="6"/>
  <c r="S167" i="4" s="1"/>
  <c r="C167" i="6"/>
  <c r="C167" i="4" s="1"/>
  <c r="B167" i="4"/>
  <c r="A167" i="4"/>
  <c r="W166" i="6"/>
  <c r="S166" i="4" s="1"/>
  <c r="C166" i="6"/>
  <c r="C166" i="4" s="1"/>
  <c r="B166" i="4"/>
  <c r="A166" i="4"/>
  <c r="W165" i="6"/>
  <c r="S165" i="4" s="1"/>
  <c r="C165" i="6"/>
  <c r="C165" i="4" s="1"/>
  <c r="B165" i="4"/>
  <c r="A165" i="4"/>
  <c r="W164" i="6"/>
  <c r="S164" i="4" s="1"/>
  <c r="C164" i="6"/>
  <c r="C164" i="4" s="1"/>
  <c r="B164" i="4"/>
  <c r="A164" i="4"/>
  <c r="W163" i="6"/>
  <c r="S163" i="4" s="1"/>
  <c r="C163" i="6"/>
  <c r="C163" i="4" s="1"/>
  <c r="B163" i="4"/>
  <c r="A163" i="4"/>
  <c r="W162" i="6"/>
  <c r="S162" i="4" s="1"/>
  <c r="C162" i="6"/>
  <c r="C162" i="4" s="1"/>
  <c r="B162" i="4"/>
  <c r="A162" i="4"/>
  <c r="W161" i="6"/>
  <c r="S161" i="4" s="1"/>
  <c r="C161" i="6"/>
  <c r="C161" i="4" s="1"/>
  <c r="B161" i="4"/>
  <c r="A161" i="4"/>
  <c r="W160" i="6"/>
  <c r="S160" i="4" s="1"/>
  <c r="C160" i="6"/>
  <c r="C160" i="4" s="1"/>
  <c r="B160" i="4"/>
  <c r="A160" i="4"/>
  <c r="W159" i="6"/>
  <c r="S159" i="4" s="1"/>
  <c r="C159" i="6"/>
  <c r="C159" i="4" s="1"/>
  <c r="B159" i="4"/>
  <c r="A159" i="4"/>
  <c r="W158" i="6"/>
  <c r="S158" i="4" s="1"/>
  <c r="C158" i="6"/>
  <c r="C158" i="4" s="1"/>
  <c r="B158" i="4"/>
  <c r="A158" i="4"/>
  <c r="W157" i="6"/>
  <c r="S157" i="4" s="1"/>
  <c r="C157" i="6"/>
  <c r="C157" i="4" s="1"/>
  <c r="B157" i="4"/>
  <c r="A157" i="4"/>
  <c r="W156" i="6"/>
  <c r="S156" i="4" s="1"/>
  <c r="C156" i="6"/>
  <c r="C156" i="4" s="1"/>
  <c r="B156" i="4"/>
  <c r="A156" i="4"/>
  <c r="W155" i="6"/>
  <c r="S155" i="4" s="1"/>
  <c r="C155" i="6"/>
  <c r="C155" i="4" s="1"/>
  <c r="B155" i="4"/>
  <c r="A155" i="4"/>
  <c r="W154" i="6"/>
  <c r="S154" i="4" s="1"/>
  <c r="C154" i="6"/>
  <c r="C154" i="4" s="1"/>
  <c r="B154" i="4"/>
  <c r="A154" i="4"/>
  <c r="W153" i="6"/>
  <c r="S153" i="4" s="1"/>
  <c r="C153" i="6"/>
  <c r="C153" i="4" s="1"/>
  <c r="B153" i="4"/>
  <c r="A153" i="4"/>
  <c r="W152" i="6"/>
  <c r="S152" i="4" s="1"/>
  <c r="C152" i="6"/>
  <c r="C152" i="4" s="1"/>
  <c r="B152" i="4"/>
  <c r="A152" i="4"/>
  <c r="W151" i="6"/>
  <c r="S151" i="4" s="1"/>
  <c r="C151" i="6"/>
  <c r="C151" i="4" s="1"/>
  <c r="B151" i="4"/>
  <c r="A151" i="4"/>
  <c r="W150" i="6"/>
  <c r="S150" i="4" s="1"/>
  <c r="C150" i="6"/>
  <c r="C150" i="4" s="1"/>
  <c r="B150" i="4"/>
  <c r="A150" i="4"/>
  <c r="W149" i="6"/>
  <c r="S149" i="4" s="1"/>
  <c r="C149" i="6"/>
  <c r="C149" i="4" s="1"/>
  <c r="B149" i="4"/>
  <c r="A149" i="4"/>
  <c r="W148" i="6"/>
  <c r="S148" i="4" s="1"/>
  <c r="C148" i="6"/>
  <c r="C148" i="4" s="1"/>
  <c r="B148" i="4"/>
  <c r="A148" i="4"/>
  <c r="W147" i="6"/>
  <c r="S147" i="4" s="1"/>
  <c r="C147" i="6"/>
  <c r="C147" i="4" s="1"/>
  <c r="B147" i="4"/>
  <c r="A147" i="4"/>
  <c r="W146" i="6"/>
  <c r="S146" i="4" s="1"/>
  <c r="C146" i="6"/>
  <c r="C146" i="4" s="1"/>
  <c r="B146" i="4"/>
  <c r="A146" i="4"/>
  <c r="W145" i="6"/>
  <c r="S145" i="4" s="1"/>
  <c r="C145" i="6"/>
  <c r="C145" i="4" s="1"/>
  <c r="B145" i="4"/>
  <c r="A145" i="4"/>
  <c r="W144" i="6"/>
  <c r="S144" i="4" s="1"/>
  <c r="C144" i="6"/>
  <c r="C144" i="4" s="1"/>
  <c r="B144" i="4"/>
  <c r="A144" i="4"/>
  <c r="W143" i="6"/>
  <c r="S143" i="4" s="1"/>
  <c r="C143" i="6"/>
  <c r="C143" i="4" s="1"/>
  <c r="B143" i="4"/>
  <c r="A143" i="4"/>
  <c r="W142" i="6"/>
  <c r="S142" i="4" s="1"/>
  <c r="C142" i="6"/>
  <c r="C142" i="4" s="1"/>
  <c r="B142" i="4"/>
  <c r="A142" i="4"/>
  <c r="W141" i="6"/>
  <c r="S141" i="4" s="1"/>
  <c r="C141" i="6"/>
  <c r="C141" i="4" s="1"/>
  <c r="B141" i="4"/>
  <c r="A141" i="4"/>
  <c r="W140" i="6"/>
  <c r="S140" i="4" s="1"/>
  <c r="C140" i="6"/>
  <c r="C140" i="4" s="1"/>
  <c r="B140" i="4"/>
  <c r="A140" i="4"/>
  <c r="W139" i="6"/>
  <c r="S139" i="4" s="1"/>
  <c r="C139" i="6"/>
  <c r="C139" i="4" s="1"/>
  <c r="B139" i="4"/>
  <c r="A139" i="4"/>
  <c r="W138" i="6"/>
  <c r="S138" i="4" s="1"/>
  <c r="C138" i="6"/>
  <c r="C138" i="4" s="1"/>
  <c r="B138" i="4"/>
  <c r="A138" i="4"/>
  <c r="W137" i="6"/>
  <c r="S137" i="4" s="1"/>
  <c r="C137" i="6"/>
  <c r="C137" i="4" s="1"/>
  <c r="B137" i="4"/>
  <c r="A137" i="4"/>
  <c r="W136" i="6"/>
  <c r="S136" i="4" s="1"/>
  <c r="C136" i="6"/>
  <c r="C136" i="4" s="1"/>
  <c r="B136" i="4"/>
  <c r="A136" i="4"/>
  <c r="W135" i="6"/>
  <c r="S135" i="4" s="1"/>
  <c r="C135" i="6"/>
  <c r="C135" i="4" s="1"/>
  <c r="B135" i="4"/>
  <c r="A135" i="4"/>
  <c r="W134" i="6"/>
  <c r="S134" i="4" s="1"/>
  <c r="C134" i="6"/>
  <c r="C134" i="4" s="1"/>
  <c r="B134" i="4"/>
  <c r="A134" i="4"/>
  <c r="W133" i="6"/>
  <c r="S133" i="4" s="1"/>
  <c r="C133" i="6"/>
  <c r="C133" i="4" s="1"/>
  <c r="B133" i="4"/>
  <c r="A133" i="4"/>
  <c r="W132" i="6"/>
  <c r="S132" i="4" s="1"/>
  <c r="C132" i="6"/>
  <c r="C132" i="4" s="1"/>
  <c r="B132" i="4"/>
  <c r="A132" i="4"/>
  <c r="W131" i="6"/>
  <c r="S131" i="4" s="1"/>
  <c r="C131" i="6"/>
  <c r="C131" i="4" s="1"/>
  <c r="B131" i="4"/>
  <c r="A131" i="4"/>
  <c r="W130" i="6"/>
  <c r="S130" i="4" s="1"/>
  <c r="C130" i="6"/>
  <c r="C130" i="4" s="1"/>
  <c r="B130" i="4"/>
  <c r="A130" i="4"/>
  <c r="W129" i="6"/>
  <c r="S129" i="4" s="1"/>
  <c r="C129" i="6"/>
  <c r="C129" i="4" s="1"/>
  <c r="B129" i="4"/>
  <c r="A129" i="4"/>
  <c r="W128" i="6"/>
  <c r="S128" i="4" s="1"/>
  <c r="C128" i="6"/>
  <c r="C128" i="4" s="1"/>
  <c r="B128" i="4"/>
  <c r="A128" i="4"/>
  <c r="W127" i="6"/>
  <c r="S127" i="4" s="1"/>
  <c r="C127" i="6"/>
  <c r="C127" i="4" s="1"/>
  <c r="B127" i="4"/>
  <c r="A127" i="4"/>
  <c r="W126" i="6"/>
  <c r="S126" i="4" s="1"/>
  <c r="C126" i="6"/>
  <c r="C126" i="4" s="1"/>
  <c r="B126" i="4"/>
  <c r="A126" i="4"/>
  <c r="W125" i="6"/>
  <c r="S125" i="4" s="1"/>
  <c r="C125" i="6"/>
  <c r="C125" i="4" s="1"/>
  <c r="B125" i="4"/>
  <c r="A125" i="4"/>
  <c r="W124" i="6"/>
  <c r="S124" i="4" s="1"/>
  <c r="C124" i="6"/>
  <c r="C124" i="4" s="1"/>
  <c r="B124" i="4"/>
  <c r="A124" i="4"/>
  <c r="W123" i="6"/>
  <c r="S123" i="4" s="1"/>
  <c r="C123" i="6"/>
  <c r="C123" i="4" s="1"/>
  <c r="B123" i="4"/>
  <c r="A123" i="4"/>
  <c r="W122" i="6"/>
  <c r="S122" i="4" s="1"/>
  <c r="C122" i="6"/>
  <c r="C122" i="4" s="1"/>
  <c r="B122" i="4"/>
  <c r="A122" i="4"/>
  <c r="C121" i="6"/>
  <c r="C121" i="4" s="1"/>
  <c r="B121" i="4"/>
  <c r="A121" i="4"/>
  <c r="C120" i="6"/>
  <c r="C120" i="4" s="1"/>
  <c r="B120" i="4"/>
  <c r="A120" i="4"/>
  <c r="W119" i="6"/>
  <c r="S119" i="4" s="1"/>
  <c r="C119" i="6"/>
  <c r="C119" i="4" s="1"/>
  <c r="B119" i="4"/>
  <c r="A119" i="4"/>
  <c r="W118" i="6"/>
  <c r="S118" i="4" s="1"/>
  <c r="C118" i="6"/>
  <c r="C118" i="4" s="1"/>
  <c r="B118" i="4"/>
  <c r="A118" i="4"/>
  <c r="W117" i="6"/>
  <c r="S117" i="4" s="1"/>
  <c r="C117" i="6"/>
  <c r="C117" i="4" s="1"/>
  <c r="B117" i="4"/>
  <c r="A117" i="4"/>
  <c r="W116" i="6"/>
  <c r="S116" i="4" s="1"/>
  <c r="C116" i="6"/>
  <c r="C116" i="4" s="1"/>
  <c r="B116" i="4"/>
  <c r="A116" i="4"/>
  <c r="W115" i="6"/>
  <c r="S115" i="4" s="1"/>
  <c r="C115" i="6"/>
  <c r="C115" i="4" s="1"/>
  <c r="B115" i="4"/>
  <c r="A115" i="4"/>
  <c r="W114" i="6"/>
  <c r="S114" i="4" s="1"/>
  <c r="C114" i="6"/>
  <c r="C114" i="4" s="1"/>
  <c r="B114" i="4"/>
  <c r="A114" i="4"/>
  <c r="W113" i="6"/>
  <c r="S113" i="4" s="1"/>
  <c r="C113" i="6"/>
  <c r="C113" i="4" s="1"/>
  <c r="B113" i="4"/>
  <c r="A113" i="4"/>
  <c r="W112" i="6"/>
  <c r="S112" i="4" s="1"/>
  <c r="C112" i="6"/>
  <c r="C112" i="4" s="1"/>
  <c r="B112" i="4"/>
  <c r="A112" i="4"/>
  <c r="W111" i="6"/>
  <c r="S111" i="4" s="1"/>
  <c r="C111" i="6"/>
  <c r="C111" i="4" s="1"/>
  <c r="B111" i="4"/>
  <c r="A111" i="4"/>
  <c r="W110" i="6"/>
  <c r="S110" i="4" s="1"/>
  <c r="C110" i="6"/>
  <c r="C110" i="4" s="1"/>
  <c r="B110" i="4"/>
  <c r="A110" i="4"/>
  <c r="W109" i="6"/>
  <c r="S109" i="4" s="1"/>
  <c r="C109" i="6"/>
  <c r="C109" i="4" s="1"/>
  <c r="B109" i="4"/>
  <c r="A109" i="4"/>
  <c r="W108" i="6"/>
  <c r="S108" i="4" s="1"/>
  <c r="C108" i="6"/>
  <c r="C108" i="4" s="1"/>
  <c r="B108" i="4"/>
  <c r="A108" i="4"/>
  <c r="W107" i="6"/>
  <c r="S107" i="4" s="1"/>
  <c r="C107" i="6"/>
  <c r="C107" i="4" s="1"/>
  <c r="B107" i="4"/>
  <c r="A107" i="4"/>
  <c r="W106" i="6"/>
  <c r="S106" i="4" s="1"/>
  <c r="C106" i="6"/>
  <c r="C106" i="4" s="1"/>
  <c r="B106" i="4"/>
  <c r="A106" i="4"/>
  <c r="W105" i="6"/>
  <c r="S105" i="4" s="1"/>
  <c r="C105" i="6"/>
  <c r="C105" i="4" s="1"/>
  <c r="B105" i="4"/>
  <c r="A105" i="4"/>
  <c r="W104" i="6"/>
  <c r="S104" i="4" s="1"/>
  <c r="C104" i="6"/>
  <c r="C104" i="4" s="1"/>
  <c r="B104" i="4"/>
  <c r="A104" i="4"/>
  <c r="W103" i="6"/>
  <c r="S103" i="4" s="1"/>
  <c r="C103" i="6"/>
  <c r="C103" i="4" s="1"/>
  <c r="B103" i="4"/>
  <c r="A103" i="4"/>
  <c r="W102" i="6"/>
  <c r="S102" i="4" s="1"/>
  <c r="C102" i="6"/>
  <c r="C102" i="4" s="1"/>
  <c r="B102" i="4"/>
  <c r="A102" i="4"/>
  <c r="W101" i="6"/>
  <c r="S101" i="4" s="1"/>
  <c r="C101" i="6"/>
  <c r="C101" i="4" s="1"/>
  <c r="B101" i="4"/>
  <c r="A101" i="4"/>
  <c r="W100" i="6"/>
  <c r="S100" i="4" s="1"/>
  <c r="C100" i="6"/>
  <c r="C100" i="4" s="1"/>
  <c r="B100" i="4"/>
  <c r="A100" i="4"/>
  <c r="W99" i="6"/>
  <c r="S99" i="4" s="1"/>
  <c r="C99" i="6"/>
  <c r="C99" i="4" s="1"/>
  <c r="B99" i="4"/>
  <c r="A99" i="4"/>
  <c r="W98" i="6"/>
  <c r="S98" i="4" s="1"/>
  <c r="C98" i="6"/>
  <c r="C98" i="4" s="1"/>
  <c r="B98" i="4"/>
  <c r="A98" i="4"/>
  <c r="C97" i="6"/>
  <c r="C97" i="4" s="1"/>
  <c r="B97" i="4"/>
  <c r="A97" i="4"/>
  <c r="C96" i="6"/>
  <c r="C96" i="4" s="1"/>
  <c r="B96" i="4"/>
  <c r="A96" i="4"/>
  <c r="W95" i="6"/>
  <c r="S95" i="4" s="1"/>
  <c r="C95" i="6"/>
  <c r="C95" i="4" s="1"/>
  <c r="B95" i="4"/>
  <c r="A95" i="4"/>
  <c r="W94" i="6"/>
  <c r="S94" i="4" s="1"/>
  <c r="C94" i="6"/>
  <c r="C94" i="4" s="1"/>
  <c r="B94" i="4"/>
  <c r="A94" i="4"/>
  <c r="W93" i="6"/>
  <c r="S93" i="4" s="1"/>
  <c r="C93" i="6"/>
  <c r="C93" i="4" s="1"/>
  <c r="B93" i="4"/>
  <c r="A93" i="4"/>
  <c r="W92" i="6"/>
  <c r="S92" i="4" s="1"/>
  <c r="C92" i="6"/>
  <c r="C92" i="4" s="1"/>
  <c r="B92" i="4"/>
  <c r="A92" i="4"/>
  <c r="W91" i="6"/>
  <c r="S91" i="4" s="1"/>
  <c r="C91" i="6"/>
  <c r="C91" i="4" s="1"/>
  <c r="B91" i="4"/>
  <c r="A91" i="4"/>
  <c r="W90" i="6"/>
  <c r="S90" i="4" s="1"/>
  <c r="C90" i="6"/>
  <c r="C90" i="4" s="1"/>
  <c r="B90" i="4"/>
  <c r="A90" i="4"/>
  <c r="W89" i="6"/>
  <c r="S89" i="4" s="1"/>
  <c r="C89" i="6"/>
  <c r="C89" i="4" s="1"/>
  <c r="B89" i="4"/>
  <c r="A89" i="4"/>
  <c r="W88" i="6"/>
  <c r="S88" i="4" s="1"/>
  <c r="C88" i="6"/>
  <c r="C88" i="4" s="1"/>
  <c r="B88" i="4"/>
  <c r="A88" i="4"/>
  <c r="W87" i="6"/>
  <c r="S87" i="4" s="1"/>
  <c r="C87" i="6"/>
  <c r="C87" i="4" s="1"/>
  <c r="B87" i="4"/>
  <c r="A87" i="4"/>
  <c r="W86" i="6"/>
  <c r="S86" i="4" s="1"/>
  <c r="C86" i="6"/>
  <c r="C86" i="4" s="1"/>
  <c r="B86" i="4"/>
  <c r="A86" i="4"/>
  <c r="W85" i="6"/>
  <c r="S85" i="4" s="1"/>
  <c r="C85" i="6"/>
  <c r="C85" i="4" s="1"/>
  <c r="B85" i="4"/>
  <c r="A85" i="4"/>
  <c r="W84" i="6"/>
  <c r="S84" i="4" s="1"/>
  <c r="C84" i="6"/>
  <c r="C84" i="4" s="1"/>
  <c r="B84" i="4"/>
  <c r="A84" i="4"/>
  <c r="W83" i="6"/>
  <c r="S83" i="4" s="1"/>
  <c r="C83" i="6"/>
  <c r="C83" i="4" s="1"/>
  <c r="B83" i="4"/>
  <c r="A83" i="4"/>
  <c r="W82" i="6"/>
  <c r="S82" i="4" s="1"/>
  <c r="C82" i="6"/>
  <c r="C82" i="4" s="1"/>
  <c r="B82" i="4"/>
  <c r="A82" i="4"/>
  <c r="W81" i="6"/>
  <c r="S81" i="4" s="1"/>
  <c r="C81" i="6"/>
  <c r="C81" i="4" s="1"/>
  <c r="B81" i="4"/>
  <c r="A81" i="4"/>
  <c r="W80" i="6"/>
  <c r="S80" i="4" s="1"/>
  <c r="C80" i="6"/>
  <c r="C80" i="4" s="1"/>
  <c r="B80" i="4"/>
  <c r="A80" i="4"/>
  <c r="W79" i="6"/>
  <c r="S79" i="4" s="1"/>
  <c r="C79" i="6"/>
  <c r="C79" i="4" s="1"/>
  <c r="B79" i="4"/>
  <c r="A79" i="4"/>
  <c r="W78" i="6"/>
  <c r="S78" i="4" s="1"/>
  <c r="C78" i="6"/>
  <c r="C78" i="4" s="1"/>
  <c r="B78" i="4"/>
  <c r="A78" i="4"/>
  <c r="C77" i="6"/>
  <c r="C77" i="4" s="1"/>
  <c r="B77" i="4"/>
  <c r="A77" i="4"/>
  <c r="C76" i="6"/>
  <c r="C76" i="4" s="1"/>
  <c r="B76" i="4"/>
  <c r="A76" i="4"/>
  <c r="W75" i="6"/>
  <c r="S75" i="4" s="1"/>
  <c r="C75" i="6"/>
  <c r="C75" i="4" s="1"/>
  <c r="B75" i="4"/>
  <c r="A75" i="4"/>
  <c r="W74" i="6"/>
  <c r="S74" i="4" s="1"/>
  <c r="C74" i="6"/>
  <c r="C74" i="4" s="1"/>
  <c r="B74" i="4"/>
  <c r="A74" i="4"/>
  <c r="W73" i="6"/>
  <c r="S73" i="4" s="1"/>
  <c r="C73" i="6"/>
  <c r="C73" i="4" s="1"/>
  <c r="B73" i="4"/>
  <c r="A73" i="4"/>
  <c r="C72" i="6"/>
  <c r="C72" i="4" s="1"/>
  <c r="B72" i="4"/>
  <c r="A72" i="4"/>
  <c r="W71" i="6"/>
  <c r="S71" i="4" s="1"/>
  <c r="C71" i="6"/>
  <c r="C71" i="4" s="1"/>
  <c r="B71" i="4"/>
  <c r="A71" i="4"/>
  <c r="W70" i="6"/>
  <c r="S70" i="4" s="1"/>
  <c r="C70" i="6"/>
  <c r="C70" i="4" s="1"/>
  <c r="B70" i="4"/>
  <c r="A70" i="4"/>
  <c r="W69" i="6"/>
  <c r="S69" i="4" s="1"/>
  <c r="C69" i="6"/>
  <c r="C69" i="4" s="1"/>
  <c r="B69" i="4"/>
  <c r="A69" i="4"/>
  <c r="W68" i="6"/>
  <c r="S68" i="4" s="1"/>
  <c r="C68" i="6"/>
  <c r="C68" i="4" s="1"/>
  <c r="B68" i="4"/>
  <c r="A68" i="4"/>
  <c r="W67" i="6"/>
  <c r="S67" i="4" s="1"/>
  <c r="C67" i="6"/>
  <c r="C67" i="4" s="1"/>
  <c r="B67" i="4"/>
  <c r="A67" i="4"/>
  <c r="W66" i="6"/>
  <c r="S66" i="4" s="1"/>
  <c r="C66" i="6"/>
  <c r="C66" i="4" s="1"/>
  <c r="B66" i="4"/>
  <c r="A66" i="4"/>
  <c r="W65" i="6"/>
  <c r="S65" i="4" s="1"/>
  <c r="C65" i="6"/>
  <c r="C65" i="4" s="1"/>
  <c r="B65" i="4"/>
  <c r="A65" i="4"/>
  <c r="W64" i="6"/>
  <c r="S64" i="4" s="1"/>
  <c r="C64" i="6"/>
  <c r="C64" i="4" s="1"/>
  <c r="B64" i="4"/>
  <c r="A64" i="4"/>
  <c r="W63" i="6"/>
  <c r="S63" i="4" s="1"/>
  <c r="C63" i="6"/>
  <c r="C63" i="4" s="1"/>
  <c r="B63" i="4"/>
  <c r="A63" i="4"/>
  <c r="W62" i="6"/>
  <c r="S62" i="4" s="1"/>
  <c r="C62" i="6"/>
  <c r="C62" i="4" s="1"/>
  <c r="B62" i="4"/>
  <c r="A62" i="4"/>
  <c r="W61" i="6"/>
  <c r="S61" i="4" s="1"/>
  <c r="C61" i="6"/>
  <c r="C61" i="4" s="1"/>
  <c r="B61" i="4"/>
  <c r="A61" i="4"/>
  <c r="W60" i="6"/>
  <c r="S60" i="4" s="1"/>
  <c r="C60" i="6"/>
  <c r="C60" i="4" s="1"/>
  <c r="B60" i="4"/>
  <c r="A60" i="4"/>
  <c r="W59" i="6"/>
  <c r="S59" i="4" s="1"/>
  <c r="C59" i="6"/>
  <c r="C59" i="4" s="1"/>
  <c r="B59" i="4"/>
  <c r="A59" i="4"/>
  <c r="W58" i="6"/>
  <c r="S58" i="4" s="1"/>
  <c r="C58" i="6"/>
  <c r="C58" i="4" s="1"/>
  <c r="B58" i="4"/>
  <c r="A58" i="4"/>
  <c r="W57" i="6"/>
  <c r="S57" i="4" s="1"/>
  <c r="C57" i="6"/>
  <c r="C57" i="4" s="1"/>
  <c r="B57" i="4"/>
  <c r="A57" i="4"/>
  <c r="W56" i="6"/>
  <c r="S56" i="4" s="1"/>
  <c r="C56" i="6"/>
  <c r="C56" i="4" s="1"/>
  <c r="B56" i="4"/>
  <c r="A56" i="4"/>
  <c r="W55" i="6"/>
  <c r="S55" i="4" s="1"/>
  <c r="C55" i="6"/>
  <c r="C55" i="4" s="1"/>
  <c r="B55" i="4"/>
  <c r="A55" i="4"/>
  <c r="W54" i="6"/>
  <c r="S54" i="4" s="1"/>
  <c r="C54" i="6"/>
  <c r="C54" i="4" s="1"/>
  <c r="B54" i="4"/>
  <c r="A54" i="4"/>
  <c r="W53" i="6"/>
  <c r="S53" i="4" s="1"/>
  <c r="C53" i="6"/>
  <c r="C53" i="4" s="1"/>
  <c r="B53" i="4"/>
  <c r="A53" i="4"/>
  <c r="W52" i="6"/>
  <c r="S52" i="4" s="1"/>
  <c r="C52" i="6"/>
  <c r="C52" i="4" s="1"/>
  <c r="B52" i="4"/>
  <c r="A52" i="4"/>
  <c r="W51" i="6"/>
  <c r="S51" i="4" s="1"/>
  <c r="C51" i="6"/>
  <c r="C51" i="4" s="1"/>
  <c r="B51" i="4"/>
  <c r="A51" i="4"/>
  <c r="W50" i="6"/>
  <c r="S50" i="4" s="1"/>
  <c r="C50" i="6"/>
  <c r="C50" i="4" s="1"/>
  <c r="B50" i="4"/>
  <c r="A50" i="4"/>
  <c r="C49" i="6"/>
  <c r="C49" i="4" s="1"/>
  <c r="B49" i="4"/>
  <c r="A49" i="4"/>
  <c r="C48" i="6"/>
  <c r="C48" i="4" s="1"/>
  <c r="B48" i="4"/>
  <c r="A48" i="4"/>
  <c r="W47" i="6"/>
  <c r="S47" i="4" s="1"/>
  <c r="C47" i="6"/>
  <c r="C47" i="4" s="1"/>
  <c r="B47" i="4"/>
  <c r="A47" i="4"/>
  <c r="W46" i="6"/>
  <c r="S46" i="4" s="1"/>
  <c r="C46" i="6"/>
  <c r="C46" i="4" s="1"/>
  <c r="B46" i="4"/>
  <c r="A46" i="4"/>
  <c r="W45" i="6"/>
  <c r="S45" i="4" s="1"/>
  <c r="C45" i="6"/>
  <c r="C45" i="4" s="1"/>
  <c r="B45" i="4"/>
  <c r="A45" i="4"/>
  <c r="W44" i="6"/>
  <c r="S44" i="4" s="1"/>
  <c r="C44" i="6"/>
  <c r="C44" i="4" s="1"/>
  <c r="B44" i="4"/>
  <c r="A44" i="4"/>
  <c r="W43" i="6"/>
  <c r="S43" i="4" s="1"/>
  <c r="C43" i="6"/>
  <c r="C43" i="4" s="1"/>
  <c r="B43" i="4"/>
  <c r="A43" i="4"/>
  <c r="C42" i="6"/>
  <c r="C42" i="4" s="1"/>
  <c r="B42" i="4"/>
  <c r="A42" i="4"/>
  <c r="C41" i="6"/>
  <c r="C41" i="4" s="1"/>
  <c r="B41" i="4"/>
  <c r="A41" i="4"/>
  <c r="W40" i="6"/>
  <c r="S40" i="4" s="1"/>
  <c r="C40" i="6"/>
  <c r="C40" i="4" s="1"/>
  <c r="B40" i="4"/>
  <c r="A40" i="4"/>
  <c r="W39" i="6"/>
  <c r="S39" i="4" s="1"/>
  <c r="C39" i="6"/>
  <c r="C39" i="4" s="1"/>
  <c r="B39" i="4"/>
  <c r="A39" i="4"/>
  <c r="W38" i="6"/>
  <c r="S38" i="4" s="1"/>
  <c r="C38" i="6"/>
  <c r="C38" i="4" s="1"/>
  <c r="B38" i="4"/>
  <c r="A38" i="4"/>
  <c r="W37" i="6"/>
  <c r="S37" i="4" s="1"/>
  <c r="C37" i="6"/>
  <c r="C37" i="4" s="1"/>
  <c r="B37" i="4"/>
  <c r="A37" i="4"/>
  <c r="C36" i="6"/>
  <c r="C36" i="4" s="1"/>
  <c r="B36" i="4"/>
  <c r="A36" i="4"/>
  <c r="C35" i="6"/>
  <c r="C35" i="4" s="1"/>
  <c r="B35" i="4"/>
  <c r="A35" i="4"/>
  <c r="W34" i="6"/>
  <c r="S34" i="4" s="1"/>
  <c r="C34" i="6"/>
  <c r="C34" i="4" s="1"/>
  <c r="B34" i="4"/>
  <c r="A34" i="4"/>
  <c r="W33" i="6"/>
  <c r="S33" i="4" s="1"/>
  <c r="C33" i="6"/>
  <c r="C33" i="4" s="1"/>
  <c r="B33" i="4"/>
  <c r="A33" i="4"/>
  <c r="C32" i="6"/>
  <c r="C32" i="4" s="1"/>
  <c r="B32" i="4"/>
  <c r="A32" i="4"/>
  <c r="C31" i="6"/>
  <c r="C31" i="4" s="1"/>
  <c r="B31" i="4"/>
  <c r="A31" i="4"/>
  <c r="C30" i="6"/>
  <c r="C30" i="4" s="1"/>
  <c r="B30" i="4"/>
  <c r="A30" i="4"/>
  <c r="C29" i="6"/>
  <c r="C29" i="4" s="1"/>
  <c r="B29" i="4"/>
  <c r="A29" i="4"/>
  <c r="C28" i="6"/>
  <c r="C28" i="4" s="1"/>
  <c r="B28" i="4"/>
  <c r="A28" i="4"/>
  <c r="W27" i="6"/>
  <c r="S27" i="4" s="1"/>
  <c r="C27" i="6"/>
  <c r="C27" i="4" s="1"/>
  <c r="B27" i="4"/>
  <c r="A27" i="4"/>
  <c r="W26" i="6"/>
  <c r="S26" i="4" s="1"/>
  <c r="C26" i="6"/>
  <c r="C26" i="4" s="1"/>
  <c r="B26" i="4"/>
  <c r="A26" i="4"/>
  <c r="W25" i="6"/>
  <c r="S25" i="4" s="1"/>
  <c r="C25" i="6"/>
  <c r="C25" i="4" s="1"/>
  <c r="B25" i="4"/>
  <c r="A25" i="4"/>
  <c r="W24" i="6"/>
  <c r="S24" i="4" s="1"/>
  <c r="C24" i="6"/>
  <c r="C24" i="4" s="1"/>
  <c r="B24" i="4"/>
  <c r="A24" i="4"/>
  <c r="W23" i="6"/>
  <c r="S23" i="4" s="1"/>
  <c r="C23" i="6"/>
  <c r="C23" i="4" s="1"/>
  <c r="B23" i="4"/>
  <c r="A23" i="4"/>
  <c r="W22" i="6"/>
  <c r="S22" i="4" s="1"/>
  <c r="C22" i="6"/>
  <c r="C22" i="4" s="1"/>
  <c r="B22" i="4"/>
  <c r="A22" i="4"/>
  <c r="W21" i="6"/>
  <c r="S21" i="4" s="1"/>
  <c r="C21" i="6"/>
  <c r="C21" i="4" s="1"/>
  <c r="B21" i="4"/>
  <c r="A21" i="4"/>
  <c r="W20" i="6"/>
  <c r="S20" i="4" s="1"/>
  <c r="C20" i="6"/>
  <c r="C20" i="4" s="1"/>
  <c r="B20" i="4"/>
  <c r="A20" i="4"/>
  <c r="C19" i="6"/>
  <c r="C19" i="4" s="1"/>
  <c r="B19" i="4"/>
  <c r="A19" i="4"/>
  <c r="W18" i="6"/>
  <c r="S18" i="4" s="1"/>
  <c r="C18" i="6"/>
  <c r="C18" i="4" s="1"/>
  <c r="B18" i="4"/>
  <c r="A18" i="4"/>
  <c r="B17" i="4"/>
  <c r="A17" i="4"/>
  <c r="B16" i="4"/>
  <c r="A16" i="4"/>
  <c r="W15" i="6"/>
  <c r="S15" i="4" s="1"/>
  <c r="C15" i="6"/>
  <c r="C15" i="4" s="1"/>
  <c r="B15" i="4"/>
  <c r="A15" i="4"/>
  <c r="W14" i="6"/>
  <c r="S14" i="4" s="1"/>
  <c r="C14" i="6"/>
  <c r="C14" i="4" s="1"/>
  <c r="B14" i="4"/>
  <c r="A14" i="4"/>
  <c r="W13" i="6"/>
  <c r="S13" i="4" s="1"/>
  <c r="C13" i="6"/>
  <c r="C13" i="4" s="1"/>
  <c r="B13" i="4"/>
  <c r="A13" i="4"/>
  <c r="B12" i="4"/>
  <c r="A12" i="4"/>
  <c r="B11" i="4"/>
  <c r="A11" i="4"/>
  <c r="B10" i="4"/>
  <c r="A10" i="4"/>
  <c r="B9" i="7"/>
  <c r="A9" i="7"/>
  <c r="P394" i="4" l="1"/>
  <c r="B377" i="5"/>
  <c r="B392" i="7"/>
  <c r="C393" i="5"/>
  <c r="P385" i="4"/>
  <c r="A393" i="7"/>
  <c r="C392" i="7"/>
  <c r="B376" i="5"/>
  <c r="B379" i="5"/>
  <c r="B380" i="5"/>
  <c r="B386" i="5"/>
  <c r="B378" i="7"/>
  <c r="B381" i="7"/>
  <c r="B384" i="7"/>
  <c r="B385" i="7"/>
  <c r="B382" i="5"/>
  <c r="B383" i="5"/>
  <c r="C386" i="5"/>
  <c r="B389" i="5"/>
  <c r="C378" i="7"/>
  <c r="C381" i="7"/>
  <c r="B387" i="7"/>
  <c r="B388" i="7"/>
  <c r="B393" i="5"/>
  <c r="C383" i="7"/>
  <c r="C384" i="7"/>
  <c r="A386" i="7"/>
  <c r="C387" i="7"/>
  <c r="C378" i="5"/>
  <c r="C379" i="5"/>
  <c r="A381" i="5"/>
  <c r="C382" i="5"/>
  <c r="B377" i="7"/>
  <c r="B380" i="7"/>
  <c r="A381" i="7"/>
  <c r="C385" i="7"/>
  <c r="C388" i="7"/>
  <c r="B391" i="7"/>
  <c r="C394" i="7"/>
  <c r="C376" i="5"/>
  <c r="C377" i="5"/>
  <c r="C380" i="5"/>
  <c r="C383" i="5"/>
  <c r="A386" i="5"/>
  <c r="C388" i="5"/>
  <c r="C389" i="5"/>
  <c r="B392" i="5"/>
  <c r="A393" i="5"/>
  <c r="C376" i="7"/>
  <c r="C377" i="7"/>
  <c r="C379" i="7"/>
  <c r="C380" i="7"/>
  <c r="C390" i="7"/>
  <c r="C391" i="7"/>
  <c r="C385" i="5"/>
  <c r="C391" i="5"/>
  <c r="C392" i="5"/>
  <c r="C394" i="5"/>
  <c r="P168" i="4"/>
  <c r="P197" i="4"/>
  <c r="P232" i="4"/>
  <c r="P235" i="4"/>
  <c r="P264" i="4"/>
  <c r="P27" i="4"/>
  <c r="P40" i="4"/>
  <c r="P84" i="4"/>
  <c r="P216" i="4"/>
  <c r="P210" i="4"/>
  <c r="P55" i="4"/>
  <c r="P68" i="4"/>
  <c r="P71" i="4"/>
  <c r="P103" i="4"/>
  <c r="P138" i="4"/>
  <c r="P139" i="4"/>
  <c r="P153" i="4"/>
  <c r="P162" i="4"/>
  <c r="P171" i="4"/>
  <c r="P175" i="4"/>
  <c r="P182" i="4"/>
  <c r="P183" i="4"/>
  <c r="P191" i="4"/>
  <c r="P251" i="4"/>
  <c r="P109" i="4"/>
  <c r="P114" i="4"/>
  <c r="P206" i="4"/>
  <c r="U33" i="4"/>
  <c r="P95" i="4"/>
  <c r="P214" i="4"/>
  <c r="P226" i="4"/>
  <c r="P59" i="4"/>
  <c r="P24" i="4"/>
  <c r="P107" i="4"/>
  <c r="P115" i="4"/>
  <c r="P123" i="4"/>
  <c r="P131" i="4"/>
  <c r="P133" i="4"/>
  <c r="P154" i="4"/>
  <c r="P155" i="4"/>
  <c r="P156" i="4"/>
  <c r="P166" i="4"/>
  <c r="P172" i="4"/>
  <c r="P177" i="4"/>
  <c r="P194" i="4"/>
  <c r="P221" i="4"/>
  <c r="P225" i="4"/>
  <c r="P75" i="4"/>
  <c r="P336" i="4"/>
  <c r="N343" i="4"/>
  <c r="N359" i="4"/>
  <c r="P67" i="4"/>
  <c r="U89" i="4"/>
  <c r="P119" i="4"/>
  <c r="U156" i="4"/>
  <c r="P238" i="4"/>
  <c r="P63" i="4"/>
  <c r="P83" i="4"/>
  <c r="P142" i="4"/>
  <c r="P143" i="4"/>
  <c r="P144" i="4"/>
  <c r="P145" i="4"/>
  <c r="P211" i="4"/>
  <c r="P212" i="4"/>
  <c r="P227" i="4"/>
  <c r="P228" i="4"/>
  <c r="P229" i="4"/>
  <c r="P242" i="4"/>
  <c r="P247" i="4"/>
  <c r="U394" i="4"/>
  <c r="P23" i="4"/>
  <c r="N108" i="4"/>
  <c r="P125" i="4"/>
  <c r="P128" i="4"/>
  <c r="P132" i="4"/>
  <c r="P135" i="4"/>
  <c r="P136" i="4"/>
  <c r="P147" i="4"/>
  <c r="U188" i="4"/>
  <c r="N235" i="4"/>
  <c r="P240" i="4"/>
  <c r="P241" i="4"/>
  <c r="U248" i="4"/>
  <c r="N346" i="4"/>
  <c r="N362" i="4"/>
  <c r="N375" i="4"/>
  <c r="N387" i="4"/>
  <c r="P61" i="4"/>
  <c r="U61" i="4"/>
  <c r="P108" i="4"/>
  <c r="N126" i="4"/>
  <c r="N187" i="4"/>
  <c r="P332" i="4"/>
  <c r="P341" i="4"/>
  <c r="N345" i="4"/>
  <c r="N361" i="4"/>
  <c r="N378" i="4"/>
  <c r="P73" i="4"/>
  <c r="P81" i="4"/>
  <c r="P106" i="4"/>
  <c r="P117" i="4"/>
  <c r="P130" i="4"/>
  <c r="P146" i="4"/>
  <c r="U149" i="4"/>
  <c r="P159" i="4"/>
  <c r="P164" i="4"/>
  <c r="N171" i="4"/>
  <c r="P186" i="4"/>
  <c r="P187" i="4"/>
  <c r="P188" i="4"/>
  <c r="P204" i="4"/>
  <c r="P213" i="4"/>
  <c r="P215" i="4"/>
  <c r="P230" i="4"/>
  <c r="P246" i="4"/>
  <c r="P248" i="4"/>
  <c r="N252" i="4"/>
  <c r="P257" i="4"/>
  <c r="N276" i="4"/>
  <c r="P357" i="4"/>
  <c r="P361" i="4"/>
  <c r="P373" i="4"/>
  <c r="N377" i="4"/>
  <c r="P18" i="4"/>
  <c r="P39" i="4"/>
  <c r="P47" i="4"/>
  <c r="P57" i="4"/>
  <c r="U57" i="4"/>
  <c r="P60" i="4"/>
  <c r="P65" i="4"/>
  <c r="U65" i="4"/>
  <c r="P86" i="4"/>
  <c r="P87" i="4"/>
  <c r="N88" i="4"/>
  <c r="N91" i="4"/>
  <c r="P100" i="4"/>
  <c r="P118" i="4"/>
  <c r="N136" i="4"/>
  <c r="N149" i="4"/>
  <c r="N159" i="4"/>
  <c r="P20" i="4"/>
  <c r="N25" i="4"/>
  <c r="P33" i="4"/>
  <c r="P44" i="4"/>
  <c r="P52" i="4"/>
  <c r="N80" i="4"/>
  <c r="P82" i="4"/>
  <c r="P85" i="4"/>
  <c r="P88" i="4"/>
  <c r="P94" i="4"/>
  <c r="N98" i="4"/>
  <c r="N110" i="4"/>
  <c r="P122" i="4"/>
  <c r="P141" i="4"/>
  <c r="P148" i="4"/>
  <c r="N155" i="4"/>
  <c r="U257" i="4"/>
  <c r="P14" i="4"/>
  <c r="P22" i="4"/>
  <c r="P25" i="4"/>
  <c r="U25" i="4"/>
  <c r="P43" i="4"/>
  <c r="P51" i="4"/>
  <c r="N61" i="4"/>
  <c r="P69" i="4"/>
  <c r="P74" i="4"/>
  <c r="N78" i="4"/>
  <c r="P80" i="4"/>
  <c r="N89" i="4"/>
  <c r="P90" i="4"/>
  <c r="P113" i="4"/>
  <c r="U128" i="4"/>
  <c r="P134" i="4"/>
  <c r="P170" i="4"/>
  <c r="N191" i="4"/>
  <c r="N203" i="4"/>
  <c r="P149" i="4"/>
  <c r="U172" i="4"/>
  <c r="U176" i="4"/>
  <c r="P181" i="4"/>
  <c r="P200" i="4"/>
  <c r="P202" i="4"/>
  <c r="P203" i="4"/>
  <c r="P219" i="4"/>
  <c r="U219" i="4"/>
  <c r="N232" i="4"/>
  <c r="U232" i="4"/>
  <c r="U269" i="4"/>
  <c r="N323" i="4"/>
  <c r="U330" i="4"/>
  <c r="P348" i="4"/>
  <c r="P102" i="4"/>
  <c r="P105" i="4"/>
  <c r="N109" i="4"/>
  <c r="U109" i="4"/>
  <c r="P112" i="4"/>
  <c r="P116" i="4"/>
  <c r="P129" i="4"/>
  <c r="P152" i="4"/>
  <c r="P165" i="4"/>
  <c r="P169" i="4"/>
  <c r="N204" i="4"/>
  <c r="U204" i="4"/>
  <c r="P205" i="4"/>
  <c r="P231" i="4"/>
  <c r="P245" i="4"/>
  <c r="N247" i="4"/>
  <c r="N249" i="4"/>
  <c r="P261" i="4"/>
  <c r="P273" i="4"/>
  <c r="U273" i="4"/>
  <c r="P277" i="4"/>
  <c r="U277" i="4"/>
  <c r="P280" i="4"/>
  <c r="N310" i="4"/>
  <c r="U326" i="4"/>
  <c r="P384" i="4"/>
  <c r="P392" i="4"/>
  <c r="P244" i="4"/>
  <c r="P253" i="4"/>
  <c r="U253" i="4"/>
  <c r="P260" i="4"/>
  <c r="P272" i="4"/>
  <c r="P276" i="4"/>
  <c r="U281" i="4"/>
  <c r="P285" i="4"/>
  <c r="U285" i="4"/>
  <c r="P316" i="4"/>
  <c r="P320" i="4"/>
  <c r="P321" i="4"/>
  <c r="P324" i="4"/>
  <c r="N325" i="4"/>
  <c r="P334" i="4"/>
  <c r="U334" i="4"/>
  <c r="P338" i="4"/>
  <c r="U338" i="4"/>
  <c r="P342" i="4"/>
  <c r="U342" i="4"/>
  <c r="U346" i="4"/>
  <c r="U348" i="4"/>
  <c r="U350" i="4"/>
  <c r="P354" i="4"/>
  <c r="U354" i="4"/>
  <c r="P358" i="4"/>
  <c r="U358" i="4"/>
  <c r="U362" i="4"/>
  <c r="U366" i="4"/>
  <c r="P370" i="4"/>
  <c r="U370" i="4"/>
  <c r="P374" i="4"/>
  <c r="U374" i="4"/>
  <c r="P386" i="4"/>
  <c r="U386" i="4"/>
  <c r="P322" i="4"/>
  <c r="U322" i="4"/>
  <c r="P325" i="4"/>
  <c r="P393" i="4"/>
  <c r="N127" i="4"/>
  <c r="P127" i="4"/>
  <c r="U144" i="4"/>
  <c r="U165" i="4"/>
  <c r="U227" i="4"/>
  <c r="U37" i="4"/>
  <c r="U45" i="4"/>
  <c r="U53" i="4"/>
  <c r="N62" i="4"/>
  <c r="N71" i="4"/>
  <c r="U197" i="4"/>
  <c r="U26" i="4"/>
  <c r="N100" i="4"/>
  <c r="N102" i="4"/>
  <c r="N174" i="4"/>
  <c r="P174" i="4"/>
  <c r="N178" i="4"/>
  <c r="P178" i="4"/>
  <c r="A376" i="4"/>
  <c r="A376" i="5"/>
  <c r="A376" i="7"/>
  <c r="A377" i="4"/>
  <c r="A377" i="7"/>
  <c r="A378" i="4"/>
  <c r="A378" i="5"/>
  <c r="A379" i="4"/>
  <c r="A379" i="5"/>
  <c r="A379" i="7"/>
  <c r="A380" i="4"/>
  <c r="A380" i="7"/>
  <c r="A382" i="4"/>
  <c r="A382" i="5"/>
  <c r="A383" i="4"/>
  <c r="A383" i="7"/>
  <c r="A384" i="4"/>
  <c r="A384" i="7"/>
  <c r="A385" i="4"/>
  <c r="A385" i="5"/>
  <c r="A387" i="4"/>
  <c r="A387" i="7"/>
  <c r="A388" i="4"/>
  <c r="A388" i="5"/>
  <c r="A389" i="4"/>
  <c r="A389" i="5"/>
  <c r="A390" i="4"/>
  <c r="A390" i="7"/>
  <c r="A391" i="4"/>
  <c r="A391" i="7"/>
  <c r="A391" i="5"/>
  <c r="A392" i="4"/>
  <c r="A392" i="5"/>
  <c r="A394" i="4"/>
  <c r="A394" i="5"/>
  <c r="A394" i="7"/>
  <c r="A375" i="7"/>
  <c r="A382" i="7"/>
  <c r="A389" i="7"/>
  <c r="A384" i="5"/>
  <c r="N33" i="4"/>
  <c r="U34" i="4"/>
  <c r="N69" i="4"/>
  <c r="N79" i="4"/>
  <c r="P79" i="4"/>
  <c r="U84" i="4"/>
  <c r="U88" i="4"/>
  <c r="N90" i="4"/>
  <c r="N111" i="4"/>
  <c r="P111" i="4"/>
  <c r="U231" i="4"/>
  <c r="N250" i="4"/>
  <c r="P250" i="4"/>
  <c r="A377" i="5"/>
  <c r="A390" i="5"/>
  <c r="N40" i="4"/>
  <c r="N44" i="4"/>
  <c r="N52" i="4"/>
  <c r="U69" i="4"/>
  <c r="N70" i="4"/>
  <c r="P91" i="4"/>
  <c r="P93" i="4"/>
  <c r="N99" i="4"/>
  <c r="P99" i="4"/>
  <c r="N101" i="4"/>
  <c r="U101" i="4"/>
  <c r="N103" i="4"/>
  <c r="U116" i="4"/>
  <c r="U148" i="4"/>
  <c r="U211" i="4"/>
  <c r="U215" i="4"/>
  <c r="U108" i="4"/>
  <c r="N112" i="4"/>
  <c r="N122" i="4"/>
  <c r="N123" i="4"/>
  <c r="N131" i="4"/>
  <c r="U136" i="4"/>
  <c r="N138" i="4"/>
  <c r="U155" i="4"/>
  <c r="U183" i="4"/>
  <c r="U187" i="4"/>
  <c r="N208" i="4"/>
  <c r="U208" i="4"/>
  <c r="N222" i="4"/>
  <c r="P222" i="4"/>
  <c r="B375" i="7"/>
  <c r="B382" i="7"/>
  <c r="B386" i="7"/>
  <c r="B389" i="7"/>
  <c r="B393" i="7"/>
  <c r="B381" i="5"/>
  <c r="B384" i="5"/>
  <c r="B387" i="5"/>
  <c r="B390" i="5"/>
  <c r="N13" i="4"/>
  <c r="U13" i="4"/>
  <c r="N15" i="4"/>
  <c r="U20" i="4"/>
  <c r="N21" i="4"/>
  <c r="U21" i="4"/>
  <c r="N37" i="4"/>
  <c r="N45" i="4"/>
  <c r="N53" i="4"/>
  <c r="U80" i="4"/>
  <c r="N81" i="4"/>
  <c r="U81" i="4"/>
  <c r="N82" i="4"/>
  <c r="N83" i="4"/>
  <c r="N92" i="4"/>
  <c r="N93" i="4"/>
  <c r="U93" i="4"/>
  <c r="N94" i="4"/>
  <c r="N95" i="4"/>
  <c r="U100" i="4"/>
  <c r="N104" i="4"/>
  <c r="U112" i="4"/>
  <c r="N113" i="4"/>
  <c r="U113" i="4"/>
  <c r="N114" i="4"/>
  <c r="N115" i="4"/>
  <c r="N124" i="4"/>
  <c r="N125" i="4"/>
  <c r="U125" i="4"/>
  <c r="N130" i="4"/>
  <c r="U132" i="4"/>
  <c r="N158" i="4"/>
  <c r="P158" i="4"/>
  <c r="U160" i="4"/>
  <c r="N162" i="4"/>
  <c r="N175" i="4"/>
  <c r="U181" i="4"/>
  <c r="N190" i="4"/>
  <c r="P190" i="4"/>
  <c r="U192" i="4"/>
  <c r="N194" i="4"/>
  <c r="N218" i="4"/>
  <c r="P218" i="4"/>
  <c r="N280" i="4"/>
  <c r="N314" i="4"/>
  <c r="N329" i="4"/>
  <c r="C375" i="7"/>
  <c r="B376" i="7"/>
  <c r="B379" i="7"/>
  <c r="C382" i="7"/>
  <c r="B383" i="7"/>
  <c r="C386" i="7"/>
  <c r="C389" i="7"/>
  <c r="B390" i="7"/>
  <c r="C393" i="7"/>
  <c r="B394" i="7"/>
  <c r="B378" i="5"/>
  <c r="C381" i="5"/>
  <c r="C384" i="5"/>
  <c r="B385" i="5"/>
  <c r="C387" i="5"/>
  <c r="B388" i="5"/>
  <c r="C390" i="5"/>
  <c r="B391" i="5"/>
  <c r="B394" i="5"/>
  <c r="U14" i="4"/>
  <c r="P15" i="4"/>
  <c r="U18" i="4"/>
  <c r="N20" i="4"/>
  <c r="U22" i="4"/>
  <c r="P34" i="4"/>
  <c r="P37" i="4"/>
  <c r="P45" i="4"/>
  <c r="P53" i="4"/>
  <c r="P56" i="4"/>
  <c r="N57" i="4"/>
  <c r="N58" i="4"/>
  <c r="P64" i="4"/>
  <c r="N65" i="4"/>
  <c r="N66" i="4"/>
  <c r="N73" i="4"/>
  <c r="U73" i="4"/>
  <c r="N74" i="4"/>
  <c r="N75" i="4"/>
  <c r="P78" i="4"/>
  <c r="N84" i="4"/>
  <c r="N85" i="4"/>
  <c r="U85" i="4"/>
  <c r="N86" i="4"/>
  <c r="N87" i="4"/>
  <c r="P89" i="4"/>
  <c r="P92" i="4"/>
  <c r="U92" i="4"/>
  <c r="P98" i="4"/>
  <c r="P101" i="4"/>
  <c r="P104" i="4"/>
  <c r="U104" i="4"/>
  <c r="N105" i="4"/>
  <c r="U105" i="4"/>
  <c r="N106" i="4"/>
  <c r="N107" i="4"/>
  <c r="P110" i="4"/>
  <c r="N116" i="4"/>
  <c r="N117" i="4"/>
  <c r="U117" i="4"/>
  <c r="N118" i="4"/>
  <c r="N119" i="4"/>
  <c r="P124" i="4"/>
  <c r="U124" i="4"/>
  <c r="N128" i="4"/>
  <c r="N129" i="4"/>
  <c r="U129" i="4"/>
  <c r="N137" i="4"/>
  <c r="U137" i="4"/>
  <c r="N139" i="4"/>
  <c r="N148" i="4"/>
  <c r="N150" i="4"/>
  <c r="P161" i="4"/>
  <c r="U161" i="4"/>
  <c r="P167" i="4"/>
  <c r="U167" i="4"/>
  <c r="U171" i="4"/>
  <c r="P180" i="4"/>
  <c r="P199" i="4"/>
  <c r="U199" i="4"/>
  <c r="U203" i="4"/>
  <c r="N215" i="4"/>
  <c r="N219" i="4"/>
  <c r="N231" i="4"/>
  <c r="N248" i="4"/>
  <c r="U272" i="4"/>
  <c r="U324" i="4"/>
  <c r="N140" i="4"/>
  <c r="N141" i="4"/>
  <c r="U141" i="4"/>
  <c r="N142" i="4"/>
  <c r="N143" i="4"/>
  <c r="U159" i="4"/>
  <c r="N163" i="4"/>
  <c r="U164" i="4"/>
  <c r="N166" i="4"/>
  <c r="U169" i="4"/>
  <c r="U175" i="4"/>
  <c r="N179" i="4"/>
  <c r="U180" i="4"/>
  <c r="N182" i="4"/>
  <c r="U191" i="4"/>
  <c r="N195" i="4"/>
  <c r="N206" i="4"/>
  <c r="N207" i="4"/>
  <c r="N234" i="4"/>
  <c r="P234" i="4"/>
  <c r="N236" i="4"/>
  <c r="U236" i="4"/>
  <c r="N238" i="4"/>
  <c r="N251" i="4"/>
  <c r="N327" i="4"/>
  <c r="P126" i="4"/>
  <c r="N132" i="4"/>
  <c r="N133" i="4"/>
  <c r="U133" i="4"/>
  <c r="N134" i="4"/>
  <c r="N135" i="4"/>
  <c r="P137" i="4"/>
  <c r="P140" i="4"/>
  <c r="U140" i="4"/>
  <c r="N144" i="4"/>
  <c r="N145" i="4"/>
  <c r="U145" i="4"/>
  <c r="N146" i="4"/>
  <c r="N147" i="4"/>
  <c r="P150" i="4"/>
  <c r="U152" i="4"/>
  <c r="N153" i="4"/>
  <c r="N154" i="4"/>
  <c r="P157" i="4"/>
  <c r="U157" i="4"/>
  <c r="P160" i="4"/>
  <c r="P163" i="4"/>
  <c r="U163" i="4"/>
  <c r="N167" i="4"/>
  <c r="U168" i="4"/>
  <c r="N170" i="4"/>
  <c r="P173" i="4"/>
  <c r="U173" i="4"/>
  <c r="P176" i="4"/>
  <c r="P179" i="4"/>
  <c r="U179" i="4"/>
  <c r="N183" i="4"/>
  <c r="N186" i="4"/>
  <c r="P189" i="4"/>
  <c r="U189" i="4"/>
  <c r="P192" i="4"/>
  <c r="P195" i="4"/>
  <c r="U195" i="4"/>
  <c r="N199" i="4"/>
  <c r="U200" i="4"/>
  <c r="N202" i="4"/>
  <c r="P208" i="4"/>
  <c r="P209" i="4"/>
  <c r="N210" i="4"/>
  <c r="N216" i="4"/>
  <c r="U216" i="4"/>
  <c r="N220" i="4"/>
  <c r="U220" i="4"/>
  <c r="P224" i="4"/>
  <c r="P237" i="4"/>
  <c r="P243" i="4"/>
  <c r="U243" i="4"/>
  <c r="U247" i="4"/>
  <c r="P256" i="4"/>
  <c r="U256" i="4"/>
  <c r="N260" i="4"/>
  <c r="U261" i="4"/>
  <c r="N264" i="4"/>
  <c r="U265" i="4"/>
  <c r="P269" i="4"/>
  <c r="U284" i="4"/>
  <c r="P288" i="4"/>
  <c r="U318" i="4"/>
  <c r="N223" i="4"/>
  <c r="N224" i="4"/>
  <c r="U224" i="4"/>
  <c r="N226" i="4"/>
  <c r="U235" i="4"/>
  <c r="N239" i="4"/>
  <c r="N240" i="4"/>
  <c r="U240" i="4"/>
  <c r="N241" i="4"/>
  <c r="N242" i="4"/>
  <c r="U251" i="4"/>
  <c r="U260" i="4"/>
  <c r="U264" i="4"/>
  <c r="N268" i="4"/>
  <c r="U276" i="4"/>
  <c r="N284" i="4"/>
  <c r="U288" i="4"/>
  <c r="P207" i="4"/>
  <c r="U207" i="4"/>
  <c r="N211" i="4"/>
  <c r="N212" i="4"/>
  <c r="U212" i="4"/>
  <c r="N214" i="4"/>
  <c r="P217" i="4"/>
  <c r="P220" i="4"/>
  <c r="P223" i="4"/>
  <c r="U223" i="4"/>
  <c r="N227" i="4"/>
  <c r="N228" i="4"/>
  <c r="U228" i="4"/>
  <c r="N230" i="4"/>
  <c r="P233" i="4"/>
  <c r="P236" i="4"/>
  <c r="P239" i="4"/>
  <c r="U239" i="4"/>
  <c r="N243" i="4"/>
  <c r="N244" i="4"/>
  <c r="U244" i="4"/>
  <c r="N245" i="4"/>
  <c r="N246" i="4"/>
  <c r="P249" i="4"/>
  <c r="P252" i="4"/>
  <c r="N256" i="4"/>
  <c r="P265" i="4"/>
  <c r="P268" i="4"/>
  <c r="U268" i="4"/>
  <c r="N272" i="4"/>
  <c r="U280" i="4"/>
  <c r="P281" i="4"/>
  <c r="P284" i="4"/>
  <c r="N288" i="4"/>
  <c r="U310" i="4"/>
  <c r="N311" i="4"/>
  <c r="N313" i="4"/>
  <c r="U314" i="4"/>
  <c r="P318" i="4"/>
  <c r="U320" i="4"/>
  <c r="N326" i="4"/>
  <c r="N330" i="4"/>
  <c r="U336" i="4"/>
  <c r="P310" i="4"/>
  <c r="P312" i="4"/>
  <c r="U312" i="4"/>
  <c r="P313" i="4"/>
  <c r="N315" i="4"/>
  <c r="N317" i="4"/>
  <c r="N318" i="4"/>
  <c r="P326" i="4"/>
  <c r="P328" i="4"/>
  <c r="U328" i="4"/>
  <c r="P329" i="4"/>
  <c r="N331" i="4"/>
  <c r="N333" i="4"/>
  <c r="N334" i="4"/>
  <c r="U378" i="4"/>
  <c r="U382" i="4"/>
  <c r="U390" i="4"/>
  <c r="P314" i="4"/>
  <c r="U316" i="4"/>
  <c r="P317" i="4"/>
  <c r="N319" i="4"/>
  <c r="N321" i="4"/>
  <c r="N322" i="4"/>
  <c r="P330" i="4"/>
  <c r="U332" i="4"/>
  <c r="P333" i="4"/>
  <c r="P344" i="4"/>
  <c r="P345" i="4"/>
  <c r="N347" i="4"/>
  <c r="N349" i="4"/>
  <c r="N363" i="4"/>
  <c r="N365" i="4"/>
  <c r="N366" i="4"/>
  <c r="P377" i="4"/>
  <c r="N379" i="4"/>
  <c r="N381" i="4"/>
  <c r="N382" i="4"/>
  <c r="N389" i="4"/>
  <c r="N390" i="4"/>
  <c r="N335" i="4"/>
  <c r="N337" i="4"/>
  <c r="N338" i="4"/>
  <c r="U344" i="4"/>
  <c r="P346" i="4"/>
  <c r="P349" i="4"/>
  <c r="N350" i="4"/>
  <c r="N351" i="4"/>
  <c r="N353" i="4"/>
  <c r="N354" i="4"/>
  <c r="P362" i="4"/>
  <c r="P365" i="4"/>
  <c r="N367" i="4"/>
  <c r="N369" i="4"/>
  <c r="N370" i="4"/>
  <c r="P378" i="4"/>
  <c r="P381" i="4"/>
  <c r="N383" i="4"/>
  <c r="N384" i="4"/>
  <c r="P389" i="4"/>
  <c r="N391" i="4"/>
  <c r="N392" i="4"/>
  <c r="P337" i="4"/>
  <c r="N339" i="4"/>
  <c r="N341" i="4"/>
  <c r="N342" i="4"/>
  <c r="P350" i="4"/>
  <c r="P353" i="4"/>
  <c r="N355" i="4"/>
  <c r="N357" i="4"/>
  <c r="N358" i="4"/>
  <c r="P366" i="4"/>
  <c r="P369" i="4"/>
  <c r="N371" i="4"/>
  <c r="N373" i="4"/>
  <c r="N374" i="4"/>
  <c r="P382" i="4"/>
  <c r="N385" i="4"/>
  <c r="N386" i="4"/>
  <c r="P390" i="4"/>
  <c r="N393" i="4"/>
  <c r="N394" i="4"/>
  <c r="N259" i="4"/>
  <c r="P259" i="4"/>
  <c r="U259" i="4"/>
  <c r="N275" i="4"/>
  <c r="P275" i="4"/>
  <c r="U275" i="4"/>
  <c r="U15" i="4"/>
  <c r="N23" i="4"/>
  <c r="U23" i="4"/>
  <c r="N27" i="4"/>
  <c r="U27" i="4"/>
  <c r="N38" i="4"/>
  <c r="U38" i="4"/>
  <c r="N46" i="4"/>
  <c r="U46" i="4"/>
  <c r="N50" i="4"/>
  <c r="U50" i="4"/>
  <c r="N54" i="4"/>
  <c r="U54" i="4"/>
  <c r="U62" i="4"/>
  <c r="U70" i="4"/>
  <c r="P13" i="4"/>
  <c r="N14" i="4"/>
  <c r="N18" i="4"/>
  <c r="P21" i="4"/>
  <c r="N22" i="4"/>
  <c r="N24" i="4"/>
  <c r="U24" i="4"/>
  <c r="P26" i="4"/>
  <c r="U39" i="4"/>
  <c r="U43" i="4"/>
  <c r="U47" i="4"/>
  <c r="U51" i="4"/>
  <c r="U58" i="4"/>
  <c r="U66" i="4"/>
  <c r="U359" i="4"/>
  <c r="N360" i="4"/>
  <c r="P360" i="4"/>
  <c r="U360" i="4"/>
  <c r="U375" i="4"/>
  <c r="N376" i="4"/>
  <c r="P376" i="4"/>
  <c r="U376" i="4"/>
  <c r="U387" i="4"/>
  <c r="N26" i="4"/>
  <c r="N34" i="4"/>
  <c r="U40" i="4"/>
  <c r="U44" i="4"/>
  <c r="U52" i="4"/>
  <c r="N55" i="4"/>
  <c r="U55" i="4"/>
  <c r="N59" i="4"/>
  <c r="U59" i="4"/>
  <c r="N63" i="4"/>
  <c r="U63" i="4"/>
  <c r="N67" i="4"/>
  <c r="U67" i="4"/>
  <c r="U71" i="4"/>
  <c r="U74" i="4"/>
  <c r="U75" i="4"/>
  <c r="U78" i="4"/>
  <c r="U79" i="4"/>
  <c r="U82" i="4"/>
  <c r="U83" i="4"/>
  <c r="U86" i="4"/>
  <c r="U87" i="4"/>
  <c r="U90" i="4"/>
  <c r="U91" i="4"/>
  <c r="U94" i="4"/>
  <c r="U95" i="4"/>
  <c r="U98" i="4"/>
  <c r="U99" i="4"/>
  <c r="U102" i="4"/>
  <c r="U103" i="4"/>
  <c r="U106" i="4"/>
  <c r="U107" i="4"/>
  <c r="U110" i="4"/>
  <c r="U111" i="4"/>
  <c r="U114" i="4"/>
  <c r="U115" i="4"/>
  <c r="U118" i="4"/>
  <c r="U119" i="4"/>
  <c r="U122" i="4"/>
  <c r="U123" i="4"/>
  <c r="U126" i="4"/>
  <c r="U127" i="4"/>
  <c r="U130" i="4"/>
  <c r="U131" i="4"/>
  <c r="U134" i="4"/>
  <c r="U135" i="4"/>
  <c r="U138" i="4"/>
  <c r="U139" i="4"/>
  <c r="U142" i="4"/>
  <c r="U143" i="4"/>
  <c r="U146" i="4"/>
  <c r="U147" i="4"/>
  <c r="U150" i="4"/>
  <c r="P151" i="4"/>
  <c r="N151" i="4"/>
  <c r="U151" i="4"/>
  <c r="P38" i="4"/>
  <c r="N39" i="4"/>
  <c r="N43" i="4"/>
  <c r="P46" i="4"/>
  <c r="N47" i="4"/>
  <c r="P50" i="4"/>
  <c r="N51" i="4"/>
  <c r="P54" i="4"/>
  <c r="N56" i="4"/>
  <c r="N60" i="4"/>
  <c r="N64" i="4"/>
  <c r="N68" i="4"/>
  <c r="U56" i="4"/>
  <c r="P58" i="4"/>
  <c r="U60" i="4"/>
  <c r="P62" i="4"/>
  <c r="U64" i="4"/>
  <c r="P66" i="4"/>
  <c r="U68" i="4"/>
  <c r="P70" i="4"/>
  <c r="N263" i="4"/>
  <c r="P263" i="4"/>
  <c r="U263" i="4"/>
  <c r="N279" i="4"/>
  <c r="P279" i="4"/>
  <c r="U279" i="4"/>
  <c r="U315" i="4"/>
  <c r="U331" i="4"/>
  <c r="U347" i="4"/>
  <c r="U153" i="4"/>
  <c r="U154" i="4"/>
  <c r="U158" i="4"/>
  <c r="U162" i="4"/>
  <c r="U166" i="4"/>
  <c r="U170" i="4"/>
  <c r="U174" i="4"/>
  <c r="U177" i="4"/>
  <c r="U178" i="4"/>
  <c r="U182" i="4"/>
  <c r="U186" i="4"/>
  <c r="U190" i="4"/>
  <c r="U194" i="4"/>
  <c r="U202" i="4"/>
  <c r="U205" i="4"/>
  <c r="U206" i="4"/>
  <c r="U209" i="4"/>
  <c r="U210" i="4"/>
  <c r="U213" i="4"/>
  <c r="U214" i="4"/>
  <c r="U217" i="4"/>
  <c r="U218" i="4"/>
  <c r="U221" i="4"/>
  <c r="U222" i="4"/>
  <c r="U225" i="4"/>
  <c r="U226" i="4"/>
  <c r="U229" i="4"/>
  <c r="U230" i="4"/>
  <c r="U233" i="4"/>
  <c r="U234" i="4"/>
  <c r="U237" i="4"/>
  <c r="U238" i="4"/>
  <c r="U241" i="4"/>
  <c r="U242" i="4"/>
  <c r="U245" i="4"/>
  <c r="U246" i="4"/>
  <c r="U249" i="4"/>
  <c r="U250" i="4"/>
  <c r="N267" i="4"/>
  <c r="P267" i="4"/>
  <c r="U267" i="4"/>
  <c r="N283" i="4"/>
  <c r="P283" i="4"/>
  <c r="U283" i="4"/>
  <c r="N255" i="4"/>
  <c r="P255" i="4"/>
  <c r="U255" i="4"/>
  <c r="N271" i="4"/>
  <c r="P271" i="4"/>
  <c r="U271" i="4"/>
  <c r="N287" i="4"/>
  <c r="P287" i="4"/>
  <c r="U287" i="4"/>
  <c r="U323" i="4"/>
  <c r="U339" i="4"/>
  <c r="N152" i="4"/>
  <c r="N156" i="4"/>
  <c r="N160" i="4"/>
  <c r="N164" i="4"/>
  <c r="N168" i="4"/>
  <c r="N172" i="4"/>
  <c r="N176" i="4"/>
  <c r="N180" i="4"/>
  <c r="N188" i="4"/>
  <c r="N192" i="4"/>
  <c r="N200" i="4"/>
  <c r="U363" i="4"/>
  <c r="N364" i="4"/>
  <c r="P364" i="4"/>
  <c r="U364" i="4"/>
  <c r="U379" i="4"/>
  <c r="N380" i="4"/>
  <c r="P380" i="4"/>
  <c r="N157" i="4"/>
  <c r="N161" i="4"/>
  <c r="N165" i="4"/>
  <c r="N169" i="4"/>
  <c r="N173" i="4"/>
  <c r="N177" i="4"/>
  <c r="N181" i="4"/>
  <c r="N189" i="4"/>
  <c r="N197" i="4"/>
  <c r="N205" i="4"/>
  <c r="N209" i="4"/>
  <c r="N213" i="4"/>
  <c r="N217" i="4"/>
  <c r="N221" i="4"/>
  <c r="N225" i="4"/>
  <c r="N229" i="4"/>
  <c r="N233" i="4"/>
  <c r="N237" i="4"/>
  <c r="U252" i="4"/>
  <c r="U311" i="4"/>
  <c r="U319" i="4"/>
  <c r="U327" i="4"/>
  <c r="U335" i="4"/>
  <c r="U343" i="4"/>
  <c r="U351" i="4"/>
  <c r="U367" i="4"/>
  <c r="N368" i="4"/>
  <c r="P368" i="4"/>
  <c r="U368" i="4"/>
  <c r="P254" i="4"/>
  <c r="U254" i="4"/>
  <c r="P258" i="4"/>
  <c r="U258" i="4"/>
  <c r="P262" i="4"/>
  <c r="U262" i="4"/>
  <c r="P266" i="4"/>
  <c r="U266" i="4"/>
  <c r="P270" i="4"/>
  <c r="U270" i="4"/>
  <c r="P274" i="4"/>
  <c r="U274" i="4"/>
  <c r="P278" i="4"/>
  <c r="U278" i="4"/>
  <c r="P282" i="4"/>
  <c r="U282" i="4"/>
  <c r="P286" i="4"/>
  <c r="U286" i="4"/>
  <c r="U355" i="4"/>
  <c r="N356" i="4"/>
  <c r="P356" i="4"/>
  <c r="U356" i="4"/>
  <c r="U371" i="4"/>
  <c r="N372" i="4"/>
  <c r="P372" i="4"/>
  <c r="U372" i="4"/>
  <c r="N253" i="4"/>
  <c r="N257" i="4"/>
  <c r="N261" i="4"/>
  <c r="N265" i="4"/>
  <c r="N269" i="4"/>
  <c r="N273" i="4"/>
  <c r="N277" i="4"/>
  <c r="N281" i="4"/>
  <c r="N285" i="4"/>
  <c r="N254" i="4"/>
  <c r="N258" i="4"/>
  <c r="N262" i="4"/>
  <c r="N266" i="4"/>
  <c r="N270" i="4"/>
  <c r="N274" i="4"/>
  <c r="N278" i="4"/>
  <c r="N282" i="4"/>
  <c r="N286" i="4"/>
  <c r="U383" i="4"/>
  <c r="U391" i="4"/>
  <c r="U380" i="4"/>
  <c r="U384" i="4"/>
  <c r="U392" i="4"/>
  <c r="U313" i="4"/>
  <c r="U317" i="4"/>
  <c r="U321" i="4"/>
  <c r="U325" i="4"/>
  <c r="U329" i="4"/>
  <c r="U333" i="4"/>
  <c r="U337" i="4"/>
  <c r="U341" i="4"/>
  <c r="U345" i="4"/>
  <c r="U349" i="4"/>
  <c r="P311" i="4"/>
  <c r="N312" i="4"/>
  <c r="P315" i="4"/>
  <c r="N316" i="4"/>
  <c r="P319" i="4"/>
  <c r="N320" i="4"/>
  <c r="P323" i="4"/>
  <c r="N324" i="4"/>
  <c r="P327" i="4"/>
  <c r="N328" i="4"/>
  <c r="P331" i="4"/>
  <c r="N332" i="4"/>
  <c r="P335" i="4"/>
  <c r="N336" i="4"/>
  <c r="P339" i="4"/>
  <c r="P343" i="4"/>
  <c r="N344" i="4"/>
  <c r="P347" i="4"/>
  <c r="N348" i="4"/>
  <c r="P351" i="4"/>
  <c r="U353" i="4"/>
  <c r="P355" i="4"/>
  <c r="U357" i="4"/>
  <c r="P359" i="4"/>
  <c r="U361" i="4"/>
  <c r="P363" i="4"/>
  <c r="U365" i="4"/>
  <c r="P367" i="4"/>
  <c r="U369" i="4"/>
  <c r="P371" i="4"/>
  <c r="U373" i="4"/>
  <c r="P375" i="4"/>
  <c r="U377" i="4"/>
  <c r="P379" i="4"/>
  <c r="U381" i="4"/>
  <c r="P383" i="4"/>
  <c r="U385" i="4"/>
  <c r="P387" i="4"/>
  <c r="U389" i="4"/>
  <c r="P391" i="4"/>
  <c r="U393" i="4"/>
  <c r="E11" i="16"/>
  <c r="X394" i="4" l="1"/>
  <c r="G394" i="7" s="1"/>
  <c r="X227" i="4"/>
  <c r="X130" i="4"/>
  <c r="X354" i="4"/>
  <c r="X192" i="4"/>
  <c r="X191" i="4"/>
  <c r="X257" i="4"/>
  <c r="X211" i="4"/>
  <c r="X171" i="4"/>
  <c r="X210" i="4"/>
  <c r="X339" i="4"/>
  <c r="X147" i="4"/>
  <c r="X43" i="4"/>
  <c r="X156" i="4"/>
  <c r="X226" i="4"/>
  <c r="X207" i="4"/>
  <c r="X253" i="4"/>
  <c r="X95" i="4"/>
  <c r="X288" i="4"/>
  <c r="X103" i="4"/>
  <c r="X346" i="4"/>
  <c r="X313" i="4"/>
  <c r="X197" i="4"/>
  <c r="X370" i="4"/>
  <c r="X310" i="4"/>
  <c r="F389" i="7"/>
  <c r="X387" i="4"/>
  <c r="G387" i="7" s="1"/>
  <c r="X371" i="4"/>
  <c r="X347" i="4"/>
  <c r="X331" i="4"/>
  <c r="X329" i="4"/>
  <c r="X383" i="4"/>
  <c r="G383" i="7" s="1"/>
  <c r="X153" i="4"/>
  <c r="X51" i="4"/>
  <c r="X235" i="4"/>
  <c r="X136" i="4"/>
  <c r="X33" i="4"/>
  <c r="X40" i="4"/>
  <c r="X89" i="4"/>
  <c r="X277" i="4"/>
  <c r="X176" i="4"/>
  <c r="X160" i="4"/>
  <c r="X218" i="4"/>
  <c r="X385" i="4"/>
  <c r="G385" i="7" s="1"/>
  <c r="X164" i="4"/>
  <c r="X206" i="4"/>
  <c r="X142" i="4"/>
  <c r="X330" i="4"/>
  <c r="X216" i="4"/>
  <c r="X179" i="4"/>
  <c r="X204" i="4"/>
  <c r="X219" i="4"/>
  <c r="X321" i="4"/>
  <c r="X367" i="4"/>
  <c r="X267" i="4"/>
  <c r="X194" i="4"/>
  <c r="X166" i="4"/>
  <c r="X47" i="4"/>
  <c r="X123" i="4"/>
  <c r="X115" i="4"/>
  <c r="X107" i="4"/>
  <c r="X83" i="4"/>
  <c r="X75" i="4"/>
  <c r="X231" i="4"/>
  <c r="X361" i="4"/>
  <c r="X325" i="4"/>
  <c r="X362" i="4"/>
  <c r="X338" i="4"/>
  <c r="X326" i="4"/>
  <c r="X243" i="4"/>
  <c r="X129" i="4"/>
  <c r="X86" i="4"/>
  <c r="X78" i="4"/>
  <c r="X65" i="4"/>
  <c r="X186" i="4"/>
  <c r="X119" i="4"/>
  <c r="X87" i="4"/>
  <c r="X261" i="4"/>
  <c r="X241" i="4"/>
  <c r="X79" i="4"/>
  <c r="X357" i="4"/>
  <c r="X348" i="4"/>
  <c r="X238" i="4"/>
  <c r="X182" i="4"/>
  <c r="X66" i="4"/>
  <c r="X102" i="4"/>
  <c r="X382" i="4"/>
  <c r="G382" i="7" s="1"/>
  <c r="X249" i="4"/>
  <c r="X264" i="4"/>
  <c r="X314" i="4"/>
  <c r="X21" i="4"/>
  <c r="X232" i="4"/>
  <c r="X155" i="4"/>
  <c r="X57" i="4"/>
  <c r="X159" i="4"/>
  <c r="X248" i="4"/>
  <c r="G388" i="7"/>
  <c r="X163" i="4"/>
  <c r="X379" i="4"/>
  <c r="G379" i="7" s="1"/>
  <c r="X363" i="4"/>
  <c r="X355" i="4"/>
  <c r="X323" i="4"/>
  <c r="X315" i="4"/>
  <c r="X345" i="4"/>
  <c r="X221" i="4"/>
  <c r="X188" i="4"/>
  <c r="X234" i="4"/>
  <c r="X22" i="4"/>
  <c r="X84" i="4"/>
  <c r="X187" i="4"/>
  <c r="X108" i="4"/>
  <c r="F377" i="7"/>
  <c r="F390" i="7"/>
  <c r="X169" i="4"/>
  <c r="X174" i="4"/>
  <c r="X58" i="4"/>
  <c r="X127" i="4"/>
  <c r="X111" i="4"/>
  <c r="X373" i="4"/>
  <c r="X322" i="4"/>
  <c r="X272" i="4"/>
  <c r="X245" i="4"/>
  <c r="X195" i="4"/>
  <c r="X139" i="4"/>
  <c r="X117" i="4"/>
  <c r="X106" i="4"/>
  <c r="X73" i="4"/>
  <c r="X124" i="4"/>
  <c r="X44" i="4"/>
  <c r="X203" i="4"/>
  <c r="X61" i="4"/>
  <c r="X149" i="4"/>
  <c r="X208" i="4"/>
  <c r="F384" i="7"/>
  <c r="F393" i="7"/>
  <c r="X285" i="4"/>
  <c r="X135" i="4"/>
  <c r="X71" i="4"/>
  <c r="X386" i="4"/>
  <c r="G386" i="7" s="1"/>
  <c r="X358" i="4"/>
  <c r="X391" i="4"/>
  <c r="G391" i="7" s="1"/>
  <c r="X392" i="4"/>
  <c r="G392" i="7" s="1"/>
  <c r="X213" i="4"/>
  <c r="X246" i="4"/>
  <c r="X154" i="4"/>
  <c r="X18" i="4"/>
  <c r="X69" i="4"/>
  <c r="F382" i="7"/>
  <c r="X393" i="4"/>
  <c r="G393" i="7" s="1"/>
  <c r="X377" i="4"/>
  <c r="G377" i="7" s="1"/>
  <c r="X369" i="4"/>
  <c r="X336" i="4"/>
  <c r="X341" i="4"/>
  <c r="X286" i="4"/>
  <c r="X270" i="4"/>
  <c r="X254" i="4"/>
  <c r="X273" i="4"/>
  <c r="X237" i="4"/>
  <c r="X205" i="4"/>
  <c r="X189" i="4"/>
  <c r="X173" i="4"/>
  <c r="X157" i="4"/>
  <c r="X172" i="4"/>
  <c r="X250" i="4"/>
  <c r="X202" i="4"/>
  <c r="X190" i="4"/>
  <c r="X162" i="4"/>
  <c r="X150" i="4"/>
  <c r="X134" i="4"/>
  <c r="X126" i="4"/>
  <c r="X118" i="4"/>
  <c r="X110" i="4"/>
  <c r="X94" i="4"/>
  <c r="X52" i="4"/>
  <c r="X34" i="4"/>
  <c r="X13" i="4"/>
  <c r="X50" i="4"/>
  <c r="X23" i="4"/>
  <c r="X342" i="4"/>
  <c r="X334" i="4"/>
  <c r="X244" i="4"/>
  <c r="X228" i="4"/>
  <c r="X223" i="4"/>
  <c r="X212" i="4"/>
  <c r="X276" i="4"/>
  <c r="X251" i="4"/>
  <c r="X240" i="4"/>
  <c r="X224" i="4"/>
  <c r="X220" i="4"/>
  <c r="X199" i="4"/>
  <c r="X183" i="4"/>
  <c r="X167" i="4"/>
  <c r="X128" i="4"/>
  <c r="X80" i="4"/>
  <c r="X384" i="4"/>
  <c r="G384" i="7" s="1"/>
  <c r="X359" i="4"/>
  <c r="X372" i="4"/>
  <c r="X131" i="4"/>
  <c r="X236" i="4"/>
  <c r="X88" i="4"/>
  <c r="X178" i="4"/>
  <c r="X25" i="4"/>
  <c r="X143" i="4"/>
  <c r="X375" i="4"/>
  <c r="X269" i="4"/>
  <c r="X200" i="4"/>
  <c r="X168" i="4"/>
  <c r="X230" i="4"/>
  <c r="X214" i="4"/>
  <c r="X239" i="4"/>
  <c r="X215" i="4"/>
  <c r="F378" i="7"/>
  <c r="X381" i="4"/>
  <c r="G381" i="7" s="1"/>
  <c r="X324" i="4"/>
  <c r="X316" i="4"/>
  <c r="X349" i="4"/>
  <c r="X333" i="4"/>
  <c r="X281" i="4"/>
  <c r="X181" i="4"/>
  <c r="X242" i="4"/>
  <c r="X170" i="4"/>
  <c r="X68" i="4"/>
  <c r="X146" i="4"/>
  <c r="X138" i="4"/>
  <c r="X122" i="4"/>
  <c r="X114" i="4"/>
  <c r="X98" i="4"/>
  <c r="X90" i="4"/>
  <c r="X82" i="4"/>
  <c r="X74" i="4"/>
  <c r="X24" i="4"/>
  <c r="X70" i="4"/>
  <c r="X15" i="4"/>
  <c r="X374" i="4"/>
  <c r="X351" i="4"/>
  <c r="X390" i="4"/>
  <c r="G390" i="7" s="1"/>
  <c r="X247" i="4"/>
  <c r="X144" i="4"/>
  <c r="X148" i="4"/>
  <c r="X175" i="4"/>
  <c r="X125" i="4"/>
  <c r="X93" i="4"/>
  <c r="X53" i="4"/>
  <c r="X37" i="4"/>
  <c r="X222" i="4"/>
  <c r="X99" i="4"/>
  <c r="X91" i="4"/>
  <c r="X109" i="4"/>
  <c r="X268" i="4"/>
  <c r="X145" i="4"/>
  <c r="X133" i="4"/>
  <c r="X116" i="4"/>
  <c r="X113" i="4"/>
  <c r="X92" i="4"/>
  <c r="X81" i="4"/>
  <c r="X100" i="4"/>
  <c r="F380" i="7"/>
  <c r="F381" i="7"/>
  <c r="X353" i="4"/>
  <c r="X320" i="4"/>
  <c r="X255" i="4"/>
  <c r="X67" i="4"/>
  <c r="X14" i="4"/>
  <c r="X350" i="4"/>
  <c r="F392" i="7"/>
  <c r="F376" i="7"/>
  <c r="F385" i="7"/>
  <c r="X335" i="4"/>
  <c r="X337" i="4"/>
  <c r="X229" i="4"/>
  <c r="X165" i="4"/>
  <c r="X364" i="4"/>
  <c r="X152" i="4"/>
  <c r="X360" i="4"/>
  <c r="X27" i="4"/>
  <c r="X366" i="4"/>
  <c r="X378" i="4"/>
  <c r="G378" i="7" s="1"/>
  <c r="X132" i="4"/>
  <c r="X137" i="4"/>
  <c r="X105" i="4"/>
  <c r="X85" i="4"/>
  <c r="X45" i="4"/>
  <c r="X140" i="4"/>
  <c r="X344" i="4"/>
  <c r="X328" i="4"/>
  <c r="X312" i="4"/>
  <c r="X265" i="4"/>
  <c r="X59" i="4"/>
  <c r="F394" i="7"/>
  <c r="H394" i="7" s="1"/>
  <c r="I394" i="7" s="1"/>
  <c r="J394" i="7" s="1"/>
  <c r="M394" i="7" s="1"/>
  <c r="N394" i="7" s="1"/>
  <c r="F386" i="7"/>
  <c r="X389" i="4"/>
  <c r="G389" i="7" s="1"/>
  <c r="X365" i="4"/>
  <c r="X332" i="4"/>
  <c r="X317" i="4"/>
  <c r="X282" i="4"/>
  <c r="X266" i="4"/>
  <c r="X252" i="4"/>
  <c r="X177" i="4"/>
  <c r="X161" i="4"/>
  <c r="X180" i="4"/>
  <c r="X158" i="4"/>
  <c r="X39" i="4"/>
  <c r="X63" i="4"/>
  <c r="X55" i="4"/>
  <c r="X62" i="4"/>
  <c r="X318" i="4"/>
  <c r="X256" i="4"/>
  <c r="X284" i="4"/>
  <c r="X260" i="4"/>
  <c r="X141" i="4"/>
  <c r="X20" i="4"/>
  <c r="X280" i="4"/>
  <c r="X104" i="4"/>
  <c r="X112" i="4"/>
  <c r="X101" i="4"/>
  <c r="X64" i="4"/>
  <c r="X343" i="4"/>
  <c r="X327" i="4"/>
  <c r="X319" i="4"/>
  <c r="X311" i="4"/>
  <c r="X278" i="4"/>
  <c r="X262" i="4"/>
  <c r="X233" i="4"/>
  <c r="X217" i="4"/>
  <c r="X271" i="4"/>
  <c r="X283" i="4"/>
  <c r="X263" i="4"/>
  <c r="X60" i="4"/>
  <c r="X151" i="4"/>
  <c r="X26" i="4"/>
  <c r="X259" i="4"/>
  <c r="X274" i="4"/>
  <c r="X258" i="4"/>
  <c r="X356" i="4"/>
  <c r="X368" i="4"/>
  <c r="X380" i="4"/>
  <c r="G380" i="7" s="1"/>
  <c r="X287" i="4"/>
  <c r="X279" i="4"/>
  <c r="X56" i="4"/>
  <c r="X54" i="4"/>
  <c r="X46" i="4"/>
  <c r="X38" i="4"/>
  <c r="X275" i="4"/>
  <c r="X225" i="4"/>
  <c r="X209" i="4"/>
  <c r="X376" i="4"/>
  <c r="F383" i="7"/>
  <c r="F387" i="7"/>
  <c r="F388" i="7"/>
  <c r="F391" i="7"/>
  <c r="F379" i="7"/>
  <c r="Y12" i="17"/>
  <c r="X12" i="17"/>
  <c r="W12" i="17"/>
  <c r="N12" i="17"/>
  <c r="O12" i="17" s="1"/>
  <c r="H12" i="17" s="1"/>
  <c r="I12" i="17" s="1"/>
  <c r="P12" i="17" s="1"/>
  <c r="M12" i="17"/>
  <c r="J12" i="17"/>
  <c r="K12" i="17" s="1"/>
  <c r="Y11" i="17"/>
  <c r="X11" i="17"/>
  <c r="W11" i="17"/>
  <c r="N11" i="17"/>
  <c r="O11" i="17" s="1"/>
  <c r="H11" i="17" s="1"/>
  <c r="I11" i="17" s="1"/>
  <c r="P11" i="17" s="1"/>
  <c r="M11" i="17"/>
  <c r="K11" i="17"/>
  <c r="J11" i="17"/>
  <c r="N10" i="17"/>
  <c r="O10" i="17" s="1"/>
  <c r="H10" i="17" s="1"/>
  <c r="I10" i="17" s="1"/>
  <c r="P10" i="17" s="1"/>
  <c r="M10" i="17"/>
  <c r="K10" i="17"/>
  <c r="J10" i="17"/>
  <c r="Y9" i="17"/>
  <c r="X9" i="17"/>
  <c r="W9" i="17"/>
  <c r="O9" i="17"/>
  <c r="H9" i="17" s="1"/>
  <c r="I9" i="17" s="1"/>
  <c r="P9" i="17" s="1"/>
  <c r="N9" i="17"/>
  <c r="M9" i="17"/>
  <c r="J9" i="17"/>
  <c r="K9" i="17" s="1"/>
  <c r="Y8" i="17"/>
  <c r="X8" i="17"/>
  <c r="W8" i="17"/>
  <c r="N8" i="17"/>
  <c r="O8" i="17" s="1"/>
  <c r="H8" i="17" s="1"/>
  <c r="I8" i="17" s="1"/>
  <c r="M8" i="17"/>
  <c r="J8" i="17"/>
  <c r="K8" i="17" s="1"/>
  <c r="H379" i="7" l="1"/>
  <c r="I379" i="7" s="1"/>
  <c r="J379" i="7" s="1"/>
  <c r="M379" i="7" s="1"/>
  <c r="N379" i="7" s="1"/>
  <c r="H383" i="7"/>
  <c r="I383" i="7" s="1"/>
  <c r="J383" i="7" s="1"/>
  <c r="M383" i="7" s="1"/>
  <c r="N383" i="7" s="1"/>
  <c r="H389" i="7"/>
  <c r="I389" i="7" s="1"/>
  <c r="J389" i="7" s="1"/>
  <c r="M389" i="7" s="1"/>
  <c r="N389" i="7" s="1"/>
  <c r="H380" i="7"/>
  <c r="I380" i="7" s="1"/>
  <c r="J380" i="7" s="1"/>
  <c r="M380" i="7" s="1"/>
  <c r="N380" i="7" s="1"/>
  <c r="H393" i="7"/>
  <c r="I393" i="7" s="1"/>
  <c r="J393" i="7" s="1"/>
  <c r="M393" i="7" s="1"/>
  <c r="N393" i="7" s="1"/>
  <c r="H382" i="7"/>
  <c r="I382" i="7" s="1"/>
  <c r="H391" i="7"/>
  <c r="I391" i="7" s="1"/>
  <c r="J391" i="7" s="1"/>
  <c r="M391" i="7" s="1"/>
  <c r="N391" i="7" s="1"/>
  <c r="H381" i="7"/>
  <c r="I381" i="7" s="1"/>
  <c r="J381" i="7" s="1"/>
  <c r="M381" i="7" s="1"/>
  <c r="N381" i="7" s="1"/>
  <c r="H390" i="7"/>
  <c r="I390" i="7" s="1"/>
  <c r="H385" i="7"/>
  <c r="I385" i="7" s="1"/>
  <c r="J385" i="7" s="1"/>
  <c r="M385" i="7" s="1"/>
  <c r="N385" i="7" s="1"/>
  <c r="H387" i="7"/>
  <c r="I387" i="7" s="1"/>
  <c r="J387" i="7" s="1"/>
  <c r="M387" i="7" s="1"/>
  <c r="N387" i="7" s="1"/>
  <c r="H384" i="7"/>
  <c r="I384" i="7" s="1"/>
  <c r="J384" i="7" s="1"/>
  <c r="M384" i="7" s="1"/>
  <c r="N384" i="7" s="1"/>
  <c r="H388" i="7"/>
  <c r="I388" i="7" s="1"/>
  <c r="J388" i="7" s="1"/>
  <c r="M388" i="7" s="1"/>
  <c r="N388" i="7" s="1"/>
  <c r="H378" i="7"/>
  <c r="I378" i="7" s="1"/>
  <c r="J378" i="7" s="1"/>
  <c r="M378" i="7" s="1"/>
  <c r="N378" i="7" s="1"/>
  <c r="H392" i="7"/>
  <c r="H386" i="7"/>
  <c r="I386" i="7" s="1"/>
  <c r="J386" i="7" s="1"/>
  <c r="M386" i="7" s="1"/>
  <c r="N386" i="7" s="1"/>
  <c r="H377" i="7"/>
  <c r="I377" i="7" s="1"/>
  <c r="P8" i="17"/>
  <c r="R12" i="17"/>
  <c r="T12" i="17" s="1"/>
  <c r="U12" i="17" s="1"/>
  <c r="Q12" i="17"/>
  <c r="Q10" i="17"/>
  <c r="R10" i="17" s="1"/>
  <c r="T10" i="17" s="1"/>
  <c r="U10" i="17" s="1"/>
  <c r="R11" i="17"/>
  <c r="T11" i="17" s="1"/>
  <c r="U11" i="17" s="1"/>
  <c r="Q11" i="17"/>
  <c r="Q9" i="17"/>
  <c r="R9" i="17" s="1"/>
  <c r="T9" i="17" s="1"/>
  <c r="U9" i="17" s="1"/>
  <c r="J390" i="7" l="1"/>
  <c r="M390" i="7" s="1"/>
  <c r="N390" i="7" s="1"/>
  <c r="J382" i="7"/>
  <c r="M382" i="7" s="1"/>
  <c r="N382" i="7" s="1"/>
  <c r="J377" i="7"/>
  <c r="M377" i="7" s="1"/>
  <c r="N377" i="7" s="1"/>
  <c r="I392" i="7"/>
  <c r="J392" i="7" s="1"/>
  <c r="M392" i="7" s="1"/>
  <c r="N392" i="7" s="1"/>
  <c r="Q8" i="17"/>
  <c r="R8" i="17" s="1"/>
  <c r="T8" i="17" s="1"/>
  <c r="U8" i="17" s="1"/>
  <c r="U14" i="17" s="1"/>
  <c r="U396" i="6"/>
  <c r="V396" i="6"/>
  <c r="P396" i="6"/>
  <c r="N396" i="6" l="1"/>
  <c r="W396" i="6" l="1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B6" i="5"/>
  <c r="A6" i="5"/>
  <c r="B5" i="5"/>
  <c r="A5" i="5"/>
  <c r="C62" i="5" l="1"/>
  <c r="C63" i="5"/>
  <c r="B11" i="5"/>
  <c r="B13" i="5"/>
  <c r="B60" i="5"/>
  <c r="B63" i="5"/>
  <c r="B65" i="5"/>
  <c r="B53" i="5" l="1"/>
  <c r="B49" i="5"/>
  <c r="B45" i="5"/>
  <c r="B41" i="5"/>
  <c r="B37" i="5"/>
  <c r="B33" i="5"/>
  <c r="B29" i="5"/>
  <c r="B25" i="5"/>
  <c r="B15" i="5"/>
  <c r="C55" i="5"/>
  <c r="C51" i="5"/>
  <c r="C47" i="5"/>
  <c r="C43" i="5"/>
  <c r="C39" i="5"/>
  <c r="C35" i="5"/>
  <c r="C31" i="5"/>
  <c r="C27" i="5"/>
  <c r="C23" i="5"/>
  <c r="C15" i="5"/>
  <c r="B51" i="5"/>
  <c r="B47" i="5"/>
  <c r="B43" i="5"/>
  <c r="B39" i="5"/>
  <c r="B35" i="5"/>
  <c r="B31" i="5"/>
  <c r="B27" i="5"/>
  <c r="C46" i="5"/>
  <c r="C42" i="5"/>
  <c r="C38" i="5"/>
  <c r="C34" i="5"/>
  <c r="C30" i="5"/>
  <c r="C26" i="5"/>
  <c r="B64" i="5"/>
  <c r="C65" i="5"/>
  <c r="B61" i="5"/>
  <c r="B62" i="5"/>
  <c r="C64" i="5"/>
  <c r="B55" i="5"/>
  <c r="B21" i="5"/>
  <c r="C58" i="5"/>
  <c r="C54" i="5"/>
  <c r="C50" i="5"/>
  <c r="C22" i="5"/>
  <c r="C18" i="5"/>
  <c r="C14" i="5"/>
  <c r="B57" i="5"/>
  <c r="B23" i="5"/>
  <c r="B19" i="5"/>
  <c r="C59" i="5"/>
  <c r="C19" i="5"/>
  <c r="B9" i="5"/>
  <c r="B58" i="5"/>
  <c r="B54" i="5"/>
  <c r="B50" i="5"/>
  <c r="B46" i="5"/>
  <c r="B42" i="5"/>
  <c r="B38" i="5"/>
  <c r="B34" i="5"/>
  <c r="B32" i="5"/>
  <c r="B28" i="5"/>
  <c r="B22" i="5"/>
  <c r="B18" i="5"/>
  <c r="B16" i="5"/>
  <c r="B10" i="5"/>
  <c r="C61" i="5"/>
  <c r="C57" i="5"/>
  <c r="C53" i="5"/>
  <c r="C49" i="5"/>
  <c r="C45" i="5"/>
  <c r="C41" i="5"/>
  <c r="C37" i="5"/>
  <c r="C33" i="5"/>
  <c r="C29" i="5"/>
  <c r="C25" i="5"/>
  <c r="C21" i="5"/>
  <c r="C13" i="5"/>
  <c r="B59" i="5"/>
  <c r="B17" i="5"/>
  <c r="B56" i="5"/>
  <c r="B52" i="5"/>
  <c r="B48" i="5"/>
  <c r="B44" i="5"/>
  <c r="B40" i="5"/>
  <c r="B36" i="5"/>
  <c r="B30" i="5"/>
  <c r="B26" i="5"/>
  <c r="B24" i="5"/>
  <c r="B20" i="5"/>
  <c r="B14" i="5"/>
  <c r="B12" i="5"/>
  <c r="C60" i="5"/>
  <c r="C56" i="5"/>
  <c r="C52" i="5"/>
  <c r="C48" i="5"/>
  <c r="C44" i="5"/>
  <c r="C40" i="5"/>
  <c r="C36" i="5"/>
  <c r="C32" i="5"/>
  <c r="C28" i="5"/>
  <c r="C24" i="5"/>
  <c r="C20" i="5"/>
  <c r="G265" i="7"/>
  <c r="G309" i="7"/>
  <c r="G283" i="7"/>
  <c r="G315" i="7"/>
  <c r="G363" i="7"/>
  <c r="F85" i="7"/>
  <c r="F150" i="7"/>
  <c r="F177" i="7"/>
  <c r="F193" i="7"/>
  <c r="G136" i="7"/>
  <c r="G323" i="7"/>
  <c r="F10" i="7"/>
  <c r="F9" i="7"/>
  <c r="F180" i="7"/>
  <c r="F185" i="7"/>
  <c r="F360" i="7"/>
  <c r="F77" i="7"/>
  <c r="F84" i="7"/>
  <c r="F124" i="7"/>
  <c r="F140" i="7"/>
  <c r="G146" i="7"/>
  <c r="G334" i="7"/>
  <c r="G342" i="7"/>
  <c r="G350" i="7"/>
  <c r="F188" i="7"/>
  <c r="F178" i="7"/>
  <c r="F348" i="7"/>
  <c r="G173" i="7"/>
  <c r="G186" i="7"/>
  <c r="G190" i="7"/>
  <c r="G337" i="7"/>
  <c r="G267" i="7"/>
  <c r="G169" i="7"/>
  <c r="F158" i="7"/>
  <c r="F200" i="7"/>
  <c r="F190" i="7"/>
  <c r="G356" i="7"/>
  <c r="G318" i="7"/>
  <c r="G266" i="7"/>
  <c r="G282" i="7"/>
  <c r="G290" i="7"/>
  <c r="G306" i="7"/>
  <c r="G314" i="7"/>
  <c r="G361" i="7"/>
  <c r="F184" i="7"/>
  <c r="G123" i="7"/>
  <c r="G131" i="7"/>
  <c r="G120" i="7"/>
  <c r="G133" i="7"/>
  <c r="G366" i="7"/>
  <c r="G370" i="7"/>
  <c r="G298" i="7"/>
  <c r="G322" i="7"/>
  <c r="F201" i="7"/>
  <c r="F366" i="7"/>
  <c r="G172" i="7"/>
  <c r="G310" i="7"/>
  <c r="F128" i="7"/>
  <c r="G119" i="7"/>
  <c r="G127" i="7"/>
  <c r="G135" i="7"/>
  <c r="G112" i="7"/>
  <c r="G220" i="7"/>
  <c r="G278" i="7"/>
  <c r="G302" i="7"/>
  <c r="G376" i="7"/>
  <c r="H376" i="7" s="1"/>
  <c r="G369" i="7"/>
  <c r="G299" i="7"/>
  <c r="G228" i="7"/>
  <c r="G236" i="7"/>
  <c r="G212" i="7"/>
  <c r="G340" i="7"/>
  <c r="G365" i="7"/>
  <c r="G291" i="7"/>
  <c r="G307" i="7"/>
  <c r="G129" i="7"/>
  <c r="G275" i="7"/>
  <c r="F99" i="7"/>
  <c r="F96" i="7"/>
  <c r="F145" i="7"/>
  <c r="G183" i="7"/>
  <c r="G118" i="7"/>
  <c r="G126" i="7"/>
  <c r="G134" i="7"/>
  <c r="G150" i="7"/>
  <c r="G175" i="7"/>
  <c r="G111" i="7"/>
  <c r="G124" i="7"/>
  <c r="G139" i="7"/>
  <c r="G110" i="7"/>
  <c r="G121" i="7"/>
  <c r="G161" i="7"/>
  <c r="G325" i="7"/>
  <c r="G339" i="7"/>
  <c r="G329" i="7"/>
  <c r="G345" i="7"/>
  <c r="G367" i="7"/>
  <c r="G371" i="7"/>
  <c r="F165" i="7"/>
  <c r="F294" i="7"/>
  <c r="F326" i="7"/>
  <c r="G113" i="7"/>
  <c r="G128" i="7"/>
  <c r="G140" i="7"/>
  <c r="G374" i="7"/>
  <c r="G269" i="7"/>
  <c r="G272" i="7"/>
  <c r="G288" i="7"/>
  <c r="G296" i="7"/>
  <c r="G304" i="7"/>
  <c r="G320" i="7"/>
  <c r="F104" i="7"/>
  <c r="F174" i="7"/>
  <c r="F189" i="7"/>
  <c r="F206" i="7"/>
  <c r="F233" i="7"/>
  <c r="F353" i="7"/>
  <c r="F368" i="7"/>
  <c r="G187" i="7"/>
  <c r="G154" i="7"/>
  <c r="G115" i="7"/>
  <c r="G148" i="7"/>
  <c r="G164" i="7"/>
  <c r="G224" i="7"/>
  <c r="G328" i="7"/>
  <c r="G344" i="7"/>
  <c r="G359" i="7"/>
  <c r="G276" i="7"/>
  <c r="G324" i="7"/>
  <c r="G270" i="7"/>
  <c r="G303" i="7"/>
  <c r="G353" i="7"/>
  <c r="G281" i="7"/>
  <c r="G289" i="7"/>
  <c r="G297" i="7"/>
  <c r="G305" i="7"/>
  <c r="G313" i="7"/>
  <c r="G321" i="7"/>
  <c r="G372" i="7"/>
  <c r="A9" i="4"/>
  <c r="A9" i="5"/>
  <c r="A306" i="7"/>
  <c r="A306" i="5"/>
  <c r="A302" i="7"/>
  <c r="A302" i="5"/>
  <c r="B315" i="7"/>
  <c r="B315" i="5"/>
  <c r="B313" i="7"/>
  <c r="B313" i="5"/>
  <c r="B311" i="7"/>
  <c r="B311" i="5"/>
  <c r="B309" i="7"/>
  <c r="B309" i="5"/>
  <c r="B307" i="7"/>
  <c r="B307" i="5"/>
  <c r="B305" i="7"/>
  <c r="B305" i="5"/>
  <c r="B303" i="7"/>
  <c r="B303" i="5"/>
  <c r="B301" i="7"/>
  <c r="B301" i="5"/>
  <c r="B299" i="7"/>
  <c r="B299" i="5"/>
  <c r="B297" i="7"/>
  <c r="B297" i="5"/>
  <c r="B295" i="7"/>
  <c r="B295" i="5"/>
  <c r="B293" i="7"/>
  <c r="B293" i="5"/>
  <c r="B291" i="7"/>
  <c r="B291" i="5"/>
  <c r="B289" i="7"/>
  <c r="B289" i="5"/>
  <c r="B287" i="7"/>
  <c r="B287" i="5"/>
  <c r="B285" i="7"/>
  <c r="B285" i="5"/>
  <c r="B283" i="7"/>
  <c r="B283" i="5"/>
  <c r="B281" i="7"/>
  <c r="B281" i="5"/>
  <c r="B279" i="7"/>
  <c r="B279" i="5"/>
  <c r="B277" i="7"/>
  <c r="B277" i="5"/>
  <c r="B275" i="7"/>
  <c r="B275" i="5"/>
  <c r="B273" i="7"/>
  <c r="B273" i="5"/>
  <c r="B271" i="7"/>
  <c r="B271" i="5"/>
  <c r="B269" i="7"/>
  <c r="B269" i="5"/>
  <c r="B267" i="7"/>
  <c r="B267" i="5"/>
  <c r="B265" i="7"/>
  <c r="B265" i="5"/>
  <c r="B263" i="7"/>
  <c r="B263" i="5"/>
  <c r="B261" i="7"/>
  <c r="B261" i="5"/>
  <c r="B259" i="7"/>
  <c r="B259" i="5"/>
  <c r="B257" i="7"/>
  <c r="B257" i="5"/>
  <c r="B255" i="7"/>
  <c r="B255" i="5"/>
  <c r="B253" i="7"/>
  <c r="B253" i="5"/>
  <c r="B251" i="7"/>
  <c r="B251" i="5"/>
  <c r="B249" i="7"/>
  <c r="B249" i="5"/>
  <c r="B247" i="7"/>
  <c r="B247" i="5"/>
  <c r="B245" i="7"/>
  <c r="B245" i="5"/>
  <c r="B243" i="7"/>
  <c r="B243" i="5"/>
  <c r="B241" i="7"/>
  <c r="B241" i="5"/>
  <c r="B239" i="7"/>
  <c r="B239" i="5"/>
  <c r="B237" i="7"/>
  <c r="B237" i="5"/>
  <c r="B235" i="7"/>
  <c r="B235" i="5"/>
  <c r="B233" i="7"/>
  <c r="B233" i="5"/>
  <c r="B231" i="7"/>
  <c r="B231" i="5"/>
  <c r="B229" i="7"/>
  <c r="B229" i="5"/>
  <c r="B227" i="7"/>
  <c r="B227" i="5"/>
  <c r="B225" i="7"/>
  <c r="B225" i="5"/>
  <c r="B223" i="7"/>
  <c r="B223" i="5"/>
  <c r="B221" i="7"/>
  <c r="B221" i="5"/>
  <c r="B219" i="7"/>
  <c r="B219" i="5"/>
  <c r="B217" i="7"/>
  <c r="B217" i="5"/>
  <c r="B215" i="7"/>
  <c r="B215" i="5"/>
  <c r="B213" i="7"/>
  <c r="B213" i="5"/>
  <c r="B211" i="7"/>
  <c r="B211" i="5"/>
  <c r="B209" i="7"/>
  <c r="B209" i="5"/>
  <c r="B207" i="7"/>
  <c r="B207" i="5"/>
  <c r="B205" i="7"/>
  <c r="B205" i="5"/>
  <c r="B203" i="7"/>
  <c r="B203" i="5"/>
  <c r="B201" i="7"/>
  <c r="B201" i="5"/>
  <c r="B199" i="7"/>
  <c r="B199" i="5"/>
  <c r="B197" i="7"/>
  <c r="B197" i="5"/>
  <c r="B195" i="7"/>
  <c r="B195" i="5"/>
  <c r="B193" i="7"/>
  <c r="B193" i="5"/>
  <c r="B191" i="7"/>
  <c r="B191" i="5"/>
  <c r="B189" i="7"/>
  <c r="B189" i="5"/>
  <c r="B187" i="7"/>
  <c r="B187" i="5"/>
  <c r="B185" i="7"/>
  <c r="B185" i="5"/>
  <c r="B183" i="7"/>
  <c r="B183" i="5"/>
  <c r="B181" i="7"/>
  <c r="B181" i="5"/>
  <c r="B179" i="7"/>
  <c r="B179" i="5"/>
  <c r="B177" i="7"/>
  <c r="B177" i="5"/>
  <c r="B175" i="7"/>
  <c r="B175" i="5"/>
  <c r="B173" i="7"/>
  <c r="B173" i="5"/>
  <c r="B171" i="7"/>
  <c r="B171" i="5"/>
  <c r="B169" i="7"/>
  <c r="B169" i="5"/>
  <c r="B167" i="7"/>
  <c r="B167" i="5"/>
  <c r="B165" i="7"/>
  <c r="B165" i="5"/>
  <c r="B163" i="7"/>
  <c r="B163" i="5"/>
  <c r="B161" i="7"/>
  <c r="B161" i="5"/>
  <c r="B159" i="7"/>
  <c r="B159" i="5"/>
  <c r="B157" i="7"/>
  <c r="B157" i="5"/>
  <c r="B155" i="7"/>
  <c r="B155" i="5"/>
  <c r="B153" i="7"/>
  <c r="B153" i="5"/>
  <c r="B151" i="7"/>
  <c r="B151" i="5"/>
  <c r="B149" i="7"/>
  <c r="B149" i="5"/>
  <c r="B147" i="7"/>
  <c r="B147" i="5"/>
  <c r="B145" i="7"/>
  <c r="B145" i="5"/>
  <c r="B143" i="7"/>
  <c r="B143" i="5"/>
  <c r="B141" i="7"/>
  <c r="B141" i="5"/>
  <c r="B139" i="7"/>
  <c r="B139" i="5"/>
  <c r="B137" i="7"/>
  <c r="B137" i="5"/>
  <c r="B135" i="7"/>
  <c r="B135" i="5"/>
  <c r="B133" i="7"/>
  <c r="B133" i="5"/>
  <c r="B131" i="7"/>
  <c r="B131" i="5"/>
  <c r="B129" i="7"/>
  <c r="B129" i="5"/>
  <c r="B127" i="7"/>
  <c r="B127" i="5"/>
  <c r="B125" i="7"/>
  <c r="B125" i="5"/>
  <c r="B123" i="7"/>
  <c r="B123" i="5"/>
  <c r="B121" i="7"/>
  <c r="B121" i="5"/>
  <c r="B119" i="7"/>
  <c r="B119" i="5"/>
  <c r="B117" i="7"/>
  <c r="B117" i="5"/>
  <c r="B115" i="7"/>
  <c r="B115" i="5"/>
  <c r="B113" i="7"/>
  <c r="B113" i="5"/>
  <c r="B111" i="7"/>
  <c r="B111" i="5"/>
  <c r="B109" i="7"/>
  <c r="B109" i="5"/>
  <c r="B107" i="7"/>
  <c r="B107" i="5"/>
  <c r="B105" i="7"/>
  <c r="B105" i="5"/>
  <c r="B103" i="7"/>
  <c r="B103" i="5"/>
  <c r="B101" i="7"/>
  <c r="B101" i="5"/>
  <c r="B99" i="7"/>
  <c r="B99" i="5"/>
  <c r="B97" i="7"/>
  <c r="B97" i="5"/>
  <c r="B95" i="7"/>
  <c r="B95" i="5"/>
  <c r="B93" i="7"/>
  <c r="B93" i="5"/>
  <c r="B91" i="7"/>
  <c r="B91" i="5"/>
  <c r="B89" i="7"/>
  <c r="B89" i="5"/>
  <c r="B87" i="7"/>
  <c r="B87" i="5"/>
  <c r="B85" i="7"/>
  <c r="B85" i="5"/>
  <c r="B83" i="7"/>
  <c r="B83" i="5"/>
  <c r="B81" i="7"/>
  <c r="B81" i="5"/>
  <c r="B79" i="7"/>
  <c r="B79" i="5"/>
  <c r="B77" i="7"/>
  <c r="B77" i="5"/>
  <c r="B75" i="7"/>
  <c r="B75" i="5"/>
  <c r="B73" i="7"/>
  <c r="B73" i="5"/>
  <c r="B71" i="7"/>
  <c r="B71" i="5"/>
  <c r="B69" i="7"/>
  <c r="B69" i="5"/>
  <c r="B67" i="7"/>
  <c r="B67" i="5"/>
  <c r="B333" i="7"/>
  <c r="B333" i="5"/>
  <c r="B331" i="7"/>
  <c r="B331" i="5"/>
  <c r="B329" i="7"/>
  <c r="B329" i="5"/>
  <c r="B327" i="7"/>
  <c r="B327" i="5"/>
  <c r="B325" i="7"/>
  <c r="B325" i="5"/>
  <c r="B323" i="7"/>
  <c r="B323" i="5"/>
  <c r="B321" i="7"/>
  <c r="B321" i="5"/>
  <c r="B319" i="7"/>
  <c r="B319" i="5"/>
  <c r="B317" i="7"/>
  <c r="B317" i="5"/>
  <c r="B374" i="7"/>
  <c r="B374" i="5"/>
  <c r="B372" i="7"/>
  <c r="B372" i="5"/>
  <c r="B370" i="7"/>
  <c r="B370" i="5"/>
  <c r="B368" i="7"/>
  <c r="B368" i="5"/>
  <c r="B366" i="7"/>
  <c r="B366" i="5"/>
  <c r="B364" i="7"/>
  <c r="B364" i="5"/>
  <c r="B362" i="7"/>
  <c r="B362" i="5"/>
  <c r="B360" i="7"/>
  <c r="B360" i="5"/>
  <c r="B358" i="7"/>
  <c r="B358" i="5"/>
  <c r="B356" i="7"/>
  <c r="B356" i="5"/>
  <c r="B354" i="7"/>
  <c r="B354" i="5"/>
  <c r="B352" i="7"/>
  <c r="B352" i="5"/>
  <c r="B350" i="7"/>
  <c r="B350" i="5"/>
  <c r="B348" i="7"/>
  <c r="B348" i="5"/>
  <c r="B346" i="7"/>
  <c r="B346" i="5"/>
  <c r="B344" i="7"/>
  <c r="B344" i="5"/>
  <c r="B342" i="7"/>
  <c r="B342" i="5"/>
  <c r="B340" i="7"/>
  <c r="B340" i="5"/>
  <c r="B338" i="7"/>
  <c r="B338" i="5"/>
  <c r="B336" i="7"/>
  <c r="B336" i="5"/>
  <c r="B334" i="7"/>
  <c r="B334" i="5"/>
  <c r="C375" i="5"/>
  <c r="C371" i="7"/>
  <c r="C371" i="5"/>
  <c r="C367" i="7"/>
  <c r="C367" i="5"/>
  <c r="C363" i="7"/>
  <c r="C363" i="5"/>
  <c r="C359" i="7"/>
  <c r="C359" i="5"/>
  <c r="C355" i="7"/>
  <c r="C355" i="5"/>
  <c r="C351" i="7"/>
  <c r="C351" i="5"/>
  <c r="C347" i="7"/>
  <c r="C347" i="5"/>
  <c r="C343" i="7"/>
  <c r="C343" i="5"/>
  <c r="C339" i="7"/>
  <c r="C339" i="5"/>
  <c r="C335" i="7"/>
  <c r="C335" i="5"/>
  <c r="C331" i="7"/>
  <c r="C331" i="5"/>
  <c r="C327" i="7"/>
  <c r="C327" i="5"/>
  <c r="C323" i="7"/>
  <c r="C323" i="5"/>
  <c r="C319" i="7"/>
  <c r="C319" i="5"/>
  <c r="C315" i="7"/>
  <c r="C315" i="5"/>
  <c r="C311" i="7"/>
  <c r="C311" i="5"/>
  <c r="C307" i="7"/>
  <c r="C307" i="5"/>
  <c r="C303" i="7"/>
  <c r="C303" i="5"/>
  <c r="C299" i="7"/>
  <c r="C299" i="5"/>
  <c r="C295" i="7"/>
  <c r="C295" i="5"/>
  <c r="C291" i="7"/>
  <c r="C291" i="5"/>
  <c r="C287" i="7"/>
  <c r="C287" i="5"/>
  <c r="C283" i="7"/>
  <c r="C283" i="5"/>
  <c r="C279" i="7"/>
  <c r="C279" i="5"/>
  <c r="C275" i="7"/>
  <c r="C275" i="5"/>
  <c r="C271" i="7"/>
  <c r="C271" i="5"/>
  <c r="C267" i="7"/>
  <c r="C267" i="5"/>
  <c r="C263" i="7"/>
  <c r="C263" i="5"/>
  <c r="C259" i="7"/>
  <c r="C259" i="5"/>
  <c r="C255" i="7"/>
  <c r="C255" i="5"/>
  <c r="C251" i="7"/>
  <c r="C251" i="5"/>
  <c r="C247" i="7"/>
  <c r="C247" i="5"/>
  <c r="C243" i="7"/>
  <c r="C243" i="5"/>
  <c r="C239" i="7"/>
  <c r="C239" i="5"/>
  <c r="C235" i="7"/>
  <c r="C235" i="5"/>
  <c r="C231" i="7"/>
  <c r="C231" i="5"/>
  <c r="C227" i="7"/>
  <c r="C227" i="5"/>
  <c r="C223" i="7"/>
  <c r="C223" i="5"/>
  <c r="C219" i="7"/>
  <c r="C219" i="5"/>
  <c r="C215" i="7"/>
  <c r="C215" i="5"/>
  <c r="C211" i="7"/>
  <c r="C211" i="5"/>
  <c r="C207" i="7"/>
  <c r="C207" i="5"/>
  <c r="C203" i="7"/>
  <c r="C203" i="5"/>
  <c r="C199" i="7"/>
  <c r="C199" i="5"/>
  <c r="C195" i="7"/>
  <c r="C195" i="5"/>
  <c r="C191" i="7"/>
  <c r="C191" i="5"/>
  <c r="C187" i="7"/>
  <c r="C187" i="5"/>
  <c r="C183" i="7"/>
  <c r="C183" i="5"/>
  <c r="C179" i="7"/>
  <c r="C179" i="5"/>
  <c r="C175" i="7"/>
  <c r="C175" i="5"/>
  <c r="C171" i="7"/>
  <c r="C171" i="5"/>
  <c r="C167" i="7"/>
  <c r="C167" i="5"/>
  <c r="C163" i="7"/>
  <c r="C163" i="5"/>
  <c r="C159" i="7"/>
  <c r="C159" i="5"/>
  <c r="C155" i="7"/>
  <c r="C155" i="5"/>
  <c r="C151" i="7"/>
  <c r="C151" i="5"/>
  <c r="C147" i="7"/>
  <c r="C147" i="5"/>
  <c r="C143" i="7"/>
  <c r="C143" i="5"/>
  <c r="C139" i="7"/>
  <c r="C139" i="5"/>
  <c r="C135" i="7"/>
  <c r="C135" i="5"/>
  <c r="C131" i="7"/>
  <c r="C131" i="5"/>
  <c r="C127" i="7"/>
  <c r="C127" i="5"/>
  <c r="C123" i="7"/>
  <c r="C123" i="5"/>
  <c r="C119" i="7"/>
  <c r="C119" i="5"/>
  <c r="C115" i="7"/>
  <c r="C115" i="5"/>
  <c r="C111" i="7"/>
  <c r="C111" i="5"/>
  <c r="C107" i="7"/>
  <c r="C107" i="5"/>
  <c r="C103" i="7"/>
  <c r="C103" i="5"/>
  <c r="C99" i="7"/>
  <c r="C99" i="5"/>
  <c r="C95" i="7"/>
  <c r="C95" i="5"/>
  <c r="C91" i="7"/>
  <c r="C91" i="5"/>
  <c r="C87" i="7"/>
  <c r="C87" i="5"/>
  <c r="C83" i="7"/>
  <c r="C83" i="5"/>
  <c r="C79" i="7"/>
  <c r="C79" i="5"/>
  <c r="C75" i="7"/>
  <c r="C75" i="5"/>
  <c r="C71" i="7"/>
  <c r="C71" i="5"/>
  <c r="C67" i="7"/>
  <c r="C67" i="5"/>
  <c r="AA375" i="5"/>
  <c r="Z375" i="4" s="1"/>
  <c r="Z371" i="4"/>
  <c r="Z367" i="4"/>
  <c r="Z363" i="4"/>
  <c r="O359" i="7"/>
  <c r="AA359" i="5"/>
  <c r="Z359" i="4" s="1"/>
  <c r="Z355" i="4"/>
  <c r="O351" i="7"/>
  <c r="AA351" i="5"/>
  <c r="Z351" i="4" s="1"/>
  <c r="Z347" i="4"/>
  <c r="O343" i="7"/>
  <c r="AA343" i="5"/>
  <c r="Z343" i="4" s="1"/>
  <c r="O339" i="7"/>
  <c r="AA339" i="5"/>
  <c r="Z339" i="4" s="1"/>
  <c r="O335" i="7"/>
  <c r="AA335" i="5"/>
  <c r="Z335" i="4" s="1"/>
  <c r="O331" i="7"/>
  <c r="AA331" i="5"/>
  <c r="Z331" i="4" s="1"/>
  <c r="O327" i="7"/>
  <c r="AA327" i="5"/>
  <c r="Z327" i="4" s="1"/>
  <c r="O323" i="7"/>
  <c r="AA323" i="5"/>
  <c r="Z323" i="4" s="1"/>
  <c r="O319" i="7"/>
  <c r="AA319" i="5"/>
  <c r="Z319" i="4" s="1"/>
  <c r="O315" i="7"/>
  <c r="AA315" i="5"/>
  <c r="Z315" i="4" s="1"/>
  <c r="Z311" i="4"/>
  <c r="O307" i="7"/>
  <c r="AA307" i="5"/>
  <c r="Z307" i="4" s="1"/>
  <c r="O303" i="7"/>
  <c r="AA303" i="5"/>
  <c r="Z303" i="4" s="1"/>
  <c r="O299" i="7"/>
  <c r="AA299" i="5"/>
  <c r="Z299" i="4" s="1"/>
  <c r="O295" i="7"/>
  <c r="AA295" i="5"/>
  <c r="Z295" i="4" s="1"/>
  <c r="O291" i="7"/>
  <c r="AA291" i="5"/>
  <c r="Z291" i="4" s="1"/>
  <c r="Z287" i="4"/>
  <c r="Z283" i="4"/>
  <c r="Z279" i="4"/>
  <c r="Z275" i="4"/>
  <c r="Z271" i="4"/>
  <c r="Z267" i="4"/>
  <c r="Z263" i="4"/>
  <c r="Z259" i="4"/>
  <c r="Z255" i="4"/>
  <c r="Z251" i="4"/>
  <c r="Z247" i="4"/>
  <c r="Z243" i="4"/>
  <c r="Z239" i="4"/>
  <c r="Z235" i="4"/>
  <c r="Z231" i="4"/>
  <c r="Z227" i="4"/>
  <c r="Z223" i="4"/>
  <c r="Z219" i="4"/>
  <c r="Z215" i="4"/>
  <c r="Z211" i="4"/>
  <c r="Z207" i="4"/>
  <c r="Z203" i="4"/>
  <c r="Z199" i="4"/>
  <c r="Z195" i="4"/>
  <c r="Z191" i="4"/>
  <c r="Z187" i="4"/>
  <c r="Z183" i="4"/>
  <c r="O179" i="7"/>
  <c r="AA179" i="5"/>
  <c r="Z179" i="4" s="1"/>
  <c r="Z175" i="4"/>
  <c r="Z171" i="4"/>
  <c r="Z167" i="4"/>
  <c r="Z163" i="4"/>
  <c r="Z159" i="4"/>
  <c r="Z155" i="4"/>
  <c r="Z151" i="4"/>
  <c r="O147" i="7"/>
  <c r="O143" i="7"/>
  <c r="O139" i="7"/>
  <c r="AA139" i="5"/>
  <c r="Z139" i="4" s="1"/>
  <c r="O135" i="7"/>
  <c r="O131" i="7"/>
  <c r="Z127" i="4"/>
  <c r="Z123" i="4"/>
  <c r="Z119" i="4"/>
  <c r="Z115" i="4"/>
  <c r="Z111" i="4"/>
  <c r="Z107" i="4"/>
  <c r="Z103" i="4"/>
  <c r="Z99" i="4"/>
  <c r="Z95" i="4"/>
  <c r="Z91" i="4"/>
  <c r="O87" i="7"/>
  <c r="AA87" i="5"/>
  <c r="Z87" i="4" s="1"/>
  <c r="Z83" i="4"/>
  <c r="Z79" i="4"/>
  <c r="Z75" i="4"/>
  <c r="O71" i="7"/>
  <c r="AA71" i="5"/>
  <c r="Z71" i="4" s="1"/>
  <c r="O67" i="7"/>
  <c r="AA67" i="5"/>
  <c r="Z67" i="4" s="1"/>
  <c r="A314" i="7"/>
  <c r="A314" i="5"/>
  <c r="A308" i="7"/>
  <c r="A308" i="5"/>
  <c r="A298" i="7"/>
  <c r="A298" i="5"/>
  <c r="A313" i="7"/>
  <c r="A313" i="5"/>
  <c r="A309" i="7"/>
  <c r="A309" i="5"/>
  <c r="A305" i="7"/>
  <c r="A305" i="5"/>
  <c r="A301" i="7"/>
  <c r="A301" i="5"/>
  <c r="A297" i="7"/>
  <c r="A297" i="5"/>
  <c r="A293" i="7"/>
  <c r="A293" i="5"/>
  <c r="A289" i="7"/>
  <c r="A289" i="5"/>
  <c r="A285" i="7"/>
  <c r="A285" i="5"/>
  <c r="A281" i="7"/>
  <c r="A281" i="5"/>
  <c r="A277" i="7"/>
  <c r="A277" i="5"/>
  <c r="A273" i="7"/>
  <c r="A273" i="5"/>
  <c r="A269" i="7"/>
  <c r="A269" i="5"/>
  <c r="A263" i="7"/>
  <c r="A263" i="5"/>
  <c r="A259" i="7"/>
  <c r="A259" i="5"/>
  <c r="A255" i="7"/>
  <c r="A255" i="5"/>
  <c r="A251" i="7"/>
  <c r="A251" i="5"/>
  <c r="A247" i="7"/>
  <c r="A247" i="5"/>
  <c r="A243" i="7"/>
  <c r="A243" i="5"/>
  <c r="A237" i="7"/>
  <c r="A237" i="5"/>
  <c r="A233" i="7"/>
  <c r="A233" i="5"/>
  <c r="A227" i="7"/>
  <c r="A227" i="5"/>
  <c r="A223" i="7"/>
  <c r="A223" i="5"/>
  <c r="A219" i="7"/>
  <c r="A219" i="5"/>
  <c r="A215" i="7"/>
  <c r="A215" i="5"/>
  <c r="A213" i="7"/>
  <c r="A213" i="5"/>
  <c r="A211" i="7"/>
  <c r="A211" i="5"/>
  <c r="A209" i="7"/>
  <c r="A209" i="5"/>
  <c r="A205" i="7"/>
  <c r="A205" i="5"/>
  <c r="A203" i="7"/>
  <c r="A203" i="5"/>
  <c r="A201" i="7"/>
  <c r="A201" i="5"/>
  <c r="A199" i="7"/>
  <c r="A199" i="5"/>
  <c r="A197" i="7"/>
  <c r="A197" i="5"/>
  <c r="A195" i="7"/>
  <c r="A195" i="5"/>
  <c r="A193" i="7"/>
  <c r="A193" i="5"/>
  <c r="A191" i="7"/>
  <c r="A191" i="5"/>
  <c r="A189" i="7"/>
  <c r="A189" i="5"/>
  <c r="A187" i="7"/>
  <c r="A187" i="5"/>
  <c r="A185" i="7"/>
  <c r="A185" i="5"/>
  <c r="A183" i="7"/>
  <c r="A183" i="5"/>
  <c r="A181" i="7"/>
  <c r="A181" i="5"/>
  <c r="A179" i="7"/>
  <c r="A179" i="5"/>
  <c r="A177" i="7"/>
  <c r="A177" i="5"/>
  <c r="A175" i="7"/>
  <c r="A175" i="5"/>
  <c r="A173" i="7"/>
  <c r="A173" i="5"/>
  <c r="A171" i="7"/>
  <c r="A171" i="5"/>
  <c r="A169" i="7"/>
  <c r="A169" i="5"/>
  <c r="A167" i="7"/>
  <c r="A167" i="5"/>
  <c r="A165" i="7"/>
  <c r="A165" i="5"/>
  <c r="A163" i="7"/>
  <c r="A163" i="5"/>
  <c r="A161" i="7"/>
  <c r="A161" i="5"/>
  <c r="A159" i="7"/>
  <c r="A159" i="5"/>
  <c r="A157" i="7"/>
  <c r="A157" i="5"/>
  <c r="A155" i="7"/>
  <c r="A155" i="5"/>
  <c r="A153" i="7"/>
  <c r="A153" i="5"/>
  <c r="A151" i="7"/>
  <c r="A151" i="5"/>
  <c r="A149" i="7"/>
  <c r="A149" i="5"/>
  <c r="A147" i="7"/>
  <c r="A147" i="5"/>
  <c r="A145" i="7"/>
  <c r="A145" i="5"/>
  <c r="A143" i="7"/>
  <c r="A143" i="5"/>
  <c r="A141" i="7"/>
  <c r="A141" i="5"/>
  <c r="A139" i="7"/>
  <c r="A139" i="5"/>
  <c r="A137" i="7"/>
  <c r="A137" i="5"/>
  <c r="A135" i="7"/>
  <c r="A135" i="5"/>
  <c r="A133" i="7"/>
  <c r="A133" i="5"/>
  <c r="A131" i="7"/>
  <c r="A131" i="5"/>
  <c r="A129" i="7"/>
  <c r="A129" i="5"/>
  <c r="A127" i="7"/>
  <c r="A127" i="5"/>
  <c r="A125" i="7"/>
  <c r="A125" i="5"/>
  <c r="A123" i="7"/>
  <c r="A123" i="5"/>
  <c r="A121" i="7"/>
  <c r="A121" i="5"/>
  <c r="A119" i="7"/>
  <c r="A119" i="5"/>
  <c r="A117" i="7"/>
  <c r="A117" i="5"/>
  <c r="A115" i="7"/>
  <c r="A115" i="5"/>
  <c r="A113" i="7"/>
  <c r="A113" i="5"/>
  <c r="A111" i="7"/>
  <c r="A111" i="5"/>
  <c r="A109" i="7"/>
  <c r="A109" i="5"/>
  <c r="A107" i="7"/>
  <c r="A107" i="5"/>
  <c r="A105" i="7"/>
  <c r="A105" i="5"/>
  <c r="A103" i="7"/>
  <c r="A103" i="5"/>
  <c r="A101" i="7"/>
  <c r="A101" i="5"/>
  <c r="A99" i="7"/>
  <c r="A99" i="5"/>
  <c r="A97" i="7"/>
  <c r="A97" i="5"/>
  <c r="A95" i="7"/>
  <c r="A95" i="5"/>
  <c r="A93" i="7"/>
  <c r="A93" i="5"/>
  <c r="A91" i="7"/>
  <c r="A91" i="5"/>
  <c r="A89" i="7"/>
  <c r="A89" i="5"/>
  <c r="A87" i="7"/>
  <c r="A87" i="5"/>
  <c r="A85" i="7"/>
  <c r="A85" i="5"/>
  <c r="A83" i="7"/>
  <c r="A83" i="5"/>
  <c r="A81" i="7"/>
  <c r="A81" i="5"/>
  <c r="A79" i="7"/>
  <c r="A79" i="5"/>
  <c r="A77" i="7"/>
  <c r="A77" i="5"/>
  <c r="A75" i="7"/>
  <c r="A75" i="5"/>
  <c r="A73" i="7"/>
  <c r="A73" i="5"/>
  <c r="A71" i="7"/>
  <c r="A71" i="5"/>
  <c r="A69" i="7"/>
  <c r="A69" i="5"/>
  <c r="A67" i="7"/>
  <c r="A67" i="5"/>
  <c r="A65" i="7"/>
  <c r="A65" i="5"/>
  <c r="A63" i="7"/>
  <c r="A63" i="5"/>
  <c r="A61" i="7"/>
  <c r="A61" i="5"/>
  <c r="A59" i="7"/>
  <c r="A59" i="5"/>
  <c r="A57" i="7"/>
  <c r="A57" i="5"/>
  <c r="A55" i="7"/>
  <c r="A55" i="5"/>
  <c r="A53" i="7"/>
  <c r="A53" i="5"/>
  <c r="A51" i="7"/>
  <c r="A51" i="5"/>
  <c r="A49" i="7"/>
  <c r="A49" i="5"/>
  <c r="A47" i="7"/>
  <c r="A47" i="5"/>
  <c r="A45" i="7"/>
  <c r="A45" i="5"/>
  <c r="A43" i="7"/>
  <c r="A43" i="5"/>
  <c r="A41" i="7"/>
  <c r="A41" i="5"/>
  <c r="A39" i="7"/>
  <c r="A39" i="5"/>
  <c r="A37" i="7"/>
  <c r="A37" i="5"/>
  <c r="A35" i="7"/>
  <c r="A35" i="5"/>
  <c r="A33" i="7"/>
  <c r="A33" i="5"/>
  <c r="A31" i="7"/>
  <c r="A31" i="5"/>
  <c r="A29" i="7"/>
  <c r="A29" i="5"/>
  <c r="A27" i="7"/>
  <c r="A27" i="5"/>
  <c r="A25" i="7"/>
  <c r="A25" i="5"/>
  <c r="A23" i="7"/>
  <c r="A23" i="5"/>
  <c r="A21" i="7"/>
  <c r="A21" i="5"/>
  <c r="A19" i="7"/>
  <c r="A19" i="5"/>
  <c r="A17" i="7"/>
  <c r="A17" i="5"/>
  <c r="A15" i="7"/>
  <c r="A15" i="5"/>
  <c r="A13" i="7"/>
  <c r="A13" i="5"/>
  <c r="A11" i="7"/>
  <c r="A11" i="5"/>
  <c r="A333" i="7"/>
  <c r="A333" i="5"/>
  <c r="A331" i="7"/>
  <c r="A331" i="5"/>
  <c r="A329" i="7"/>
  <c r="A329" i="5"/>
  <c r="A327" i="7"/>
  <c r="A327" i="5"/>
  <c r="A325" i="7"/>
  <c r="A325" i="5"/>
  <c r="A323" i="7"/>
  <c r="A323" i="5"/>
  <c r="A321" i="7"/>
  <c r="A321" i="5"/>
  <c r="A319" i="7"/>
  <c r="A319" i="5"/>
  <c r="A317" i="7"/>
  <c r="A317" i="5"/>
  <c r="A374" i="7"/>
  <c r="A374" i="5"/>
  <c r="A372" i="7"/>
  <c r="A372" i="5"/>
  <c r="A370" i="7"/>
  <c r="A370" i="5"/>
  <c r="A368" i="7"/>
  <c r="A368" i="5"/>
  <c r="A366" i="7"/>
  <c r="A366" i="5"/>
  <c r="A364" i="7"/>
  <c r="A364" i="5"/>
  <c r="A362" i="7"/>
  <c r="A362" i="5"/>
  <c r="A360" i="7"/>
  <c r="A360" i="5"/>
  <c r="A358" i="7"/>
  <c r="A358" i="5"/>
  <c r="A356" i="7"/>
  <c r="A356" i="5"/>
  <c r="A354" i="7"/>
  <c r="A354" i="5"/>
  <c r="A352" i="7"/>
  <c r="A352" i="5"/>
  <c r="A350" i="7"/>
  <c r="A350" i="5"/>
  <c r="A348" i="7"/>
  <c r="A348" i="5"/>
  <c r="A346" i="7"/>
  <c r="A346" i="5"/>
  <c r="A344" i="7"/>
  <c r="A344" i="5"/>
  <c r="A342" i="7"/>
  <c r="A342" i="5"/>
  <c r="A340" i="7"/>
  <c r="A340" i="5"/>
  <c r="A338" i="7"/>
  <c r="A338" i="5"/>
  <c r="A336" i="7"/>
  <c r="A336" i="5"/>
  <c r="A334" i="7"/>
  <c r="A334" i="5"/>
  <c r="C374" i="7"/>
  <c r="C374" i="5"/>
  <c r="C370" i="7"/>
  <c r="C370" i="5"/>
  <c r="C366" i="7"/>
  <c r="C366" i="5"/>
  <c r="C362" i="7"/>
  <c r="C362" i="5"/>
  <c r="C358" i="7"/>
  <c r="C358" i="5"/>
  <c r="C354" i="7"/>
  <c r="C354" i="5"/>
  <c r="C350" i="7"/>
  <c r="C350" i="5"/>
  <c r="C346" i="7"/>
  <c r="C346" i="5"/>
  <c r="C342" i="7"/>
  <c r="C342" i="5"/>
  <c r="C338" i="7"/>
  <c r="C338" i="5"/>
  <c r="C334" i="7"/>
  <c r="C334" i="5"/>
  <c r="C330" i="7"/>
  <c r="C330" i="5"/>
  <c r="C326" i="7"/>
  <c r="C326" i="5"/>
  <c r="C322" i="7"/>
  <c r="C322" i="5"/>
  <c r="C318" i="7"/>
  <c r="C318" i="5"/>
  <c r="C314" i="7"/>
  <c r="C314" i="5"/>
  <c r="C310" i="7"/>
  <c r="C310" i="5"/>
  <c r="C306" i="7"/>
  <c r="C306" i="5"/>
  <c r="C302" i="7"/>
  <c r="C302" i="5"/>
  <c r="C298" i="7"/>
  <c r="C298" i="5"/>
  <c r="C294" i="7"/>
  <c r="C294" i="5"/>
  <c r="C290" i="7"/>
  <c r="C290" i="5"/>
  <c r="C286" i="7"/>
  <c r="C286" i="5"/>
  <c r="C282" i="7"/>
  <c r="C282" i="5"/>
  <c r="C278" i="7"/>
  <c r="C278" i="5"/>
  <c r="C274" i="7"/>
  <c r="C274" i="5"/>
  <c r="C270" i="7"/>
  <c r="C270" i="5"/>
  <c r="C266" i="7"/>
  <c r="C266" i="5"/>
  <c r="C262" i="7"/>
  <c r="C262" i="5"/>
  <c r="C258" i="7"/>
  <c r="C258" i="5"/>
  <c r="C254" i="7"/>
  <c r="C254" i="5"/>
  <c r="C250" i="7"/>
  <c r="C250" i="5"/>
  <c r="C246" i="7"/>
  <c r="C246" i="5"/>
  <c r="C242" i="7"/>
  <c r="C242" i="5"/>
  <c r="C238" i="7"/>
  <c r="C238" i="5"/>
  <c r="C234" i="7"/>
  <c r="C234" i="5"/>
  <c r="C230" i="7"/>
  <c r="C230" i="5"/>
  <c r="C226" i="7"/>
  <c r="C226" i="5"/>
  <c r="C222" i="7"/>
  <c r="C222" i="5"/>
  <c r="C218" i="7"/>
  <c r="C218" i="5"/>
  <c r="C214" i="7"/>
  <c r="C214" i="5"/>
  <c r="C210" i="7"/>
  <c r="C210" i="5"/>
  <c r="C206" i="7"/>
  <c r="C206" i="5"/>
  <c r="C202" i="7"/>
  <c r="C202" i="5"/>
  <c r="C198" i="7"/>
  <c r="C198" i="5"/>
  <c r="C194" i="7"/>
  <c r="C194" i="5"/>
  <c r="C190" i="7"/>
  <c r="C190" i="5"/>
  <c r="C186" i="7"/>
  <c r="C186" i="5"/>
  <c r="C182" i="7"/>
  <c r="C182" i="5"/>
  <c r="C178" i="7"/>
  <c r="C178" i="5"/>
  <c r="C174" i="7"/>
  <c r="C174" i="5"/>
  <c r="C170" i="7"/>
  <c r="C170" i="5"/>
  <c r="C166" i="7"/>
  <c r="C166" i="5"/>
  <c r="C162" i="7"/>
  <c r="C162" i="5"/>
  <c r="C158" i="7"/>
  <c r="C158" i="5"/>
  <c r="C154" i="7"/>
  <c r="C154" i="5"/>
  <c r="C150" i="7"/>
  <c r="C150" i="5"/>
  <c r="C146" i="7"/>
  <c r="C146" i="5"/>
  <c r="C142" i="7"/>
  <c r="C142" i="5"/>
  <c r="C138" i="7"/>
  <c r="C138" i="5"/>
  <c r="C134" i="7"/>
  <c r="C134" i="5"/>
  <c r="C130" i="7"/>
  <c r="C130" i="5"/>
  <c r="C126" i="7"/>
  <c r="C126" i="5"/>
  <c r="C122" i="7"/>
  <c r="C122" i="5"/>
  <c r="C118" i="7"/>
  <c r="C118" i="5"/>
  <c r="C114" i="7"/>
  <c r="C114" i="5"/>
  <c r="C110" i="7"/>
  <c r="C110" i="5"/>
  <c r="C106" i="7"/>
  <c r="C106" i="5"/>
  <c r="C102" i="7"/>
  <c r="C102" i="5"/>
  <c r="C98" i="7"/>
  <c r="C98" i="5"/>
  <c r="C94" i="7"/>
  <c r="C94" i="5"/>
  <c r="C90" i="7"/>
  <c r="C90" i="5"/>
  <c r="C86" i="7"/>
  <c r="C86" i="5"/>
  <c r="C82" i="7"/>
  <c r="C82" i="5"/>
  <c r="C78" i="7"/>
  <c r="C78" i="5"/>
  <c r="C74" i="7"/>
  <c r="C74" i="5"/>
  <c r="C70" i="7"/>
  <c r="C70" i="5"/>
  <c r="C66" i="7"/>
  <c r="C66" i="5"/>
  <c r="Z374" i="4"/>
  <c r="Z370" i="4"/>
  <c r="Z366" i="4"/>
  <c r="Z362" i="4"/>
  <c r="O358" i="7"/>
  <c r="AA358" i="5"/>
  <c r="Z358" i="4" s="1"/>
  <c r="Z354" i="4"/>
  <c r="O350" i="7"/>
  <c r="AA350" i="5"/>
  <c r="Z350" i="4" s="1"/>
  <c r="Z346" i="4"/>
  <c r="O342" i="7"/>
  <c r="AA342" i="5"/>
  <c r="Z342" i="4" s="1"/>
  <c r="O338" i="7"/>
  <c r="AA338" i="5"/>
  <c r="Z338" i="4" s="1"/>
  <c r="O334" i="7"/>
  <c r="AA334" i="5"/>
  <c r="Z334" i="4" s="1"/>
  <c r="O330" i="7"/>
  <c r="AA330" i="5"/>
  <c r="Z330" i="4" s="1"/>
  <c r="O326" i="7"/>
  <c r="AA326" i="5"/>
  <c r="Z326" i="4" s="1"/>
  <c r="O322" i="7"/>
  <c r="AA322" i="5"/>
  <c r="Z322" i="4" s="1"/>
  <c r="O318" i="7"/>
  <c r="AA318" i="5"/>
  <c r="Z318" i="4" s="1"/>
  <c r="O314" i="7"/>
  <c r="AA314" i="5"/>
  <c r="Z314" i="4" s="1"/>
  <c r="O310" i="7"/>
  <c r="AA310" i="5"/>
  <c r="Z310" i="4" s="1"/>
  <c r="O306" i="7"/>
  <c r="AA306" i="5"/>
  <c r="Z306" i="4" s="1"/>
  <c r="O302" i="7"/>
  <c r="AA302" i="5"/>
  <c r="Z302" i="4" s="1"/>
  <c r="O298" i="7"/>
  <c r="AA298" i="5"/>
  <c r="Z298" i="4" s="1"/>
  <c r="O294" i="7"/>
  <c r="AA294" i="5"/>
  <c r="Z294" i="4" s="1"/>
  <c r="O290" i="7"/>
  <c r="AA290" i="5"/>
  <c r="Z290" i="4" s="1"/>
  <c r="Z286" i="4"/>
  <c r="Z282" i="4"/>
  <c r="Z278" i="4"/>
  <c r="Z274" i="4"/>
  <c r="Z270" i="4"/>
  <c r="Z266" i="4"/>
  <c r="Z262" i="4"/>
  <c r="Z258" i="4"/>
  <c r="Z254" i="4"/>
  <c r="Z250" i="4"/>
  <c r="Z246" i="4"/>
  <c r="Z242" i="4"/>
  <c r="Z238" i="4"/>
  <c r="Z234" i="4"/>
  <c r="Z230" i="4"/>
  <c r="Z226" i="4"/>
  <c r="Z222" i="4"/>
  <c r="Z218" i="4"/>
  <c r="Z214" i="4"/>
  <c r="Z210" i="4"/>
  <c r="Z206" i="4"/>
  <c r="Z202" i="4"/>
  <c r="O198" i="7"/>
  <c r="Z198" i="4"/>
  <c r="Z194" i="4"/>
  <c r="O190" i="7"/>
  <c r="AA190" i="5"/>
  <c r="Z190" i="4" s="1"/>
  <c r="Z186" i="4"/>
  <c r="Z182" i="4"/>
  <c r="Z178" i="4"/>
  <c r="Z174" i="4"/>
  <c r="Z170" i="4"/>
  <c r="Z166" i="4"/>
  <c r="Z162" i="4"/>
  <c r="Z158" i="4"/>
  <c r="Z154" i="4"/>
  <c r="Z150" i="4"/>
  <c r="O146" i="7"/>
  <c r="O142" i="7"/>
  <c r="Z138" i="4"/>
  <c r="O134" i="7"/>
  <c r="O130" i="7"/>
  <c r="Z126" i="4"/>
  <c r="Z122" i="4"/>
  <c r="O118" i="7"/>
  <c r="AA118" i="5"/>
  <c r="Z118" i="4" s="1"/>
  <c r="Z114" i="4"/>
  <c r="Z110" i="4"/>
  <c r="Z106" i="4"/>
  <c r="Z102" i="4"/>
  <c r="O98" i="7"/>
  <c r="AA98" i="5"/>
  <c r="Z98" i="4" s="1"/>
  <c r="Z94" i="4"/>
  <c r="Z90" i="4"/>
  <c r="Z86" i="4"/>
  <c r="Z82" i="4"/>
  <c r="O78" i="7"/>
  <c r="AA78" i="5"/>
  <c r="Z78" i="4" s="1"/>
  <c r="Z74" i="4"/>
  <c r="Z70" i="4"/>
  <c r="O66" i="7"/>
  <c r="AA66" i="5"/>
  <c r="Z66" i="4" s="1"/>
  <c r="A310" i="7"/>
  <c r="A310" i="5"/>
  <c r="A300" i="7"/>
  <c r="A300" i="5"/>
  <c r="A315" i="7"/>
  <c r="A315" i="5"/>
  <c r="A311" i="7"/>
  <c r="A311" i="5"/>
  <c r="A307" i="7"/>
  <c r="A307" i="5"/>
  <c r="A303" i="7"/>
  <c r="A303" i="5"/>
  <c r="A299" i="7"/>
  <c r="A299" i="5"/>
  <c r="A295" i="7"/>
  <c r="A295" i="5"/>
  <c r="A291" i="7"/>
  <c r="A291" i="5"/>
  <c r="A287" i="7"/>
  <c r="A287" i="5"/>
  <c r="A283" i="7"/>
  <c r="A283" i="5"/>
  <c r="A279" i="7"/>
  <c r="A279" i="5"/>
  <c r="A275" i="7"/>
  <c r="A275" i="5"/>
  <c r="A271" i="7"/>
  <c r="A271" i="5"/>
  <c r="A267" i="7"/>
  <c r="A267" i="5"/>
  <c r="A265" i="7"/>
  <c r="A265" i="5"/>
  <c r="A261" i="7"/>
  <c r="A261" i="5"/>
  <c r="A257" i="7"/>
  <c r="A257" i="5"/>
  <c r="A253" i="7"/>
  <c r="A253" i="5"/>
  <c r="A249" i="7"/>
  <c r="A249" i="5"/>
  <c r="A245" i="7"/>
  <c r="A245" i="5"/>
  <c r="A241" i="7"/>
  <c r="A241" i="5"/>
  <c r="A239" i="7"/>
  <c r="A239" i="5"/>
  <c r="A235" i="7"/>
  <c r="A235" i="5"/>
  <c r="A231" i="7"/>
  <c r="A231" i="5"/>
  <c r="A229" i="7"/>
  <c r="A229" i="5"/>
  <c r="A225" i="7"/>
  <c r="A225" i="5"/>
  <c r="A221" i="7"/>
  <c r="A221" i="5"/>
  <c r="A217" i="7"/>
  <c r="A217" i="5"/>
  <c r="A207" i="7"/>
  <c r="A207" i="5"/>
  <c r="B314" i="7"/>
  <c r="B314" i="5"/>
  <c r="B312" i="7"/>
  <c r="B312" i="5"/>
  <c r="B310" i="7"/>
  <c r="B310" i="5"/>
  <c r="B308" i="7"/>
  <c r="B308" i="5"/>
  <c r="B306" i="7"/>
  <c r="B306" i="5"/>
  <c r="B304" i="7"/>
  <c r="B304" i="5"/>
  <c r="B302" i="7"/>
  <c r="B302" i="5"/>
  <c r="B300" i="7"/>
  <c r="B300" i="5"/>
  <c r="B298" i="7"/>
  <c r="B298" i="5"/>
  <c r="B296" i="7"/>
  <c r="B296" i="5"/>
  <c r="B294" i="7"/>
  <c r="B294" i="5"/>
  <c r="B292" i="7"/>
  <c r="B292" i="5"/>
  <c r="B290" i="7"/>
  <c r="B290" i="5"/>
  <c r="B288" i="7"/>
  <c r="B288" i="5"/>
  <c r="B286" i="7"/>
  <c r="B286" i="5"/>
  <c r="B284" i="7"/>
  <c r="B284" i="5"/>
  <c r="B282" i="7"/>
  <c r="B282" i="5"/>
  <c r="B280" i="7"/>
  <c r="B280" i="5"/>
  <c r="B278" i="7"/>
  <c r="B278" i="5"/>
  <c r="B276" i="7"/>
  <c r="B276" i="5"/>
  <c r="B274" i="7"/>
  <c r="B274" i="5"/>
  <c r="B272" i="7"/>
  <c r="B272" i="5"/>
  <c r="B270" i="7"/>
  <c r="B270" i="5"/>
  <c r="B268" i="7"/>
  <c r="B268" i="5"/>
  <c r="B266" i="7"/>
  <c r="B266" i="5"/>
  <c r="B264" i="7"/>
  <c r="B264" i="5"/>
  <c r="B262" i="7"/>
  <c r="B262" i="5"/>
  <c r="B260" i="7"/>
  <c r="B260" i="5"/>
  <c r="B258" i="7"/>
  <c r="B258" i="5"/>
  <c r="B256" i="7"/>
  <c r="B256" i="5"/>
  <c r="B254" i="7"/>
  <c r="B254" i="5"/>
  <c r="B252" i="7"/>
  <c r="B252" i="5"/>
  <c r="B250" i="7"/>
  <c r="B250" i="5"/>
  <c r="B248" i="7"/>
  <c r="B248" i="5"/>
  <c r="B246" i="7"/>
  <c r="B246" i="5"/>
  <c r="B244" i="7"/>
  <c r="B244" i="5"/>
  <c r="B242" i="7"/>
  <c r="B242" i="5"/>
  <c r="B240" i="7"/>
  <c r="B240" i="5"/>
  <c r="B238" i="7"/>
  <c r="B238" i="5"/>
  <c r="B236" i="7"/>
  <c r="B236" i="5"/>
  <c r="B234" i="7"/>
  <c r="B234" i="5"/>
  <c r="B232" i="7"/>
  <c r="B232" i="5"/>
  <c r="B230" i="7"/>
  <c r="B230" i="5"/>
  <c r="B228" i="7"/>
  <c r="B228" i="5"/>
  <c r="B226" i="7"/>
  <c r="B226" i="5"/>
  <c r="B224" i="7"/>
  <c r="B224" i="5"/>
  <c r="B222" i="7"/>
  <c r="B222" i="5"/>
  <c r="B220" i="7"/>
  <c r="B220" i="5"/>
  <c r="B218" i="7"/>
  <c r="B218" i="5"/>
  <c r="B216" i="7"/>
  <c r="B216" i="5"/>
  <c r="B214" i="7"/>
  <c r="B214" i="5"/>
  <c r="B212" i="7"/>
  <c r="B212" i="5"/>
  <c r="B210" i="7"/>
  <c r="B210" i="5"/>
  <c r="B208" i="7"/>
  <c r="B208" i="5"/>
  <c r="B206" i="7"/>
  <c r="B206" i="5"/>
  <c r="B204" i="7"/>
  <c r="B204" i="5"/>
  <c r="B202" i="7"/>
  <c r="B202" i="5"/>
  <c r="B200" i="7"/>
  <c r="B200" i="5"/>
  <c r="B198" i="7"/>
  <c r="B198" i="5"/>
  <c r="B196" i="7"/>
  <c r="B196" i="5"/>
  <c r="B194" i="7"/>
  <c r="B194" i="5"/>
  <c r="B192" i="7"/>
  <c r="B192" i="5"/>
  <c r="B190" i="7"/>
  <c r="B190" i="5"/>
  <c r="B188" i="7"/>
  <c r="B188" i="5"/>
  <c r="B186" i="7"/>
  <c r="B186" i="5"/>
  <c r="B184" i="7"/>
  <c r="B184" i="5"/>
  <c r="B182" i="7"/>
  <c r="B182" i="5"/>
  <c r="B180" i="7"/>
  <c r="B180" i="5"/>
  <c r="B178" i="7"/>
  <c r="B178" i="5"/>
  <c r="B176" i="7"/>
  <c r="B176" i="5"/>
  <c r="B174" i="7"/>
  <c r="B174" i="5"/>
  <c r="B172" i="7"/>
  <c r="B172" i="5"/>
  <c r="B170" i="7"/>
  <c r="B170" i="5"/>
  <c r="B168" i="7"/>
  <c r="B168" i="5"/>
  <c r="B166" i="7"/>
  <c r="B166" i="5"/>
  <c r="B164" i="7"/>
  <c r="B164" i="5"/>
  <c r="B162" i="7"/>
  <c r="B162" i="5"/>
  <c r="B160" i="7"/>
  <c r="B160" i="5"/>
  <c r="B158" i="7"/>
  <c r="B158" i="5"/>
  <c r="B156" i="7"/>
  <c r="B156" i="5"/>
  <c r="B154" i="7"/>
  <c r="B154" i="5"/>
  <c r="B152" i="7"/>
  <c r="B152" i="5"/>
  <c r="B150" i="7"/>
  <c r="B150" i="5"/>
  <c r="B148" i="7"/>
  <c r="B148" i="5"/>
  <c r="B146" i="7"/>
  <c r="B146" i="5"/>
  <c r="B144" i="7"/>
  <c r="B144" i="5"/>
  <c r="B142" i="7"/>
  <c r="B142" i="5"/>
  <c r="B140" i="7"/>
  <c r="B140" i="5"/>
  <c r="B138" i="7"/>
  <c r="B138" i="5"/>
  <c r="B136" i="7"/>
  <c r="B136" i="5"/>
  <c r="B134" i="7"/>
  <c r="B134" i="5"/>
  <c r="B132" i="7"/>
  <c r="B132" i="5"/>
  <c r="B130" i="7"/>
  <c r="B130" i="5"/>
  <c r="B128" i="7"/>
  <c r="B128" i="5"/>
  <c r="B126" i="7"/>
  <c r="B126" i="5"/>
  <c r="B124" i="7"/>
  <c r="B124" i="5"/>
  <c r="B122" i="7"/>
  <c r="B122" i="5"/>
  <c r="B120" i="7"/>
  <c r="B120" i="5"/>
  <c r="B118" i="7"/>
  <c r="B118" i="5"/>
  <c r="B116" i="7"/>
  <c r="B116" i="5"/>
  <c r="B114" i="7"/>
  <c r="B114" i="5"/>
  <c r="B112" i="7"/>
  <c r="B112" i="5"/>
  <c r="B110" i="7"/>
  <c r="B110" i="5"/>
  <c r="B108" i="7"/>
  <c r="B108" i="5"/>
  <c r="B106" i="7"/>
  <c r="B106" i="5"/>
  <c r="B104" i="7"/>
  <c r="B104" i="5"/>
  <c r="B102" i="7"/>
  <c r="B102" i="5"/>
  <c r="B100" i="7"/>
  <c r="B100" i="5"/>
  <c r="B98" i="7"/>
  <c r="B98" i="5"/>
  <c r="B96" i="7"/>
  <c r="B96" i="5"/>
  <c r="B94" i="7"/>
  <c r="B94" i="5"/>
  <c r="B92" i="7"/>
  <c r="B92" i="5"/>
  <c r="B90" i="7"/>
  <c r="B90" i="5"/>
  <c r="B88" i="7"/>
  <c r="B88" i="5"/>
  <c r="B86" i="7"/>
  <c r="B86" i="5"/>
  <c r="B84" i="7"/>
  <c r="B84" i="5"/>
  <c r="B82" i="7"/>
  <c r="B82" i="5"/>
  <c r="B80" i="7"/>
  <c r="B80" i="5"/>
  <c r="B78" i="7"/>
  <c r="B78" i="5"/>
  <c r="B76" i="7"/>
  <c r="B76" i="5"/>
  <c r="B74" i="7"/>
  <c r="B74" i="5"/>
  <c r="B72" i="7"/>
  <c r="B72" i="5"/>
  <c r="B70" i="7"/>
  <c r="B70" i="5"/>
  <c r="B68" i="7"/>
  <c r="B68" i="5"/>
  <c r="B66" i="7"/>
  <c r="B66" i="5"/>
  <c r="B332" i="7"/>
  <c r="B332" i="5"/>
  <c r="B330" i="7"/>
  <c r="B330" i="5"/>
  <c r="B328" i="7"/>
  <c r="B328" i="5"/>
  <c r="B326" i="7"/>
  <c r="B326" i="5"/>
  <c r="B324" i="7"/>
  <c r="B324" i="5"/>
  <c r="B322" i="7"/>
  <c r="B322" i="5"/>
  <c r="B320" i="7"/>
  <c r="B320" i="5"/>
  <c r="B318" i="7"/>
  <c r="B318" i="5"/>
  <c r="B316" i="7"/>
  <c r="B316" i="5"/>
  <c r="B375" i="5"/>
  <c r="B373" i="7"/>
  <c r="B373" i="5"/>
  <c r="B371" i="7"/>
  <c r="B371" i="5"/>
  <c r="B369" i="7"/>
  <c r="B369" i="5"/>
  <c r="B367" i="7"/>
  <c r="B367" i="5"/>
  <c r="B365" i="7"/>
  <c r="B365" i="5"/>
  <c r="B363" i="7"/>
  <c r="B363" i="5"/>
  <c r="B361" i="7"/>
  <c r="B361" i="5"/>
  <c r="B359" i="7"/>
  <c r="B359" i="5"/>
  <c r="B357" i="7"/>
  <c r="B357" i="5"/>
  <c r="B355" i="7"/>
  <c r="B355" i="5"/>
  <c r="B353" i="7"/>
  <c r="B353" i="5"/>
  <c r="B351" i="7"/>
  <c r="B351" i="5"/>
  <c r="B349" i="7"/>
  <c r="B349" i="5"/>
  <c r="B347" i="7"/>
  <c r="B347" i="5"/>
  <c r="B345" i="7"/>
  <c r="B345" i="5"/>
  <c r="B343" i="7"/>
  <c r="B343" i="5"/>
  <c r="B341" i="7"/>
  <c r="B341" i="5"/>
  <c r="B339" i="7"/>
  <c r="B339" i="5"/>
  <c r="B337" i="7"/>
  <c r="B337" i="5"/>
  <c r="B335" i="7"/>
  <c r="B335" i="5"/>
  <c r="C373" i="7"/>
  <c r="C373" i="5"/>
  <c r="C369" i="7"/>
  <c r="C369" i="5"/>
  <c r="C365" i="7"/>
  <c r="C365" i="5"/>
  <c r="C361" i="7"/>
  <c r="C361" i="5"/>
  <c r="C357" i="7"/>
  <c r="C357" i="5"/>
  <c r="C353" i="7"/>
  <c r="C353" i="5"/>
  <c r="C349" i="7"/>
  <c r="C349" i="5"/>
  <c r="C345" i="7"/>
  <c r="C345" i="5"/>
  <c r="C341" i="7"/>
  <c r="C341" i="5"/>
  <c r="C337" i="7"/>
  <c r="C337" i="5"/>
  <c r="C333" i="7"/>
  <c r="C333" i="5"/>
  <c r="C329" i="7"/>
  <c r="C329" i="5"/>
  <c r="C325" i="7"/>
  <c r="C325" i="5"/>
  <c r="C321" i="7"/>
  <c r="C321" i="5"/>
  <c r="C317" i="7"/>
  <c r="C317" i="5"/>
  <c r="C313" i="7"/>
  <c r="C313" i="5"/>
  <c r="C309" i="7"/>
  <c r="C309" i="5"/>
  <c r="C305" i="7"/>
  <c r="C305" i="5"/>
  <c r="C301" i="7"/>
  <c r="C301" i="5"/>
  <c r="C297" i="7"/>
  <c r="C297" i="5"/>
  <c r="C293" i="7"/>
  <c r="C293" i="5"/>
  <c r="C289" i="7"/>
  <c r="C289" i="5"/>
  <c r="C285" i="7"/>
  <c r="C285" i="5"/>
  <c r="C281" i="7"/>
  <c r="C281" i="5"/>
  <c r="C277" i="7"/>
  <c r="C277" i="5"/>
  <c r="C273" i="7"/>
  <c r="C273" i="5"/>
  <c r="C269" i="7"/>
  <c r="C269" i="5"/>
  <c r="C265" i="7"/>
  <c r="C265" i="5"/>
  <c r="C261" i="7"/>
  <c r="C261" i="5"/>
  <c r="C257" i="7"/>
  <c r="C257" i="5"/>
  <c r="C253" i="7"/>
  <c r="C253" i="5"/>
  <c r="C249" i="7"/>
  <c r="C249" i="5"/>
  <c r="C245" i="7"/>
  <c r="C245" i="5"/>
  <c r="C241" i="7"/>
  <c r="C241" i="5"/>
  <c r="C237" i="7"/>
  <c r="C237" i="5"/>
  <c r="C233" i="7"/>
  <c r="C233" i="5"/>
  <c r="C229" i="7"/>
  <c r="C229" i="5"/>
  <c r="C225" i="7"/>
  <c r="C225" i="5"/>
  <c r="C221" i="7"/>
  <c r="C221" i="5"/>
  <c r="C217" i="7"/>
  <c r="C217" i="5"/>
  <c r="C213" i="7"/>
  <c r="C213" i="5"/>
  <c r="C209" i="7"/>
  <c r="C209" i="5"/>
  <c r="C205" i="7"/>
  <c r="C205" i="5"/>
  <c r="C201" i="7"/>
  <c r="C201" i="5"/>
  <c r="C197" i="7"/>
  <c r="C197" i="5"/>
  <c r="C193" i="7"/>
  <c r="C193" i="5"/>
  <c r="C189" i="7"/>
  <c r="C189" i="5"/>
  <c r="C185" i="7"/>
  <c r="C185" i="5"/>
  <c r="C181" i="7"/>
  <c r="C181" i="5"/>
  <c r="C177" i="7"/>
  <c r="C177" i="5"/>
  <c r="C173" i="7"/>
  <c r="C173" i="5"/>
  <c r="C169" i="7"/>
  <c r="C169" i="5"/>
  <c r="C165" i="7"/>
  <c r="C165" i="5"/>
  <c r="C161" i="7"/>
  <c r="C161" i="5"/>
  <c r="C157" i="7"/>
  <c r="C157" i="5"/>
  <c r="C153" i="7"/>
  <c r="C153" i="5"/>
  <c r="C149" i="7"/>
  <c r="C149" i="5"/>
  <c r="C145" i="7"/>
  <c r="C145" i="5"/>
  <c r="C141" i="7"/>
  <c r="C141" i="5"/>
  <c r="C137" i="7"/>
  <c r="C137" i="5"/>
  <c r="C133" i="7"/>
  <c r="C133" i="5"/>
  <c r="C129" i="7"/>
  <c r="C129" i="5"/>
  <c r="C125" i="7"/>
  <c r="C125" i="5"/>
  <c r="C121" i="7"/>
  <c r="C121" i="5"/>
  <c r="C117" i="7"/>
  <c r="C117" i="5"/>
  <c r="C113" i="7"/>
  <c r="C113" i="5"/>
  <c r="C109" i="7"/>
  <c r="C109" i="5"/>
  <c r="C105" i="7"/>
  <c r="C105" i="5"/>
  <c r="C101" i="7"/>
  <c r="C101" i="5"/>
  <c r="C97" i="7"/>
  <c r="C97" i="5"/>
  <c r="C93" i="7"/>
  <c r="C93" i="5"/>
  <c r="C89" i="7"/>
  <c r="C89" i="5"/>
  <c r="C85" i="7"/>
  <c r="C85" i="5"/>
  <c r="C81" i="7"/>
  <c r="C81" i="5"/>
  <c r="C77" i="7"/>
  <c r="C77" i="5"/>
  <c r="C73" i="7"/>
  <c r="C73" i="5"/>
  <c r="C69" i="7"/>
  <c r="C69" i="5"/>
  <c r="O373" i="7"/>
  <c r="AA373" i="5"/>
  <c r="Z373" i="4" s="1"/>
  <c r="Z369" i="4"/>
  <c r="Z365" i="4"/>
  <c r="Z361" i="4"/>
  <c r="Z357" i="4"/>
  <c r="Z353" i="4"/>
  <c r="O349" i="7"/>
  <c r="AA349" i="5"/>
  <c r="Z349" i="4" s="1"/>
  <c r="O345" i="7"/>
  <c r="AA345" i="5"/>
  <c r="Z345" i="4" s="1"/>
  <c r="O341" i="7"/>
  <c r="AA341" i="5"/>
  <c r="Z341" i="4" s="1"/>
  <c r="O337" i="7"/>
  <c r="AA337" i="5"/>
  <c r="Z337" i="4" s="1"/>
  <c r="O333" i="7"/>
  <c r="AA333" i="5"/>
  <c r="Z333" i="4" s="1"/>
  <c r="O329" i="7"/>
  <c r="AA329" i="5"/>
  <c r="Z329" i="4" s="1"/>
  <c r="O325" i="7"/>
  <c r="AA325" i="5"/>
  <c r="Z325" i="4" s="1"/>
  <c r="O321" i="7"/>
  <c r="AA321" i="5"/>
  <c r="Z321" i="4" s="1"/>
  <c r="O317" i="7"/>
  <c r="AA317" i="5"/>
  <c r="Z317" i="4" s="1"/>
  <c r="O313" i="7"/>
  <c r="AA313" i="5"/>
  <c r="Z313" i="4" s="1"/>
  <c r="O309" i="7"/>
  <c r="AA309" i="5"/>
  <c r="Z309" i="4" s="1"/>
  <c r="O305" i="7"/>
  <c r="AA305" i="5"/>
  <c r="Z305" i="4" s="1"/>
  <c r="O301" i="7"/>
  <c r="AA301" i="5"/>
  <c r="Z301" i="4" s="1"/>
  <c r="O297" i="7"/>
  <c r="AA297" i="5"/>
  <c r="Z297" i="4" s="1"/>
  <c r="O293" i="7"/>
  <c r="AA293" i="5"/>
  <c r="Z293" i="4" s="1"/>
  <c r="O289" i="7"/>
  <c r="AA289" i="5"/>
  <c r="Z289" i="4" s="1"/>
  <c r="Z285" i="4"/>
  <c r="Z281" i="4"/>
  <c r="Z277" i="4"/>
  <c r="Z273" i="4"/>
  <c r="Z269" i="4"/>
  <c r="Z265" i="4"/>
  <c r="Z261" i="4"/>
  <c r="Z257" i="4"/>
  <c r="Z253" i="4"/>
  <c r="Z249" i="4"/>
  <c r="Z245" i="4"/>
  <c r="Z241" i="4"/>
  <c r="Z237" i="4"/>
  <c r="Z233" i="4"/>
  <c r="Z229" i="4"/>
  <c r="Z225" i="4"/>
  <c r="Z221" i="4"/>
  <c r="Z217" i="4"/>
  <c r="Z213" i="4"/>
  <c r="Z209" i="4"/>
  <c r="Z205" i="4"/>
  <c r="O201" i="7"/>
  <c r="Z201" i="4"/>
  <c r="O197" i="7"/>
  <c r="AA197" i="5"/>
  <c r="Z197" i="4" s="1"/>
  <c r="O193" i="7"/>
  <c r="AA193" i="5"/>
  <c r="Z193" i="4" s="1"/>
  <c r="Z189" i="4"/>
  <c r="O185" i="7"/>
  <c r="AA185" i="5"/>
  <c r="Z185" i="4" s="1"/>
  <c r="Z181" i="4"/>
  <c r="Z177" i="4"/>
  <c r="O173" i="7"/>
  <c r="AA173" i="5"/>
  <c r="Z173" i="4" s="1"/>
  <c r="Z169" i="4"/>
  <c r="Z165" i="4"/>
  <c r="Z161" i="4"/>
  <c r="Z157" i="4"/>
  <c r="Z153" i="4"/>
  <c r="Z149" i="4"/>
  <c r="O145" i="7"/>
  <c r="O141" i="7"/>
  <c r="O137" i="7"/>
  <c r="O133" i="7"/>
  <c r="AA133" i="5"/>
  <c r="Z133" i="4" s="1"/>
  <c r="O129" i="7"/>
  <c r="Z125" i="4"/>
  <c r="O121" i="7"/>
  <c r="AA121" i="5"/>
  <c r="Z121" i="4" s="1"/>
  <c r="Z117" i="4"/>
  <c r="Z113" i="4"/>
  <c r="O109" i="7"/>
  <c r="AA109" i="5"/>
  <c r="Z109" i="4" s="1"/>
  <c r="O105" i="7"/>
  <c r="AA105" i="5"/>
  <c r="Z105" i="4" s="1"/>
  <c r="Z101" i="4"/>
  <c r="O97" i="7"/>
  <c r="AA97" i="5"/>
  <c r="Z97" i="4" s="1"/>
  <c r="Z93" i="4"/>
  <c r="Z89" i="4"/>
  <c r="Z85" i="4"/>
  <c r="Z81" i="4"/>
  <c r="O77" i="7"/>
  <c r="AA77" i="5"/>
  <c r="Z77" i="4" s="1"/>
  <c r="Z73" i="4"/>
  <c r="Z69" i="4"/>
  <c r="F297" i="7"/>
  <c r="F312" i="7"/>
  <c r="F329" i="7"/>
  <c r="F339" i="7"/>
  <c r="F347" i="7"/>
  <c r="A312" i="7"/>
  <c r="A312" i="5"/>
  <c r="A304" i="7"/>
  <c r="A304" i="5"/>
  <c r="A296" i="7"/>
  <c r="A296" i="5"/>
  <c r="A294" i="7"/>
  <c r="A294" i="5"/>
  <c r="A292" i="7"/>
  <c r="A292" i="5"/>
  <c r="A290" i="7"/>
  <c r="A290" i="5"/>
  <c r="A288" i="7"/>
  <c r="A288" i="5"/>
  <c r="A286" i="7"/>
  <c r="A286" i="5"/>
  <c r="A284" i="7"/>
  <c r="A284" i="5"/>
  <c r="A282" i="7"/>
  <c r="A282" i="5"/>
  <c r="A280" i="7"/>
  <c r="A280" i="5"/>
  <c r="A278" i="7"/>
  <c r="A278" i="5"/>
  <c r="A276" i="7"/>
  <c r="A276" i="5"/>
  <c r="A274" i="7"/>
  <c r="A274" i="5"/>
  <c r="A272" i="7"/>
  <c r="A272" i="5"/>
  <c r="A270" i="7"/>
  <c r="A270" i="5"/>
  <c r="A268" i="7"/>
  <c r="A268" i="5"/>
  <c r="A266" i="7"/>
  <c r="A266" i="5"/>
  <c r="A264" i="7"/>
  <c r="A264" i="5"/>
  <c r="A262" i="7"/>
  <c r="A262" i="5"/>
  <c r="A260" i="7"/>
  <c r="A260" i="5"/>
  <c r="A258" i="7"/>
  <c r="A258" i="5"/>
  <c r="A256" i="7"/>
  <c r="A256" i="5"/>
  <c r="A254" i="7"/>
  <c r="A254" i="5"/>
  <c r="A252" i="7"/>
  <c r="A252" i="5"/>
  <c r="A250" i="7"/>
  <c r="A250" i="5"/>
  <c r="A248" i="7"/>
  <c r="A248" i="5"/>
  <c r="A246" i="7"/>
  <c r="A246" i="5"/>
  <c r="A244" i="7"/>
  <c r="A244" i="5"/>
  <c r="A242" i="7"/>
  <c r="A242" i="5"/>
  <c r="A240" i="7"/>
  <c r="A240" i="5"/>
  <c r="A238" i="7"/>
  <c r="A238" i="5"/>
  <c r="A236" i="7"/>
  <c r="A236" i="5"/>
  <c r="A234" i="7"/>
  <c r="A234" i="5"/>
  <c r="A232" i="7"/>
  <c r="A232" i="5"/>
  <c r="A230" i="7"/>
  <c r="A230" i="5"/>
  <c r="A228" i="7"/>
  <c r="A228" i="5"/>
  <c r="A226" i="7"/>
  <c r="A226" i="5"/>
  <c r="A224" i="7"/>
  <c r="A224" i="5"/>
  <c r="A222" i="7"/>
  <c r="A222" i="5"/>
  <c r="A220" i="7"/>
  <c r="A220" i="5"/>
  <c r="A218" i="7"/>
  <c r="A218" i="5"/>
  <c r="A216" i="7"/>
  <c r="A216" i="5"/>
  <c r="A214" i="7"/>
  <c r="A214" i="5"/>
  <c r="A212" i="7"/>
  <c r="A212" i="5"/>
  <c r="A210" i="7"/>
  <c r="A210" i="5"/>
  <c r="A208" i="7"/>
  <c r="A208" i="5"/>
  <c r="A206" i="7"/>
  <c r="A206" i="5"/>
  <c r="A204" i="7"/>
  <c r="A204" i="5"/>
  <c r="A202" i="7"/>
  <c r="A202" i="5"/>
  <c r="A200" i="7"/>
  <c r="A200" i="5"/>
  <c r="A198" i="7"/>
  <c r="A198" i="5"/>
  <c r="A196" i="7"/>
  <c r="A196" i="5"/>
  <c r="A194" i="7"/>
  <c r="A194" i="5"/>
  <c r="A192" i="7"/>
  <c r="A192" i="5"/>
  <c r="A190" i="7"/>
  <c r="A190" i="5"/>
  <c r="A188" i="7"/>
  <c r="A188" i="5"/>
  <c r="A186" i="7"/>
  <c r="A186" i="5"/>
  <c r="A184" i="7"/>
  <c r="A184" i="5"/>
  <c r="A182" i="7"/>
  <c r="A182" i="5"/>
  <c r="A180" i="7"/>
  <c r="A180" i="5"/>
  <c r="A178" i="7"/>
  <c r="A178" i="5"/>
  <c r="A176" i="7"/>
  <c r="A176" i="5"/>
  <c r="A174" i="7"/>
  <c r="A174" i="5"/>
  <c r="A172" i="7"/>
  <c r="A172" i="5"/>
  <c r="A170" i="7"/>
  <c r="A170" i="5"/>
  <c r="A168" i="7"/>
  <c r="A168" i="5"/>
  <c r="A166" i="7"/>
  <c r="A166" i="5"/>
  <c r="A164" i="7"/>
  <c r="A164" i="5"/>
  <c r="A162" i="7"/>
  <c r="A162" i="5"/>
  <c r="A160" i="7"/>
  <c r="A160" i="5"/>
  <c r="A158" i="7"/>
  <c r="A158" i="5"/>
  <c r="A156" i="7"/>
  <c r="A156" i="5"/>
  <c r="A154" i="7"/>
  <c r="A154" i="5"/>
  <c r="A152" i="7"/>
  <c r="A152" i="5"/>
  <c r="A150" i="7"/>
  <c r="A150" i="5"/>
  <c r="A148" i="7"/>
  <c r="A148" i="5"/>
  <c r="A146" i="7"/>
  <c r="A146" i="5"/>
  <c r="A144" i="7"/>
  <c r="A144" i="5"/>
  <c r="A142" i="7"/>
  <c r="A142" i="5"/>
  <c r="A140" i="7"/>
  <c r="A140" i="5"/>
  <c r="A138" i="7"/>
  <c r="A138" i="5"/>
  <c r="A136" i="7"/>
  <c r="A136" i="5"/>
  <c r="A134" i="7"/>
  <c r="A134" i="5"/>
  <c r="A132" i="7"/>
  <c r="A132" i="5"/>
  <c r="A130" i="7"/>
  <c r="A130" i="5"/>
  <c r="A128" i="7"/>
  <c r="A128" i="5"/>
  <c r="A126" i="7"/>
  <c r="A126" i="5"/>
  <c r="A124" i="7"/>
  <c r="A124" i="5"/>
  <c r="A122" i="7"/>
  <c r="A122" i="5"/>
  <c r="A120" i="7"/>
  <c r="A120" i="5"/>
  <c r="A118" i="7"/>
  <c r="A118" i="5"/>
  <c r="A116" i="7"/>
  <c r="A116" i="5"/>
  <c r="A114" i="7"/>
  <c r="A114" i="5"/>
  <c r="A112" i="7"/>
  <c r="A112" i="5"/>
  <c r="A110" i="7"/>
  <c r="A110" i="5"/>
  <c r="A108" i="7"/>
  <c r="A108" i="5"/>
  <c r="A106" i="7"/>
  <c r="A106" i="5"/>
  <c r="A104" i="7"/>
  <c r="A104" i="5"/>
  <c r="A102" i="7"/>
  <c r="A102" i="5"/>
  <c r="A100" i="7"/>
  <c r="A100" i="5"/>
  <c r="A98" i="7"/>
  <c r="A98" i="5"/>
  <c r="A96" i="7"/>
  <c r="A96" i="5"/>
  <c r="A94" i="7"/>
  <c r="A94" i="5"/>
  <c r="A92" i="7"/>
  <c r="A92" i="5"/>
  <c r="A90" i="7"/>
  <c r="A90" i="5"/>
  <c r="A88" i="7"/>
  <c r="A88" i="5"/>
  <c r="A86" i="7"/>
  <c r="A86" i="5"/>
  <c r="A84" i="7"/>
  <c r="A84" i="5"/>
  <c r="A82" i="7"/>
  <c r="A82" i="5"/>
  <c r="A80" i="7"/>
  <c r="A80" i="5"/>
  <c r="A78" i="7"/>
  <c r="A78" i="5"/>
  <c r="A76" i="7"/>
  <c r="A76" i="5"/>
  <c r="A74" i="7"/>
  <c r="A74" i="5"/>
  <c r="A72" i="7"/>
  <c r="A72" i="5"/>
  <c r="A70" i="7"/>
  <c r="A70" i="5"/>
  <c r="A68" i="7"/>
  <c r="A68" i="5"/>
  <c r="A66" i="7"/>
  <c r="A66" i="5"/>
  <c r="A64" i="7"/>
  <c r="A64" i="5"/>
  <c r="A62" i="7"/>
  <c r="A62" i="5"/>
  <c r="A60" i="7"/>
  <c r="A60" i="5"/>
  <c r="A58" i="7"/>
  <c r="A58" i="5"/>
  <c r="A56" i="7"/>
  <c r="A56" i="5"/>
  <c r="A54" i="7"/>
  <c r="A54" i="5"/>
  <c r="A52" i="7"/>
  <c r="A52" i="5"/>
  <c r="A50" i="7"/>
  <c r="A50" i="5"/>
  <c r="A48" i="7"/>
  <c r="A48" i="5"/>
  <c r="A46" i="7"/>
  <c r="A46" i="5"/>
  <c r="A44" i="7"/>
  <c r="A44" i="5"/>
  <c r="A42" i="7"/>
  <c r="A42" i="5"/>
  <c r="A40" i="7"/>
  <c r="A40" i="5"/>
  <c r="A38" i="7"/>
  <c r="A38" i="5"/>
  <c r="A36" i="7"/>
  <c r="A36" i="5"/>
  <c r="A34" i="7"/>
  <c r="A34" i="5"/>
  <c r="A32" i="7"/>
  <c r="A32" i="5"/>
  <c r="A30" i="7"/>
  <c r="A30" i="5"/>
  <c r="A28" i="7"/>
  <c r="A28" i="5"/>
  <c r="A26" i="7"/>
  <c r="A26" i="5"/>
  <c r="A24" i="7"/>
  <c r="A24" i="5"/>
  <c r="A22" i="7"/>
  <c r="A22" i="5"/>
  <c r="A20" i="7"/>
  <c r="A20" i="5"/>
  <c r="A18" i="7"/>
  <c r="A18" i="5"/>
  <c r="A16" i="7"/>
  <c r="A16" i="5"/>
  <c r="A14" i="7"/>
  <c r="A14" i="5"/>
  <c r="A12" i="7"/>
  <c r="A12" i="5"/>
  <c r="A10" i="7"/>
  <c r="A10" i="5"/>
  <c r="A332" i="7"/>
  <c r="A332" i="5"/>
  <c r="A330" i="7"/>
  <c r="A330" i="5"/>
  <c r="A328" i="7"/>
  <c r="A328" i="5"/>
  <c r="A326" i="7"/>
  <c r="A326" i="5"/>
  <c r="A324" i="7"/>
  <c r="A324" i="5"/>
  <c r="A322" i="7"/>
  <c r="A322" i="5"/>
  <c r="A320" i="7"/>
  <c r="A320" i="5"/>
  <c r="A318" i="7"/>
  <c r="A318" i="5"/>
  <c r="A316" i="7"/>
  <c r="A316" i="5"/>
  <c r="A375" i="5"/>
  <c r="A373" i="7"/>
  <c r="A373" i="5"/>
  <c r="A371" i="7"/>
  <c r="A371" i="5"/>
  <c r="A369" i="7"/>
  <c r="A369" i="5"/>
  <c r="A367" i="7"/>
  <c r="A367" i="5"/>
  <c r="A365" i="7"/>
  <c r="A365" i="5"/>
  <c r="A363" i="7"/>
  <c r="A363" i="5"/>
  <c r="A361" i="7"/>
  <c r="A361" i="5"/>
  <c r="A359" i="7"/>
  <c r="A359" i="5"/>
  <c r="A357" i="7"/>
  <c r="A357" i="5"/>
  <c r="A355" i="7"/>
  <c r="A355" i="5"/>
  <c r="A353" i="7"/>
  <c r="A353" i="5"/>
  <c r="A351" i="7"/>
  <c r="A351" i="5"/>
  <c r="A349" i="7"/>
  <c r="A349" i="5"/>
  <c r="A347" i="7"/>
  <c r="A347" i="5"/>
  <c r="A345" i="7"/>
  <c r="A345" i="5"/>
  <c r="A343" i="7"/>
  <c r="A343" i="5"/>
  <c r="A341" i="7"/>
  <c r="A341" i="5"/>
  <c r="A339" i="7"/>
  <c r="A339" i="5"/>
  <c r="A337" i="7"/>
  <c r="A337" i="5"/>
  <c r="A335" i="7"/>
  <c r="A335" i="5"/>
  <c r="C372" i="7"/>
  <c r="C372" i="5"/>
  <c r="C368" i="7"/>
  <c r="C368" i="5"/>
  <c r="C364" i="7"/>
  <c r="C364" i="5"/>
  <c r="C360" i="7"/>
  <c r="C360" i="5"/>
  <c r="C356" i="7"/>
  <c r="C356" i="5"/>
  <c r="C352" i="7"/>
  <c r="C352" i="5"/>
  <c r="C348" i="7"/>
  <c r="C348" i="5"/>
  <c r="C344" i="7"/>
  <c r="C344" i="5"/>
  <c r="C340" i="7"/>
  <c r="C340" i="5"/>
  <c r="C336" i="7"/>
  <c r="C336" i="5"/>
  <c r="C332" i="7"/>
  <c r="C332" i="5"/>
  <c r="C328" i="7"/>
  <c r="C328" i="5"/>
  <c r="C324" i="7"/>
  <c r="C324" i="5"/>
  <c r="C320" i="7"/>
  <c r="C320" i="5"/>
  <c r="C316" i="7"/>
  <c r="C316" i="5"/>
  <c r="C312" i="7"/>
  <c r="C312" i="5"/>
  <c r="C308" i="7"/>
  <c r="C308" i="5"/>
  <c r="C304" i="7"/>
  <c r="C304" i="5"/>
  <c r="C300" i="7"/>
  <c r="C300" i="5"/>
  <c r="C296" i="7"/>
  <c r="C296" i="5"/>
  <c r="C292" i="7"/>
  <c r="C292" i="5"/>
  <c r="C288" i="7"/>
  <c r="C288" i="5"/>
  <c r="C284" i="7"/>
  <c r="C284" i="5"/>
  <c r="C280" i="7"/>
  <c r="C280" i="5"/>
  <c r="C276" i="7"/>
  <c r="C276" i="5"/>
  <c r="C272" i="7"/>
  <c r="C272" i="5"/>
  <c r="C268" i="7"/>
  <c r="C268" i="5"/>
  <c r="C264" i="7"/>
  <c r="C264" i="5"/>
  <c r="C260" i="7"/>
  <c r="C260" i="5"/>
  <c r="C256" i="7"/>
  <c r="C256" i="5"/>
  <c r="C252" i="7"/>
  <c r="C252" i="5"/>
  <c r="C248" i="7"/>
  <c r="C248" i="5"/>
  <c r="C244" i="7"/>
  <c r="C244" i="5"/>
  <c r="C240" i="7"/>
  <c r="C240" i="5"/>
  <c r="C236" i="7"/>
  <c r="C236" i="5"/>
  <c r="C232" i="7"/>
  <c r="C232" i="5"/>
  <c r="C228" i="7"/>
  <c r="C228" i="5"/>
  <c r="C224" i="7"/>
  <c r="C224" i="5"/>
  <c r="C220" i="7"/>
  <c r="C220" i="5"/>
  <c r="C216" i="7"/>
  <c r="C216" i="5"/>
  <c r="C212" i="7"/>
  <c r="C212" i="5"/>
  <c r="C208" i="7"/>
  <c r="C208" i="5"/>
  <c r="C204" i="7"/>
  <c r="C204" i="5"/>
  <c r="C200" i="7"/>
  <c r="C200" i="5"/>
  <c r="C196" i="7"/>
  <c r="C196" i="5"/>
  <c r="C192" i="7"/>
  <c r="C192" i="5"/>
  <c r="C188" i="7"/>
  <c r="C188" i="5"/>
  <c r="C184" i="7"/>
  <c r="C184" i="5"/>
  <c r="C180" i="7"/>
  <c r="C180" i="5"/>
  <c r="C176" i="7"/>
  <c r="C176" i="5"/>
  <c r="C172" i="7"/>
  <c r="C172" i="5"/>
  <c r="C168" i="7"/>
  <c r="C168" i="5"/>
  <c r="C164" i="7"/>
  <c r="C164" i="5"/>
  <c r="C160" i="7"/>
  <c r="C160" i="5"/>
  <c r="C156" i="7"/>
  <c r="C156" i="5"/>
  <c r="C152" i="7"/>
  <c r="C152" i="5"/>
  <c r="C148" i="7"/>
  <c r="C148" i="5"/>
  <c r="C144" i="7"/>
  <c r="C144" i="5"/>
  <c r="C140" i="7"/>
  <c r="C140" i="5"/>
  <c r="C136" i="7"/>
  <c r="C136" i="5"/>
  <c r="C132" i="7"/>
  <c r="C132" i="5"/>
  <c r="C128" i="7"/>
  <c r="C128" i="5"/>
  <c r="C124" i="7"/>
  <c r="C124" i="5"/>
  <c r="C120" i="7"/>
  <c r="C120" i="5"/>
  <c r="C116" i="7"/>
  <c r="C116" i="5"/>
  <c r="C112" i="7"/>
  <c r="C112" i="5"/>
  <c r="C108" i="7"/>
  <c r="C108" i="5"/>
  <c r="C104" i="7"/>
  <c r="C104" i="5"/>
  <c r="C100" i="7"/>
  <c r="C100" i="5"/>
  <c r="C96" i="7"/>
  <c r="C96" i="5"/>
  <c r="C92" i="7"/>
  <c r="C92" i="5"/>
  <c r="C88" i="7"/>
  <c r="C88" i="5"/>
  <c r="C84" i="7"/>
  <c r="C84" i="5"/>
  <c r="C80" i="7"/>
  <c r="C80" i="5"/>
  <c r="C76" i="7"/>
  <c r="C76" i="5"/>
  <c r="C72" i="7"/>
  <c r="C72" i="5"/>
  <c r="C68" i="7"/>
  <c r="C68" i="5"/>
  <c r="Z372" i="4"/>
  <c r="Z368" i="4"/>
  <c r="Z364" i="4"/>
  <c r="O360" i="7"/>
  <c r="AA360" i="5"/>
  <c r="Z360" i="4" s="1"/>
  <c r="Z356" i="4"/>
  <c r="O352" i="7"/>
  <c r="AA352" i="5"/>
  <c r="Z352" i="4" s="1"/>
  <c r="Z348" i="4"/>
  <c r="O344" i="7"/>
  <c r="AA344" i="5"/>
  <c r="Z344" i="4" s="1"/>
  <c r="O340" i="7"/>
  <c r="AA340" i="5"/>
  <c r="Z340" i="4" s="1"/>
  <c r="O336" i="7"/>
  <c r="AA336" i="5"/>
  <c r="Z336" i="4" s="1"/>
  <c r="O332" i="7"/>
  <c r="AA332" i="5"/>
  <c r="Z332" i="4" s="1"/>
  <c r="O328" i="7"/>
  <c r="AA328" i="5"/>
  <c r="Z328" i="4" s="1"/>
  <c r="O324" i="7"/>
  <c r="AA324" i="5"/>
  <c r="Z324" i="4" s="1"/>
  <c r="O320" i="7"/>
  <c r="AA320" i="5"/>
  <c r="Z320" i="4" s="1"/>
  <c r="O316" i="7"/>
  <c r="AA316" i="5"/>
  <c r="Z316" i="4" s="1"/>
  <c r="Z312" i="4"/>
  <c r="O308" i="7"/>
  <c r="AA308" i="5"/>
  <c r="Z308" i="4" s="1"/>
  <c r="O304" i="7"/>
  <c r="AA304" i="5"/>
  <c r="Z304" i="4" s="1"/>
  <c r="O300" i="7"/>
  <c r="AA300" i="5"/>
  <c r="Z300" i="4" s="1"/>
  <c r="O296" i="7"/>
  <c r="AA296" i="5"/>
  <c r="Z296" i="4" s="1"/>
  <c r="O292" i="7"/>
  <c r="AA292" i="5"/>
  <c r="Z292" i="4" s="1"/>
  <c r="Z288" i="4"/>
  <c r="Z284" i="4"/>
  <c r="Z280" i="4"/>
  <c r="Z276" i="4"/>
  <c r="Z272" i="4"/>
  <c r="Z268" i="4"/>
  <c r="Z264" i="4"/>
  <c r="Z260" i="4"/>
  <c r="Z256" i="4"/>
  <c r="Z252" i="4"/>
  <c r="Z248" i="4"/>
  <c r="Z244" i="4"/>
  <c r="Z240" i="4"/>
  <c r="Z236" i="4"/>
  <c r="Z232" i="4"/>
  <c r="Z228" i="4"/>
  <c r="Z224" i="4"/>
  <c r="Z220" i="4"/>
  <c r="Z216" i="4"/>
  <c r="Z212" i="4"/>
  <c r="Z208" i="4"/>
  <c r="Z204" i="4"/>
  <c r="Z200" i="4"/>
  <c r="O196" i="7"/>
  <c r="Z196" i="4"/>
  <c r="Z192" i="4"/>
  <c r="Z188" i="4"/>
  <c r="O184" i="7"/>
  <c r="Z184" i="4"/>
  <c r="O180" i="7"/>
  <c r="AA180" i="5"/>
  <c r="Z180" i="4" s="1"/>
  <c r="Z176" i="4"/>
  <c r="O172" i="7"/>
  <c r="Z168" i="4"/>
  <c r="Z164" i="4"/>
  <c r="Z160" i="4"/>
  <c r="Z156" i="4"/>
  <c r="Z152" i="4"/>
  <c r="O148" i="7"/>
  <c r="O144" i="7"/>
  <c r="Z140" i="4"/>
  <c r="O136" i="7"/>
  <c r="O132" i="7"/>
  <c r="Z128" i="4"/>
  <c r="O124" i="7"/>
  <c r="AA124" i="5"/>
  <c r="Z124" i="4" s="1"/>
  <c r="O120" i="7"/>
  <c r="AA120" i="5"/>
  <c r="Z120" i="4" s="1"/>
  <c r="Z116" i="4"/>
  <c r="Z112" i="4"/>
  <c r="O108" i="7"/>
  <c r="AA108" i="5"/>
  <c r="Z108" i="4" s="1"/>
  <c r="Z104" i="4"/>
  <c r="Z100" i="4"/>
  <c r="O96" i="7"/>
  <c r="AA96" i="5"/>
  <c r="Z96" i="4" s="1"/>
  <c r="O92" i="7"/>
  <c r="AA92" i="5"/>
  <c r="Z92" i="4" s="1"/>
  <c r="O88" i="7"/>
  <c r="AA88" i="5"/>
  <c r="Z88" i="4" s="1"/>
  <c r="Z84" i="4"/>
  <c r="Z80" i="4"/>
  <c r="O76" i="7"/>
  <c r="AA76" i="5"/>
  <c r="Z76" i="4" s="1"/>
  <c r="O72" i="7"/>
  <c r="AA72" i="5"/>
  <c r="Z72" i="4" s="1"/>
  <c r="O68" i="7"/>
  <c r="AA68" i="5"/>
  <c r="Z68" i="4" s="1"/>
  <c r="G360" i="7"/>
  <c r="G364" i="7"/>
  <c r="G368" i="7"/>
  <c r="G109" i="7"/>
  <c r="G153" i="7"/>
  <c r="G157" i="7"/>
  <c r="G333" i="7"/>
  <c r="G349" i="7"/>
  <c r="F100" i="7"/>
  <c r="F66" i="7"/>
  <c r="F69" i="7"/>
  <c r="F106" i="7"/>
  <c r="F122" i="7"/>
  <c r="F116" i="7"/>
  <c r="F112" i="7"/>
  <c r="F132" i="7"/>
  <c r="F137" i="7"/>
  <c r="F223" i="7"/>
  <c r="F231" i="7"/>
  <c r="F239" i="7"/>
  <c r="F266" i="7"/>
  <c r="F257" i="7"/>
  <c r="F264" i="7"/>
  <c r="F362" i="7"/>
  <c r="F296" i="7"/>
  <c r="F72" i="7"/>
  <c r="F103" i="7"/>
  <c r="F86" i="7"/>
  <c r="F97" i="7"/>
  <c r="F71" i="7"/>
  <c r="F101" i="7"/>
  <c r="F154" i="7"/>
  <c r="F170" i="7"/>
  <c r="F196" i="7"/>
  <c r="F186" i="7"/>
  <c r="F202" i="7"/>
  <c r="F286" i="7"/>
  <c r="F318" i="7"/>
  <c r="F334" i="7"/>
  <c r="F337" i="7"/>
  <c r="F344" i="7"/>
  <c r="F289" i="7"/>
  <c r="F262" i="7"/>
  <c r="F328" i="7"/>
  <c r="F358" i="7"/>
  <c r="F355" i="7"/>
  <c r="F273" i="7"/>
  <c r="F146" i="7"/>
  <c r="F73" i="7"/>
  <c r="F80" i="7"/>
  <c r="F92" i="7"/>
  <c r="F102" i="7"/>
  <c r="F148" i="7"/>
  <c r="F176" i="7"/>
  <c r="F172" i="7"/>
  <c r="F181" i="7"/>
  <c r="F192" i="7"/>
  <c r="F197" i="7"/>
  <c r="F208" i="7"/>
  <c r="F182" i="7"/>
  <c r="F198" i="7"/>
  <c r="F222" i="7"/>
  <c r="F225" i="7"/>
  <c r="F255" i="7"/>
  <c r="F249" i="7"/>
  <c r="F241" i="7"/>
  <c r="F274" i="7"/>
  <c r="F290" i="7"/>
  <c r="F306" i="7"/>
  <c r="F322" i="7"/>
  <c r="F340" i="7"/>
  <c r="F68" i="7"/>
  <c r="F93" i="7"/>
  <c r="F119" i="7"/>
  <c r="F142" i="7"/>
  <c r="F136" i="7"/>
  <c r="F144" i="7"/>
  <c r="F111" i="7"/>
  <c r="F183" i="7"/>
  <c r="F204" i="7"/>
  <c r="F194" i="7"/>
  <c r="F237" i="7"/>
  <c r="F336" i="7"/>
  <c r="F226" i="7"/>
  <c r="G125" i="7"/>
  <c r="G165" i="7"/>
  <c r="G373" i="7"/>
  <c r="G149" i="7"/>
  <c r="G185" i="7"/>
  <c r="G264" i="7"/>
  <c r="G122" i="7"/>
  <c r="G130" i="7"/>
  <c r="G114" i="7"/>
  <c r="G358" i="7"/>
  <c r="G179" i="7"/>
  <c r="G147" i="7"/>
  <c r="G155" i="7"/>
  <c r="G163" i="7"/>
  <c r="G171" i="7"/>
  <c r="G181" i="7"/>
  <c r="G158" i="7"/>
  <c r="G166" i="7"/>
  <c r="G156" i="7"/>
  <c r="G145" i="7"/>
  <c r="G332" i="7"/>
  <c r="G348" i="7"/>
  <c r="G330" i="7"/>
  <c r="G338" i="7"/>
  <c r="G346" i="7"/>
  <c r="G354" i="7"/>
  <c r="G277" i="7"/>
  <c r="G326" i="7"/>
  <c r="G271" i="7"/>
  <c r="G286" i="7"/>
  <c r="G295" i="7"/>
  <c r="G341" i="7"/>
  <c r="G273" i="7"/>
  <c r="F88" i="7"/>
  <c r="F152" i="7"/>
  <c r="F160" i="7"/>
  <c r="F168" i="7"/>
  <c r="F199" i="7"/>
  <c r="F217" i="7"/>
  <c r="F278" i="7"/>
  <c r="F310" i="7"/>
  <c r="F300" i="7"/>
  <c r="F345" i="7"/>
  <c r="F335" i="7"/>
  <c r="F343" i="7"/>
  <c r="F361" i="7"/>
  <c r="F373" i="7"/>
  <c r="F276" i="7"/>
  <c r="F293" i="7"/>
  <c r="F308" i="7"/>
  <c r="F325" i="7"/>
  <c r="F338" i="7"/>
  <c r="F346" i="7"/>
  <c r="H346" i="7" s="1"/>
  <c r="F321" i="7"/>
  <c r="G189" i="7"/>
  <c r="G221" i="7"/>
  <c r="G232" i="7"/>
  <c r="G240" i="7"/>
  <c r="G151" i="7"/>
  <c r="G159" i="7"/>
  <c r="G167" i="7"/>
  <c r="G143" i="7"/>
  <c r="G160" i="7"/>
  <c r="G176" i="7"/>
  <c r="G178" i="7"/>
  <c r="G336" i="7"/>
  <c r="G352" i="7"/>
  <c r="G331" i="7"/>
  <c r="G347" i="7"/>
  <c r="G355" i="7"/>
  <c r="G268" i="7"/>
  <c r="G284" i="7"/>
  <c r="G300" i="7"/>
  <c r="G316" i="7"/>
  <c r="G287" i="7"/>
  <c r="G319" i="7"/>
  <c r="G274" i="7"/>
  <c r="F87" i="7"/>
  <c r="F114" i="7"/>
  <c r="F120" i="7"/>
  <c r="F125" i="7"/>
  <c r="F133" i="7"/>
  <c r="F139" i="7"/>
  <c r="F162" i="7"/>
  <c r="F138" i="7"/>
  <c r="F147" i="7"/>
  <c r="F164" i="7"/>
  <c r="F205" i="7"/>
  <c r="F163" i="7"/>
  <c r="F215" i="7"/>
  <c r="F221" i="7"/>
  <c r="F245" i="7"/>
  <c r="F253" i="7"/>
  <c r="F259" i="7"/>
  <c r="F258" i="7"/>
  <c r="F282" i="7"/>
  <c r="F298" i="7"/>
  <c r="F314" i="7"/>
  <c r="F330" i="7"/>
  <c r="F301" i="7"/>
  <c r="F332" i="7"/>
  <c r="F341" i="7"/>
  <c r="F280" i="7"/>
  <c r="F369" i="7"/>
  <c r="F374" i="7"/>
  <c r="F210" i="7"/>
  <c r="F352" i="7"/>
  <c r="F367" i="7"/>
  <c r="G191" i="7"/>
  <c r="G162" i="7"/>
  <c r="G170" i="7"/>
  <c r="G182" i="7"/>
  <c r="G132" i="7"/>
  <c r="G142" i="7"/>
  <c r="G194" i="7"/>
  <c r="G222" i="7"/>
  <c r="G285" i="7"/>
  <c r="G301" i="7"/>
  <c r="G317" i="7"/>
  <c r="G357" i="7"/>
  <c r="G311" i="7"/>
  <c r="F67" i="7"/>
  <c r="F131" i="7"/>
  <c r="F156" i="7"/>
  <c r="F108" i="7"/>
  <c r="F219" i="7"/>
  <c r="F302" i="7"/>
  <c r="F370" i="7"/>
  <c r="G177" i="7"/>
  <c r="G152" i="7"/>
  <c r="G168" i="7"/>
  <c r="G184" i="7"/>
  <c r="G144" i="7"/>
  <c r="G216" i="7"/>
  <c r="G335" i="7"/>
  <c r="G343" i="7"/>
  <c r="G351" i="7"/>
  <c r="G375" i="7"/>
  <c r="G137" i="7"/>
  <c r="G292" i="7"/>
  <c r="G308" i="7"/>
  <c r="G279" i="7"/>
  <c r="G294" i="7"/>
  <c r="G280" i="7"/>
  <c r="G312" i="7"/>
  <c r="F89" i="7"/>
  <c r="F320" i="7"/>
  <c r="F364" i="7"/>
  <c r="F371" i="7"/>
  <c r="F76" i="7"/>
  <c r="F117" i="7"/>
  <c r="F113" i="7"/>
  <c r="F127" i="7"/>
  <c r="F149" i="7"/>
  <c r="F157" i="7"/>
  <c r="F169" i="7"/>
  <c r="F173" i="7"/>
  <c r="F191" i="7"/>
  <c r="F207" i="7"/>
  <c r="F227" i="7"/>
  <c r="F260" i="7"/>
  <c r="F214" i="7"/>
  <c r="F229" i="7"/>
  <c r="F269" i="7"/>
  <c r="F285" i="7"/>
  <c r="F288" i="7"/>
  <c r="F316" i="7"/>
  <c r="F333" i="7"/>
  <c r="F349" i="7"/>
  <c r="F313" i="7"/>
  <c r="F372" i="7"/>
  <c r="F79" i="7"/>
  <c r="F81" i="7"/>
  <c r="F179" i="7"/>
  <c r="F195" i="7"/>
  <c r="F187" i="7"/>
  <c r="F203" i="7"/>
  <c r="F303" i="7"/>
  <c r="F265" i="7"/>
  <c r="F272" i="7"/>
  <c r="F275" i="7"/>
  <c r="F277" i="7"/>
  <c r="F292" i="7"/>
  <c r="F309" i="7"/>
  <c r="F324" i="7"/>
  <c r="F359" i="7"/>
  <c r="F363" i="7"/>
  <c r="F75" i="7"/>
  <c r="F82" i="7"/>
  <c r="F118" i="7"/>
  <c r="F121" i="7"/>
  <c r="F129" i="7"/>
  <c r="F135" i="7"/>
  <c r="F143" i="7"/>
  <c r="F166" i="7"/>
  <c r="F153" i="7"/>
  <c r="F161" i="7"/>
  <c r="F151" i="7"/>
  <c r="F211" i="7"/>
  <c r="F218" i="7"/>
  <c r="F270" i="7"/>
  <c r="F213" i="7"/>
  <c r="F230" i="7"/>
  <c r="F261" i="7"/>
  <c r="F268" i="7"/>
  <c r="F284" i="7"/>
  <c r="F304" i="7"/>
  <c r="F317" i="7"/>
  <c r="F323" i="7"/>
  <c r="F281" i="7"/>
  <c r="F356" i="7"/>
  <c r="F209" i="7"/>
  <c r="F351" i="7"/>
  <c r="F375" i="7"/>
  <c r="G116" i="7"/>
  <c r="G138" i="7"/>
  <c r="G293" i="7"/>
  <c r="G327" i="7"/>
  <c r="G188" i="7"/>
  <c r="G69" i="7"/>
  <c r="G73" i="7"/>
  <c r="G77" i="7"/>
  <c r="G81" i="7"/>
  <c r="G85" i="7"/>
  <c r="G89" i="7"/>
  <c r="G93" i="7"/>
  <c r="G97" i="7"/>
  <c r="G101" i="7"/>
  <c r="G105" i="7"/>
  <c r="G196" i="7"/>
  <c r="G198" i="7"/>
  <c r="G200" i="7"/>
  <c r="G202" i="7"/>
  <c r="G204" i="7"/>
  <c r="G206" i="7"/>
  <c r="G208" i="7"/>
  <c r="G174" i="7"/>
  <c r="G180" i="7"/>
  <c r="G117" i="7"/>
  <c r="G141" i="7"/>
  <c r="G67" i="7"/>
  <c r="G71" i="7"/>
  <c r="G75" i="7"/>
  <c r="G79" i="7"/>
  <c r="G83" i="7"/>
  <c r="G87" i="7"/>
  <c r="G91" i="7"/>
  <c r="G95" i="7"/>
  <c r="G99" i="7"/>
  <c r="G103" i="7"/>
  <c r="G107" i="7"/>
  <c r="G195" i="7"/>
  <c r="G197" i="7"/>
  <c r="G199" i="7"/>
  <c r="G201" i="7"/>
  <c r="G203" i="7"/>
  <c r="G205" i="7"/>
  <c r="G207" i="7"/>
  <c r="G242" i="7"/>
  <c r="G244" i="7"/>
  <c r="G246" i="7"/>
  <c r="G248" i="7"/>
  <c r="G250" i="7"/>
  <c r="G252" i="7"/>
  <c r="G254" i="7"/>
  <c r="G256" i="7"/>
  <c r="G258" i="7"/>
  <c r="G260" i="7"/>
  <c r="G262" i="7"/>
  <c r="G213" i="7"/>
  <c r="G210" i="7"/>
  <c r="G218" i="7"/>
  <c r="G225" i="7"/>
  <c r="G209" i="7"/>
  <c r="G214" i="7"/>
  <c r="G66" i="7"/>
  <c r="G70" i="7"/>
  <c r="G74" i="7"/>
  <c r="G78" i="7"/>
  <c r="G82" i="7"/>
  <c r="G86" i="7"/>
  <c r="G90" i="7"/>
  <c r="G94" i="7"/>
  <c r="G98" i="7"/>
  <c r="G102" i="7"/>
  <c r="G106" i="7"/>
  <c r="G193" i="7"/>
  <c r="G217" i="7"/>
  <c r="G230" i="7"/>
  <c r="G223" i="7"/>
  <c r="G233" i="7"/>
  <c r="G241" i="7"/>
  <c r="G226" i="7"/>
  <c r="G231" i="7"/>
  <c r="G239" i="7"/>
  <c r="G108" i="7"/>
  <c r="G243" i="7"/>
  <c r="G245" i="7"/>
  <c r="G247" i="7"/>
  <c r="G249" i="7"/>
  <c r="G251" i="7"/>
  <c r="G253" i="7"/>
  <c r="G255" i="7"/>
  <c r="G257" i="7"/>
  <c r="G259" i="7"/>
  <c r="G261" i="7"/>
  <c r="G263" i="7"/>
  <c r="G211" i="7"/>
  <c r="G234" i="7"/>
  <c r="G215" i="7"/>
  <c r="G192" i="7"/>
  <c r="G68" i="7"/>
  <c r="G72" i="7"/>
  <c r="G76" i="7"/>
  <c r="G80" i="7"/>
  <c r="G84" i="7"/>
  <c r="G88" i="7"/>
  <c r="G92" i="7"/>
  <c r="G96" i="7"/>
  <c r="G100" i="7"/>
  <c r="G104" i="7"/>
  <c r="G238" i="7"/>
  <c r="G229" i="7"/>
  <c r="G237" i="7"/>
  <c r="G219" i="7"/>
  <c r="G227" i="7"/>
  <c r="G235" i="7"/>
  <c r="G362" i="7"/>
  <c r="F70" i="7"/>
  <c r="F254" i="7"/>
  <c r="F74" i="7"/>
  <c r="F78" i="7"/>
  <c r="F90" i="7"/>
  <c r="F110" i="7"/>
  <c r="F107" i="7"/>
  <c r="F109" i="7"/>
  <c r="F155" i="7"/>
  <c r="F235" i="7"/>
  <c r="F243" i="7"/>
  <c r="F251" i="7"/>
  <c r="F220" i="7"/>
  <c r="F263" i="7"/>
  <c r="F232" i="7"/>
  <c r="F234" i="7"/>
  <c r="F240" i="7"/>
  <c r="F242" i="7"/>
  <c r="F248" i="7"/>
  <c r="F283" i="7"/>
  <c r="F299" i="7"/>
  <c r="F315" i="7"/>
  <c r="F331" i="7"/>
  <c r="F252" i="7"/>
  <c r="F305" i="7"/>
  <c r="F126" i="7"/>
  <c r="F91" i="7"/>
  <c r="F94" i="7"/>
  <c r="F105" i="7"/>
  <c r="F134" i="7"/>
  <c r="F175" i="7"/>
  <c r="F159" i="7"/>
  <c r="F171" i="7"/>
  <c r="F224" i="7"/>
  <c r="F271" i="7"/>
  <c r="F216" i="7"/>
  <c r="F212" i="7"/>
  <c r="F287" i="7"/>
  <c r="F319" i="7"/>
  <c r="F354" i="7"/>
  <c r="F256" i="7"/>
  <c r="F357" i="7"/>
  <c r="F307" i="7"/>
  <c r="F279" i="7"/>
  <c r="F295" i="7"/>
  <c r="F311" i="7"/>
  <c r="F327" i="7"/>
  <c r="F342" i="7"/>
  <c r="F350" i="7"/>
  <c r="F228" i="7"/>
  <c r="F291" i="7"/>
  <c r="F83" i="7"/>
  <c r="F95" i="7"/>
  <c r="F98" i="7"/>
  <c r="F123" i="7"/>
  <c r="F141" i="7"/>
  <c r="F115" i="7"/>
  <c r="F130" i="7"/>
  <c r="F167" i="7"/>
  <c r="F247" i="7"/>
  <c r="F236" i="7"/>
  <c r="F238" i="7"/>
  <c r="F244" i="7"/>
  <c r="F267" i="7"/>
  <c r="F246" i="7"/>
  <c r="F365" i="7"/>
  <c r="F250" i="7"/>
  <c r="H334" i="7" l="1"/>
  <c r="I334" i="7" s="1"/>
  <c r="J334" i="7" s="1"/>
  <c r="M334" i="7" s="1"/>
  <c r="N334" i="7" s="1"/>
  <c r="H356" i="7"/>
  <c r="I356" i="7" s="1"/>
  <c r="J356" i="7" s="1"/>
  <c r="M356" i="7" s="1"/>
  <c r="N356" i="7" s="1"/>
  <c r="H290" i="7"/>
  <c r="I290" i="7" s="1"/>
  <c r="J290" i="7" s="1"/>
  <c r="M290" i="7" s="1"/>
  <c r="N290" i="7" s="1"/>
  <c r="H281" i="7"/>
  <c r="I281" i="7" s="1"/>
  <c r="J281" i="7" s="1"/>
  <c r="M281" i="7" s="1"/>
  <c r="N281" i="7" s="1"/>
  <c r="H324" i="7"/>
  <c r="H275" i="7"/>
  <c r="I275" i="7" s="1"/>
  <c r="J275" i="7" s="1"/>
  <c r="M275" i="7" s="1"/>
  <c r="N275" i="7" s="1"/>
  <c r="H313" i="7"/>
  <c r="I313" i="7" s="1"/>
  <c r="J313" i="7" s="1"/>
  <c r="M313" i="7" s="1"/>
  <c r="N313" i="7" s="1"/>
  <c r="H302" i="7"/>
  <c r="I302" i="7" s="1"/>
  <c r="J302" i="7" s="1"/>
  <c r="M302" i="7" s="1"/>
  <c r="N302" i="7" s="1"/>
  <c r="H298" i="7"/>
  <c r="I298" i="7" s="1"/>
  <c r="J298" i="7" s="1"/>
  <c r="M298" i="7" s="1"/>
  <c r="N298" i="7" s="1"/>
  <c r="H172" i="7"/>
  <c r="I172" i="7" s="1"/>
  <c r="J172" i="7" s="1"/>
  <c r="M172" i="7" s="1"/>
  <c r="N172" i="7" s="1"/>
  <c r="H127" i="7"/>
  <c r="I127" i="7" s="1"/>
  <c r="J127" i="7" s="1"/>
  <c r="M127" i="7" s="1"/>
  <c r="N127" i="7" s="1"/>
  <c r="H128" i="7"/>
  <c r="I128" i="7" s="1"/>
  <c r="J128" i="7" s="1"/>
  <c r="M128" i="7" s="1"/>
  <c r="N128" i="7" s="1"/>
  <c r="H265" i="7"/>
  <c r="I265" i="7" s="1"/>
  <c r="H340" i="7"/>
  <c r="I340" i="7" s="1"/>
  <c r="J340" i="7" s="1"/>
  <c r="M340" i="7" s="1"/>
  <c r="N340" i="7" s="1"/>
  <c r="H338" i="7"/>
  <c r="I338" i="7" s="1"/>
  <c r="J338" i="7" s="1"/>
  <c r="M338" i="7" s="1"/>
  <c r="N338" i="7" s="1"/>
  <c r="H375" i="7"/>
  <c r="I375" i="7" s="1"/>
  <c r="J375" i="7" s="1"/>
  <c r="M375" i="7" s="1"/>
  <c r="N375" i="7" s="1"/>
  <c r="I376" i="7"/>
  <c r="J376" i="7" s="1"/>
  <c r="M376" i="7" s="1"/>
  <c r="N376" i="7" s="1"/>
  <c r="H111" i="7"/>
  <c r="I111" i="7" s="1"/>
  <c r="J111" i="7" s="1"/>
  <c r="M111" i="7" s="1"/>
  <c r="N111" i="7" s="1"/>
  <c r="H129" i="7"/>
  <c r="I129" i="7" s="1"/>
  <c r="J129" i="7" s="1"/>
  <c r="M129" i="7" s="1"/>
  <c r="N129" i="7" s="1"/>
  <c r="H120" i="7"/>
  <c r="I120" i="7" s="1"/>
  <c r="H299" i="7"/>
  <c r="I299" i="7" s="1"/>
  <c r="J299" i="7" s="1"/>
  <c r="M299" i="7" s="1"/>
  <c r="N299" i="7" s="1"/>
  <c r="H278" i="7"/>
  <c r="I278" i="7" s="1"/>
  <c r="J278" i="7" s="1"/>
  <c r="M278" i="7" s="1"/>
  <c r="N278" i="7" s="1"/>
  <c r="H291" i="7"/>
  <c r="I291" i="7" s="1"/>
  <c r="J291" i="7" s="1"/>
  <c r="M291" i="7" s="1"/>
  <c r="N291" i="7" s="1"/>
  <c r="H328" i="7"/>
  <c r="I328" i="7" s="1"/>
  <c r="J328" i="7" s="1"/>
  <c r="M328" i="7" s="1"/>
  <c r="N328" i="7" s="1"/>
  <c r="H126" i="7"/>
  <c r="I126" i="7" s="1"/>
  <c r="J126" i="7" s="1"/>
  <c r="M126" i="7" s="1"/>
  <c r="N126" i="7" s="1"/>
  <c r="H121" i="7"/>
  <c r="I121" i="7" s="1"/>
  <c r="J121" i="7" s="1"/>
  <c r="M121" i="7" s="1"/>
  <c r="N121" i="7" s="1"/>
  <c r="H359" i="7"/>
  <c r="I359" i="7" s="1"/>
  <c r="J359" i="7" s="1"/>
  <c r="M359" i="7" s="1"/>
  <c r="N359" i="7" s="1"/>
  <c r="H303" i="7"/>
  <c r="I303" i="7" s="1"/>
  <c r="J303" i="7" s="1"/>
  <c r="M303" i="7" s="1"/>
  <c r="N303" i="7" s="1"/>
  <c r="H372" i="7"/>
  <c r="I372" i="7" s="1"/>
  <c r="H164" i="7"/>
  <c r="I164" i="7" s="1"/>
  <c r="H297" i="7"/>
  <c r="I297" i="7" s="1"/>
  <c r="J297" i="7" s="1"/>
  <c r="M297" i="7" s="1"/>
  <c r="N297" i="7" s="1"/>
  <c r="H309" i="7"/>
  <c r="I309" i="7" s="1"/>
  <c r="J309" i="7" s="1"/>
  <c r="M309" i="7" s="1"/>
  <c r="N309" i="7" s="1"/>
  <c r="H272" i="7"/>
  <c r="I272" i="7" s="1"/>
  <c r="J272" i="7" s="1"/>
  <c r="M272" i="7" s="1"/>
  <c r="N272" i="7" s="1"/>
  <c r="H187" i="7"/>
  <c r="I187" i="7" s="1"/>
  <c r="J187" i="7" s="1"/>
  <c r="M187" i="7" s="1"/>
  <c r="N187" i="7" s="1"/>
  <c r="H320" i="7"/>
  <c r="I320" i="7" s="1"/>
  <c r="H314" i="7"/>
  <c r="I314" i="7" s="1"/>
  <c r="J314" i="7" s="1"/>
  <c r="M314" i="7" s="1"/>
  <c r="N314" i="7" s="1"/>
  <c r="H329" i="7"/>
  <c r="I329" i="7" s="1"/>
  <c r="J329" i="7" s="1"/>
  <c r="M329" i="7" s="1"/>
  <c r="N329" i="7" s="1"/>
  <c r="H123" i="7"/>
  <c r="I123" i="7" s="1"/>
  <c r="J123" i="7" s="1"/>
  <c r="M123" i="7" s="1"/>
  <c r="N123" i="7" s="1"/>
  <c r="H201" i="7"/>
  <c r="I201" i="7" s="1"/>
  <c r="J201" i="7" s="1"/>
  <c r="M201" i="7" s="1"/>
  <c r="N201" i="7" s="1"/>
  <c r="H139" i="7"/>
  <c r="I139" i="7" s="1"/>
  <c r="H325" i="7"/>
  <c r="I325" i="7" s="1"/>
  <c r="J325" i="7" s="1"/>
  <c r="M325" i="7" s="1"/>
  <c r="N325" i="7" s="1"/>
  <c r="H183" i="7"/>
  <c r="I183" i="7" s="1"/>
  <c r="J183" i="7" s="1"/>
  <c r="M183" i="7" s="1"/>
  <c r="N183" i="7" s="1"/>
  <c r="H112" i="7"/>
  <c r="I112" i="7" s="1"/>
  <c r="J112" i="7" s="1"/>
  <c r="M112" i="7" s="1"/>
  <c r="N112" i="7" s="1"/>
  <c r="H236" i="7"/>
  <c r="I236" i="7" s="1"/>
  <c r="J236" i="7" s="1"/>
  <c r="M236" i="7" s="1"/>
  <c r="N236" i="7" s="1"/>
  <c r="H115" i="7"/>
  <c r="I115" i="7" s="1"/>
  <c r="J115" i="7" s="1"/>
  <c r="M115" i="7" s="1"/>
  <c r="N115" i="7" s="1"/>
  <c r="H283" i="7"/>
  <c r="I283" i="7" s="1"/>
  <c r="J283" i="7" s="1"/>
  <c r="M283" i="7" s="1"/>
  <c r="N283" i="7" s="1"/>
  <c r="H173" i="7"/>
  <c r="I173" i="7" s="1"/>
  <c r="J173" i="7" s="1"/>
  <c r="M173" i="7" s="1"/>
  <c r="N173" i="7" s="1"/>
  <c r="H374" i="7"/>
  <c r="I374" i="7" s="1"/>
  <c r="J374" i="7" s="1"/>
  <c r="M374" i="7" s="1"/>
  <c r="N374" i="7" s="1"/>
  <c r="H296" i="7"/>
  <c r="I296" i="7" s="1"/>
  <c r="J296" i="7" s="1"/>
  <c r="M296" i="7" s="1"/>
  <c r="N296" i="7" s="1"/>
  <c r="H266" i="7"/>
  <c r="I266" i="7" s="1"/>
  <c r="H267" i="7"/>
  <c r="I267" i="7" s="1"/>
  <c r="J267" i="7" s="1"/>
  <c r="M267" i="7" s="1"/>
  <c r="N267" i="7" s="1"/>
  <c r="H350" i="7"/>
  <c r="I350" i="7" s="1"/>
  <c r="J350" i="7" s="1"/>
  <c r="M350" i="7" s="1"/>
  <c r="N350" i="7" s="1"/>
  <c r="H367" i="7"/>
  <c r="I367" i="7" s="1"/>
  <c r="J367" i="7" s="1"/>
  <c r="M367" i="7" s="1"/>
  <c r="N367" i="7" s="1"/>
  <c r="H136" i="7"/>
  <c r="I136" i="7" s="1"/>
  <c r="J136" i="7" s="1"/>
  <c r="M136" i="7" s="1"/>
  <c r="N136" i="7" s="1"/>
  <c r="H366" i="7"/>
  <c r="I366" i="7" s="1"/>
  <c r="J366" i="7" s="1"/>
  <c r="M366" i="7" s="1"/>
  <c r="N366" i="7" s="1"/>
  <c r="H353" i="7"/>
  <c r="I353" i="7" s="1"/>
  <c r="J353" i="7" s="1"/>
  <c r="M353" i="7" s="1"/>
  <c r="N353" i="7" s="1"/>
  <c r="H174" i="7"/>
  <c r="I174" i="7" s="1"/>
  <c r="J174" i="7" s="1"/>
  <c r="M174" i="7" s="1"/>
  <c r="N174" i="7" s="1"/>
  <c r="H200" i="7"/>
  <c r="I200" i="7" s="1"/>
  <c r="J200" i="7" s="1"/>
  <c r="M200" i="7" s="1"/>
  <c r="N200" i="7" s="1"/>
  <c r="H85" i="7"/>
  <c r="I85" i="7" s="1"/>
  <c r="J85" i="7" s="1"/>
  <c r="M85" i="7" s="1"/>
  <c r="N85" i="7" s="1"/>
  <c r="H326" i="7"/>
  <c r="I326" i="7" s="1"/>
  <c r="J326" i="7" s="1"/>
  <c r="M326" i="7" s="1"/>
  <c r="N326" i="7" s="1"/>
  <c r="H190" i="7"/>
  <c r="I190" i="7" s="1"/>
  <c r="J190" i="7" s="1"/>
  <c r="M190" i="7" s="1"/>
  <c r="N190" i="7" s="1"/>
  <c r="H323" i="7"/>
  <c r="I323" i="7" s="1"/>
  <c r="J323" i="7" s="1"/>
  <c r="M323" i="7" s="1"/>
  <c r="N323" i="7" s="1"/>
  <c r="H370" i="7"/>
  <c r="I370" i="7" s="1"/>
  <c r="J370" i="7" s="1"/>
  <c r="M370" i="7" s="1"/>
  <c r="N370" i="7" s="1"/>
  <c r="H361" i="7"/>
  <c r="I361" i="7" s="1"/>
  <c r="J361" i="7" s="1"/>
  <c r="M361" i="7" s="1"/>
  <c r="N361" i="7" s="1"/>
  <c r="H146" i="7"/>
  <c r="I146" i="7" s="1"/>
  <c r="J146" i="7" s="1"/>
  <c r="M146" i="7" s="1"/>
  <c r="N146" i="7" s="1"/>
  <c r="H339" i="7"/>
  <c r="I339" i="7" s="1"/>
  <c r="J339" i="7" s="1"/>
  <c r="M339" i="7" s="1"/>
  <c r="N339" i="7" s="1"/>
  <c r="H315" i="7"/>
  <c r="I315" i="7" s="1"/>
  <c r="J315" i="7" s="1"/>
  <c r="M315" i="7" s="1"/>
  <c r="N315" i="7" s="1"/>
  <c r="H110" i="7"/>
  <c r="I110" i="7" s="1"/>
  <c r="J110" i="7" s="1"/>
  <c r="M110" i="7" s="1"/>
  <c r="N110" i="7" s="1"/>
  <c r="H371" i="7"/>
  <c r="I371" i="7" s="1"/>
  <c r="J371" i="7" s="1"/>
  <c r="M371" i="7" s="1"/>
  <c r="N371" i="7" s="1"/>
  <c r="H148" i="7"/>
  <c r="I148" i="7" s="1"/>
  <c r="H186" i="7"/>
  <c r="I186" i="7" s="1"/>
  <c r="J186" i="7" s="1"/>
  <c r="M186" i="7" s="1"/>
  <c r="N186" i="7" s="1"/>
  <c r="H180" i="7"/>
  <c r="I180" i="7" s="1"/>
  <c r="J180" i="7" s="1"/>
  <c r="M180" i="7" s="1"/>
  <c r="N180" i="7" s="1"/>
  <c r="H77" i="7"/>
  <c r="I77" i="7" s="1"/>
  <c r="H304" i="7"/>
  <c r="I304" i="7" s="1"/>
  <c r="J304" i="7" s="1"/>
  <c r="M304" i="7" s="1"/>
  <c r="N304" i="7" s="1"/>
  <c r="H169" i="7"/>
  <c r="I169" i="7" s="1"/>
  <c r="J169" i="7" s="1"/>
  <c r="M169" i="7" s="1"/>
  <c r="N169" i="7" s="1"/>
  <c r="H282" i="7"/>
  <c r="I282" i="7" s="1"/>
  <c r="J282" i="7" s="1"/>
  <c r="M282" i="7" s="1"/>
  <c r="N282" i="7" s="1"/>
  <c r="H116" i="7"/>
  <c r="I116" i="7" s="1"/>
  <c r="J116" i="7" s="1"/>
  <c r="M116" i="7" s="1"/>
  <c r="N116" i="7" s="1"/>
  <c r="H223" i="7"/>
  <c r="I223" i="7" s="1"/>
  <c r="J223" i="7" s="1"/>
  <c r="M223" i="7" s="1"/>
  <c r="N223" i="7" s="1"/>
  <c r="H109" i="7"/>
  <c r="I109" i="7" s="1"/>
  <c r="J109" i="7" s="1"/>
  <c r="M109" i="7" s="1"/>
  <c r="N109" i="7" s="1"/>
  <c r="H257" i="7"/>
  <c r="I257" i="7" s="1"/>
  <c r="H345" i="7"/>
  <c r="I345" i="7" s="1"/>
  <c r="J345" i="7" s="1"/>
  <c r="M345" i="7" s="1"/>
  <c r="N345" i="7" s="1"/>
  <c r="H363" i="7"/>
  <c r="I363" i="7" s="1"/>
  <c r="J363" i="7" s="1"/>
  <c r="M363" i="7" s="1"/>
  <c r="N363" i="7" s="1"/>
  <c r="H96" i="7"/>
  <c r="I96" i="7" s="1"/>
  <c r="J96" i="7" s="1"/>
  <c r="M96" i="7" s="1"/>
  <c r="N96" i="7" s="1"/>
  <c r="H193" i="7"/>
  <c r="I193" i="7" s="1"/>
  <c r="J193" i="7" s="1"/>
  <c r="M193" i="7" s="1"/>
  <c r="N193" i="7" s="1"/>
  <c r="H206" i="7"/>
  <c r="I206" i="7" s="1"/>
  <c r="H81" i="7"/>
  <c r="I81" i="7" s="1"/>
  <c r="J81" i="7" s="1"/>
  <c r="M81" i="7" s="1"/>
  <c r="N81" i="7" s="1"/>
  <c r="H177" i="7"/>
  <c r="I177" i="7" s="1"/>
  <c r="H140" i="7"/>
  <c r="I140" i="7" s="1"/>
  <c r="H249" i="7"/>
  <c r="I249" i="7" s="1"/>
  <c r="J249" i="7" s="1"/>
  <c r="M249" i="7" s="1"/>
  <c r="N249" i="7" s="1"/>
  <c r="H114" i="7"/>
  <c r="I114" i="7" s="1"/>
  <c r="H150" i="7"/>
  <c r="I150" i="7" s="1"/>
  <c r="J150" i="7" s="1"/>
  <c r="M150" i="7" s="1"/>
  <c r="N150" i="7" s="1"/>
  <c r="H188" i="7"/>
  <c r="I188" i="7" s="1"/>
  <c r="J188" i="7" s="1"/>
  <c r="M188" i="7" s="1"/>
  <c r="N188" i="7" s="1"/>
  <c r="H341" i="7"/>
  <c r="I341" i="7" s="1"/>
  <c r="J341" i="7" s="1"/>
  <c r="M341" i="7" s="1"/>
  <c r="N341" i="7" s="1"/>
  <c r="H100" i="7"/>
  <c r="I100" i="7" s="1"/>
  <c r="J100" i="7" s="1"/>
  <c r="M100" i="7" s="1"/>
  <c r="N100" i="7" s="1"/>
  <c r="H84" i="7"/>
  <c r="I84" i="7" s="1"/>
  <c r="J84" i="7" s="1"/>
  <c r="M84" i="7" s="1"/>
  <c r="N84" i="7" s="1"/>
  <c r="H178" i="7"/>
  <c r="I178" i="7" s="1"/>
  <c r="H158" i="7"/>
  <c r="I158" i="7" s="1"/>
  <c r="H185" i="7"/>
  <c r="I185" i="7" s="1"/>
  <c r="J185" i="7" s="1"/>
  <c r="M185" i="7" s="1"/>
  <c r="N185" i="7" s="1"/>
  <c r="H347" i="7"/>
  <c r="I347" i="7" s="1"/>
  <c r="J347" i="7" s="1"/>
  <c r="M347" i="7" s="1"/>
  <c r="N347" i="7" s="1"/>
  <c r="H312" i="7"/>
  <c r="I312" i="7" s="1"/>
  <c r="J312" i="7" s="1"/>
  <c r="M312" i="7" s="1"/>
  <c r="N312" i="7" s="1"/>
  <c r="H104" i="7"/>
  <c r="I104" i="7" s="1"/>
  <c r="J104" i="7" s="1"/>
  <c r="M104" i="7" s="1"/>
  <c r="N104" i="7" s="1"/>
  <c r="H165" i="7"/>
  <c r="I165" i="7" s="1"/>
  <c r="J165" i="7" s="1"/>
  <c r="M165" i="7" s="1"/>
  <c r="N165" i="7" s="1"/>
  <c r="H108" i="7"/>
  <c r="I108" i="7" s="1"/>
  <c r="H168" i="7"/>
  <c r="I168" i="7" s="1"/>
  <c r="J168" i="7" s="1"/>
  <c r="M168" i="7" s="1"/>
  <c r="N168" i="7" s="1"/>
  <c r="H318" i="7"/>
  <c r="I318" i="7" s="1"/>
  <c r="J318" i="7" s="1"/>
  <c r="M318" i="7" s="1"/>
  <c r="N318" i="7" s="1"/>
  <c r="H124" i="7"/>
  <c r="I124" i="7" s="1"/>
  <c r="J124" i="7" s="1"/>
  <c r="M124" i="7" s="1"/>
  <c r="N124" i="7" s="1"/>
  <c r="H360" i="7"/>
  <c r="I360" i="7" s="1"/>
  <c r="J360" i="7" s="1"/>
  <c r="M360" i="7" s="1"/>
  <c r="N360" i="7" s="1"/>
  <c r="H218" i="7"/>
  <c r="I218" i="7" s="1"/>
  <c r="J218" i="7" s="1"/>
  <c r="M218" i="7" s="1"/>
  <c r="N218" i="7" s="1"/>
  <c r="H217" i="7"/>
  <c r="I217" i="7" s="1"/>
  <c r="J217" i="7" s="1"/>
  <c r="M217" i="7" s="1"/>
  <c r="N217" i="7" s="1"/>
  <c r="H161" i="7"/>
  <c r="I161" i="7" s="1"/>
  <c r="J161" i="7" s="1"/>
  <c r="M161" i="7" s="1"/>
  <c r="N161" i="7" s="1"/>
  <c r="H348" i="7"/>
  <c r="I348" i="7" s="1"/>
  <c r="J348" i="7" s="1"/>
  <c r="M348" i="7" s="1"/>
  <c r="N348" i="7" s="1"/>
  <c r="H322" i="7"/>
  <c r="I322" i="7" s="1"/>
  <c r="J322" i="7" s="1"/>
  <c r="M322" i="7" s="1"/>
  <c r="N322" i="7" s="1"/>
  <c r="H337" i="7"/>
  <c r="I337" i="7" s="1"/>
  <c r="J337" i="7" s="1"/>
  <c r="M337" i="7" s="1"/>
  <c r="N337" i="7" s="1"/>
  <c r="H154" i="7"/>
  <c r="I154" i="7" s="1"/>
  <c r="J154" i="7" s="1"/>
  <c r="M154" i="7" s="1"/>
  <c r="N154" i="7" s="1"/>
  <c r="H365" i="7"/>
  <c r="I365" i="7" s="1"/>
  <c r="J365" i="7" s="1"/>
  <c r="M365" i="7" s="1"/>
  <c r="N365" i="7" s="1"/>
  <c r="H342" i="7"/>
  <c r="I342" i="7" s="1"/>
  <c r="J342" i="7" s="1"/>
  <c r="M342" i="7" s="1"/>
  <c r="N342" i="7" s="1"/>
  <c r="H135" i="7"/>
  <c r="I135" i="7" s="1"/>
  <c r="J135" i="7" s="1"/>
  <c r="M135" i="7" s="1"/>
  <c r="N135" i="7" s="1"/>
  <c r="H305" i="7"/>
  <c r="I305" i="7" s="1"/>
  <c r="J305" i="7" s="1"/>
  <c r="M305" i="7" s="1"/>
  <c r="N305" i="7" s="1"/>
  <c r="H233" i="7"/>
  <c r="I233" i="7" s="1"/>
  <c r="J233" i="7" s="1"/>
  <c r="H184" i="7"/>
  <c r="I184" i="7" s="1"/>
  <c r="J184" i="7" s="1"/>
  <c r="M184" i="7" s="1"/>
  <c r="N184" i="7" s="1"/>
  <c r="H310" i="7"/>
  <c r="I310" i="7" s="1"/>
  <c r="J310" i="7" s="1"/>
  <c r="M310" i="7" s="1"/>
  <c r="N310" i="7" s="1"/>
  <c r="H306" i="7"/>
  <c r="I306" i="7" s="1"/>
  <c r="J306" i="7" s="1"/>
  <c r="M306" i="7" s="1"/>
  <c r="N306" i="7" s="1"/>
  <c r="H228" i="7"/>
  <c r="I228" i="7" s="1"/>
  <c r="J228" i="7" s="1"/>
  <c r="M228" i="7" s="1"/>
  <c r="N228" i="7" s="1"/>
  <c r="H224" i="7"/>
  <c r="I224" i="7" s="1"/>
  <c r="J224" i="7" s="1"/>
  <c r="M224" i="7" s="1"/>
  <c r="N224" i="7" s="1"/>
  <c r="H134" i="7"/>
  <c r="I134" i="7" s="1"/>
  <c r="J134" i="7" s="1"/>
  <c r="M134" i="7" s="1"/>
  <c r="N134" i="7" s="1"/>
  <c r="J266" i="7"/>
  <c r="M266" i="7" s="1"/>
  <c r="N266" i="7" s="1"/>
  <c r="H138" i="7"/>
  <c r="I138" i="7" s="1"/>
  <c r="J138" i="7" s="1"/>
  <c r="M138" i="7" s="1"/>
  <c r="N138" i="7" s="1"/>
  <c r="H288" i="7"/>
  <c r="I288" i="7" s="1"/>
  <c r="J288" i="7" s="1"/>
  <c r="M288" i="7" s="1"/>
  <c r="N288" i="7" s="1"/>
  <c r="H294" i="7"/>
  <c r="I294" i="7" s="1"/>
  <c r="J294" i="7" s="1"/>
  <c r="M294" i="7" s="1"/>
  <c r="N294" i="7" s="1"/>
  <c r="H133" i="7"/>
  <c r="I133" i="7" s="1"/>
  <c r="J133" i="7" s="1"/>
  <c r="M133" i="7" s="1"/>
  <c r="N133" i="7" s="1"/>
  <c r="H276" i="7"/>
  <c r="I276" i="7" s="1"/>
  <c r="J276" i="7" s="1"/>
  <c r="M276" i="7" s="1"/>
  <c r="N276" i="7" s="1"/>
  <c r="H145" i="7"/>
  <c r="I145" i="7" s="1"/>
  <c r="H166" i="7"/>
  <c r="I166" i="7" s="1"/>
  <c r="J166" i="7" s="1"/>
  <c r="M166" i="7" s="1"/>
  <c r="N166" i="7" s="1"/>
  <c r="H88" i="7"/>
  <c r="I88" i="7" s="1"/>
  <c r="J88" i="7" s="1"/>
  <c r="M88" i="7" s="1"/>
  <c r="N88" i="7" s="1"/>
  <c r="H72" i="7"/>
  <c r="I72" i="7" s="1"/>
  <c r="J72" i="7" s="1"/>
  <c r="M72" i="7" s="1"/>
  <c r="N72" i="7" s="1"/>
  <c r="H205" i="7"/>
  <c r="I205" i="7" s="1"/>
  <c r="H197" i="7"/>
  <c r="I197" i="7" s="1"/>
  <c r="J197" i="7" s="1"/>
  <c r="M197" i="7" s="1"/>
  <c r="N197" i="7" s="1"/>
  <c r="H364" i="7"/>
  <c r="I364" i="7" s="1"/>
  <c r="J364" i="7" s="1"/>
  <c r="M364" i="7" s="1"/>
  <c r="N364" i="7" s="1"/>
  <c r="H240" i="7"/>
  <c r="I240" i="7" s="1"/>
  <c r="J240" i="7" s="1"/>
  <c r="M240" i="7" s="1"/>
  <c r="N240" i="7" s="1"/>
  <c r="H316" i="7"/>
  <c r="I316" i="7" s="1"/>
  <c r="J316" i="7" s="1"/>
  <c r="M316" i="7" s="1"/>
  <c r="N316" i="7" s="1"/>
  <c r="H157" i="7"/>
  <c r="I157" i="7" s="1"/>
  <c r="J157" i="7" s="1"/>
  <c r="M157" i="7" s="1"/>
  <c r="N157" i="7" s="1"/>
  <c r="H86" i="7"/>
  <c r="I86" i="7" s="1"/>
  <c r="J86" i="7" s="1"/>
  <c r="M86" i="7" s="1"/>
  <c r="N86" i="7" s="1"/>
  <c r="H196" i="7"/>
  <c r="I196" i="7" s="1"/>
  <c r="H204" i="7"/>
  <c r="I204" i="7" s="1"/>
  <c r="J204" i="7" s="1"/>
  <c r="M204" i="7" s="1"/>
  <c r="N204" i="7" s="1"/>
  <c r="H203" i="7"/>
  <c r="I203" i="7" s="1"/>
  <c r="J203" i="7" s="1"/>
  <c r="M203" i="7" s="1"/>
  <c r="N203" i="7" s="1"/>
  <c r="H170" i="7"/>
  <c r="I170" i="7" s="1"/>
  <c r="H102" i="7"/>
  <c r="I102" i="7" s="1"/>
  <c r="J102" i="7" s="1"/>
  <c r="H179" i="7"/>
  <c r="I179" i="7" s="1"/>
  <c r="J179" i="7" s="1"/>
  <c r="M179" i="7" s="1"/>
  <c r="N179" i="7" s="1"/>
  <c r="H289" i="7"/>
  <c r="I289" i="7" s="1"/>
  <c r="J289" i="7" s="1"/>
  <c r="M289" i="7" s="1"/>
  <c r="N289" i="7" s="1"/>
  <c r="H332" i="7"/>
  <c r="I332" i="7" s="1"/>
  <c r="J332" i="7" s="1"/>
  <c r="M332" i="7" s="1"/>
  <c r="N332" i="7" s="1"/>
  <c r="H307" i="7"/>
  <c r="I307" i="7" s="1"/>
  <c r="J307" i="7" s="1"/>
  <c r="M307" i="7" s="1"/>
  <c r="N307" i="7" s="1"/>
  <c r="H175" i="7"/>
  <c r="I175" i="7" s="1"/>
  <c r="J175" i="7" s="1"/>
  <c r="M175" i="7" s="1"/>
  <c r="N175" i="7" s="1"/>
  <c r="H220" i="7"/>
  <c r="I220" i="7" s="1"/>
  <c r="J220" i="7" s="1"/>
  <c r="M220" i="7" s="1"/>
  <c r="N220" i="7" s="1"/>
  <c r="H192" i="7"/>
  <c r="I192" i="7" s="1"/>
  <c r="J192" i="7" s="1"/>
  <c r="M192" i="7" s="1"/>
  <c r="N192" i="7" s="1"/>
  <c r="H271" i="7"/>
  <c r="I271" i="7" s="1"/>
  <c r="J271" i="7" s="1"/>
  <c r="M271" i="7" s="1"/>
  <c r="N271" i="7" s="1"/>
  <c r="H76" i="7"/>
  <c r="I76" i="7" s="1"/>
  <c r="J76" i="7" s="1"/>
  <c r="M76" i="7" s="1"/>
  <c r="N76" i="7" s="1"/>
  <c r="H231" i="7"/>
  <c r="I231" i="7" s="1"/>
  <c r="J231" i="7" s="1"/>
  <c r="M231" i="7" s="1"/>
  <c r="N231" i="7" s="1"/>
  <c r="H71" i="7"/>
  <c r="I71" i="7" s="1"/>
  <c r="J71" i="7" s="1"/>
  <c r="M71" i="7" s="1"/>
  <c r="N71" i="7" s="1"/>
  <c r="H69" i="7"/>
  <c r="I69" i="7" s="1"/>
  <c r="J69" i="7" s="1"/>
  <c r="M69" i="7" s="1"/>
  <c r="N69" i="7" s="1"/>
  <c r="H270" i="7"/>
  <c r="I270" i="7" s="1"/>
  <c r="J270" i="7" s="1"/>
  <c r="M270" i="7" s="1"/>
  <c r="N270" i="7" s="1"/>
  <c r="H269" i="7"/>
  <c r="I269" i="7" s="1"/>
  <c r="J269" i="7" s="1"/>
  <c r="M269" i="7" s="1"/>
  <c r="N269" i="7" s="1"/>
  <c r="H113" i="7"/>
  <c r="I113" i="7" s="1"/>
  <c r="J113" i="7" s="1"/>
  <c r="M113" i="7" s="1"/>
  <c r="N113" i="7" s="1"/>
  <c r="H131" i="7"/>
  <c r="I131" i="7" s="1"/>
  <c r="J131" i="7" s="1"/>
  <c r="M131" i="7" s="1"/>
  <c r="N131" i="7" s="1"/>
  <c r="H125" i="7"/>
  <c r="I125" i="7" s="1"/>
  <c r="J125" i="7" s="1"/>
  <c r="M125" i="7" s="1"/>
  <c r="N125" i="7" s="1"/>
  <c r="H189" i="7"/>
  <c r="I189" i="7" s="1"/>
  <c r="J189" i="7" s="1"/>
  <c r="M189" i="7" s="1"/>
  <c r="N189" i="7" s="1"/>
  <c r="H344" i="7"/>
  <c r="I344" i="7" s="1"/>
  <c r="J344" i="7" s="1"/>
  <c r="M344" i="7" s="1"/>
  <c r="N344" i="7" s="1"/>
  <c r="H368" i="7"/>
  <c r="I368" i="7" s="1"/>
  <c r="J368" i="7" s="1"/>
  <c r="M368" i="7" s="1"/>
  <c r="N368" i="7" s="1"/>
  <c r="H155" i="7"/>
  <c r="I155" i="7" s="1"/>
  <c r="J155" i="7" s="1"/>
  <c r="M155" i="7" s="1"/>
  <c r="N155" i="7" s="1"/>
  <c r="H80" i="7"/>
  <c r="I80" i="7" s="1"/>
  <c r="J80" i="7" s="1"/>
  <c r="M80" i="7" s="1"/>
  <c r="N80" i="7" s="1"/>
  <c r="H118" i="7"/>
  <c r="I118" i="7" s="1"/>
  <c r="J118" i="7" s="1"/>
  <c r="M118" i="7" s="1"/>
  <c r="N118" i="7" s="1"/>
  <c r="H349" i="7"/>
  <c r="I349" i="7" s="1"/>
  <c r="J349" i="7" s="1"/>
  <c r="M349" i="7" s="1"/>
  <c r="N349" i="7" s="1"/>
  <c r="H167" i="7"/>
  <c r="I167" i="7" s="1"/>
  <c r="J167" i="7" s="1"/>
  <c r="M167" i="7" s="1"/>
  <c r="N167" i="7" s="1"/>
  <c r="H212" i="7"/>
  <c r="I212" i="7" s="1"/>
  <c r="J212" i="7" s="1"/>
  <c r="M212" i="7" s="1"/>
  <c r="N212" i="7" s="1"/>
  <c r="H331" i="7"/>
  <c r="I331" i="7" s="1"/>
  <c r="J331" i="7" s="1"/>
  <c r="M331" i="7" s="1"/>
  <c r="N331" i="7" s="1"/>
  <c r="H232" i="7"/>
  <c r="I232" i="7" s="1"/>
  <c r="J232" i="7" s="1"/>
  <c r="M232" i="7" s="1"/>
  <c r="N232" i="7" s="1"/>
  <c r="H259" i="7"/>
  <c r="I259" i="7" s="1"/>
  <c r="J259" i="7" s="1"/>
  <c r="M259" i="7" s="1"/>
  <c r="N259" i="7" s="1"/>
  <c r="H226" i="7"/>
  <c r="I226" i="7" s="1"/>
  <c r="H262" i="7"/>
  <c r="I262" i="7" s="1"/>
  <c r="J262" i="7" s="1"/>
  <c r="M262" i="7" s="1"/>
  <c r="N262" i="7" s="1"/>
  <c r="H99" i="7"/>
  <c r="I99" i="7" s="1"/>
  <c r="H198" i="7"/>
  <c r="I198" i="7" s="1"/>
  <c r="J198" i="7" s="1"/>
  <c r="M198" i="7" s="1"/>
  <c r="N198" i="7" s="1"/>
  <c r="H97" i="7"/>
  <c r="I97" i="7" s="1"/>
  <c r="J97" i="7" s="1"/>
  <c r="M97" i="7" s="1"/>
  <c r="N97" i="7" s="1"/>
  <c r="H153" i="7"/>
  <c r="I153" i="7" s="1"/>
  <c r="J153" i="7" s="1"/>
  <c r="M153" i="7" s="1"/>
  <c r="N153" i="7" s="1"/>
  <c r="H280" i="7"/>
  <c r="I280" i="7" s="1"/>
  <c r="J280" i="7" s="1"/>
  <c r="M280" i="7" s="1"/>
  <c r="N280" i="7" s="1"/>
  <c r="H369" i="7"/>
  <c r="I369" i="7" s="1"/>
  <c r="J369" i="7" s="1"/>
  <c r="M369" i="7" s="1"/>
  <c r="N369" i="7" s="1"/>
  <c r="H321" i="7"/>
  <c r="I321" i="7" s="1"/>
  <c r="J321" i="7" s="1"/>
  <c r="M321" i="7" s="1"/>
  <c r="N321" i="7" s="1"/>
  <c r="H119" i="7"/>
  <c r="I119" i="7" s="1"/>
  <c r="J119" i="7" s="1"/>
  <c r="M119" i="7" s="1"/>
  <c r="N119" i="7" s="1"/>
  <c r="H245" i="7"/>
  <c r="I245" i="7" s="1"/>
  <c r="J245" i="7" s="1"/>
  <c r="H199" i="7"/>
  <c r="I199" i="7" s="1"/>
  <c r="J199" i="7" s="1"/>
  <c r="H317" i="7"/>
  <c r="I317" i="7" s="1"/>
  <c r="J317" i="7" s="1"/>
  <c r="M317" i="7" s="1"/>
  <c r="N317" i="7" s="1"/>
  <c r="H292" i="7"/>
  <c r="I292" i="7" s="1"/>
  <c r="J292" i="7" s="1"/>
  <c r="H301" i="7"/>
  <c r="I301" i="7" s="1"/>
  <c r="J301" i="7" s="1"/>
  <c r="M301" i="7" s="1"/>
  <c r="N301" i="7" s="1"/>
  <c r="H162" i="7"/>
  <c r="I162" i="7" s="1"/>
  <c r="H354" i="7"/>
  <c r="I354" i="7" s="1"/>
  <c r="J354" i="7" s="1"/>
  <c r="M354" i="7" s="1"/>
  <c r="N354" i="7" s="1"/>
  <c r="H260" i="7"/>
  <c r="I260" i="7" s="1"/>
  <c r="J260" i="7" s="1"/>
  <c r="M260" i="7" s="1"/>
  <c r="N260" i="7" s="1"/>
  <c r="H79" i="7"/>
  <c r="I79" i="7" s="1"/>
  <c r="J79" i="7" s="1"/>
  <c r="M79" i="7" s="1"/>
  <c r="N79" i="7" s="1"/>
  <c r="H143" i="7"/>
  <c r="I143" i="7" s="1"/>
  <c r="J143" i="7" s="1"/>
  <c r="M143" i="7" s="1"/>
  <c r="N143" i="7" s="1"/>
  <c r="H333" i="7"/>
  <c r="I333" i="7" s="1"/>
  <c r="J333" i="7" s="1"/>
  <c r="M333" i="7" s="1"/>
  <c r="N333" i="7" s="1"/>
  <c r="H308" i="7"/>
  <c r="I308" i="7" s="1"/>
  <c r="J308" i="7" s="1"/>
  <c r="M308" i="7" s="1"/>
  <c r="N308" i="7" s="1"/>
  <c r="H163" i="7"/>
  <c r="I163" i="7" s="1"/>
  <c r="J163" i="7" s="1"/>
  <c r="M163" i="7" s="1"/>
  <c r="N163" i="7" s="1"/>
  <c r="H264" i="7"/>
  <c r="I264" i="7" s="1"/>
  <c r="J264" i="7" s="1"/>
  <c r="M264" i="7" s="1"/>
  <c r="N264" i="7" s="1"/>
  <c r="H230" i="7"/>
  <c r="I230" i="7" s="1"/>
  <c r="J230" i="7" s="1"/>
  <c r="M230" i="7" s="1"/>
  <c r="N230" i="7" s="1"/>
  <c r="H152" i="7"/>
  <c r="I152" i="7" s="1"/>
  <c r="J152" i="7" s="1"/>
  <c r="M152" i="7" s="1"/>
  <c r="N152" i="7" s="1"/>
  <c r="H336" i="7"/>
  <c r="I336" i="7" s="1"/>
  <c r="J336" i="7" s="1"/>
  <c r="M336" i="7" s="1"/>
  <c r="N336" i="7" s="1"/>
  <c r="H355" i="7"/>
  <c r="I355" i="7" s="1"/>
  <c r="J355" i="7" s="1"/>
  <c r="M355" i="7" s="1"/>
  <c r="N355" i="7" s="1"/>
  <c r="H181" i="7"/>
  <c r="I181" i="7" s="1"/>
  <c r="J181" i="7" s="1"/>
  <c r="M181" i="7" s="1"/>
  <c r="N181" i="7" s="1"/>
  <c r="H279" i="7"/>
  <c r="I279" i="7" s="1"/>
  <c r="J279" i="7" s="1"/>
  <c r="M279" i="7" s="1"/>
  <c r="N279" i="7" s="1"/>
  <c r="H216" i="7"/>
  <c r="I216" i="7" s="1"/>
  <c r="J216" i="7" s="1"/>
  <c r="M216" i="7" s="1"/>
  <c r="N216" i="7" s="1"/>
  <c r="H159" i="7"/>
  <c r="I159" i="7" s="1"/>
  <c r="J159" i="7" s="1"/>
  <c r="M159" i="7" s="1"/>
  <c r="N159" i="7" s="1"/>
  <c r="H68" i="7"/>
  <c r="I68" i="7" s="1"/>
  <c r="J68" i="7" s="1"/>
  <c r="M68" i="7" s="1"/>
  <c r="N68" i="7" s="1"/>
  <c r="H73" i="7"/>
  <c r="I73" i="7" s="1"/>
  <c r="H182" i="7"/>
  <c r="I182" i="7" s="1"/>
  <c r="J182" i="7" s="1"/>
  <c r="M182" i="7" s="1"/>
  <c r="N182" i="7" s="1"/>
  <c r="H319" i="7"/>
  <c r="I319" i="7" s="1"/>
  <c r="J319" i="7" s="1"/>
  <c r="M319" i="7" s="1"/>
  <c r="N319" i="7" s="1"/>
  <c r="H255" i="7"/>
  <c r="I255" i="7" s="1"/>
  <c r="J255" i="7" s="1"/>
  <c r="M255" i="7" s="1"/>
  <c r="N255" i="7" s="1"/>
  <c r="H191" i="7"/>
  <c r="I191" i="7" s="1"/>
  <c r="J191" i="7" s="1"/>
  <c r="M191" i="7" s="1"/>
  <c r="N191" i="7" s="1"/>
  <c r="H311" i="7"/>
  <c r="I311" i="7" s="1"/>
  <c r="J311" i="7" s="1"/>
  <c r="M311" i="7" s="1"/>
  <c r="N311" i="7" s="1"/>
  <c r="H285" i="7"/>
  <c r="I285" i="7" s="1"/>
  <c r="J285" i="7" s="1"/>
  <c r="M285" i="7" s="1"/>
  <c r="N285" i="7" s="1"/>
  <c r="H142" i="7"/>
  <c r="I142" i="7" s="1"/>
  <c r="J142" i="7" s="1"/>
  <c r="M142" i="7" s="1"/>
  <c r="N142" i="7" s="1"/>
  <c r="H137" i="7"/>
  <c r="I137" i="7" s="1"/>
  <c r="J137" i="7" s="1"/>
  <c r="M137" i="7" s="1"/>
  <c r="N137" i="7" s="1"/>
  <c r="H122" i="7"/>
  <c r="I122" i="7" s="1"/>
  <c r="J122" i="7" s="1"/>
  <c r="M122" i="7" s="1"/>
  <c r="N122" i="7" s="1"/>
  <c r="H274" i="7"/>
  <c r="I274" i="7" s="1"/>
  <c r="H286" i="7"/>
  <c r="I286" i="7" s="1"/>
  <c r="J286" i="7" s="1"/>
  <c r="M286" i="7" s="1"/>
  <c r="N286" i="7" s="1"/>
  <c r="H284" i="7"/>
  <c r="I284" i="7" s="1"/>
  <c r="J284" i="7" s="1"/>
  <c r="M284" i="7" s="1"/>
  <c r="N284" i="7" s="1"/>
  <c r="H221" i="7"/>
  <c r="I221" i="7" s="1"/>
  <c r="J221" i="7" s="1"/>
  <c r="M221" i="7" s="1"/>
  <c r="N221" i="7" s="1"/>
  <c r="H358" i="7"/>
  <c r="I358" i="7" s="1"/>
  <c r="J358" i="7" s="1"/>
  <c r="M358" i="7" s="1"/>
  <c r="N358" i="7" s="1"/>
  <c r="H351" i="7"/>
  <c r="I351" i="7" s="1"/>
  <c r="J351" i="7" s="1"/>
  <c r="M351" i="7" s="1"/>
  <c r="N351" i="7" s="1"/>
  <c r="H75" i="7"/>
  <c r="I75" i="7" s="1"/>
  <c r="J75" i="7" s="1"/>
  <c r="M75" i="7" s="1"/>
  <c r="N75" i="7" s="1"/>
  <c r="H208" i="7"/>
  <c r="I208" i="7" s="1"/>
  <c r="J208" i="7" s="1"/>
  <c r="M208" i="7" s="1"/>
  <c r="N208" i="7" s="1"/>
  <c r="H92" i="7"/>
  <c r="I92" i="7" s="1"/>
  <c r="J92" i="7" s="1"/>
  <c r="M92" i="7" s="1"/>
  <c r="N92" i="7" s="1"/>
  <c r="H261" i="7"/>
  <c r="I261" i="7" s="1"/>
  <c r="H253" i="7"/>
  <c r="I253" i="7" s="1"/>
  <c r="J253" i="7" s="1"/>
  <c r="M253" i="7" s="1"/>
  <c r="N253" i="7" s="1"/>
  <c r="H209" i="7"/>
  <c r="I209" i="7" s="1"/>
  <c r="J209" i="7" s="1"/>
  <c r="M209" i="7" s="1"/>
  <c r="N209" i="7" s="1"/>
  <c r="H103" i="7"/>
  <c r="I103" i="7" s="1"/>
  <c r="J103" i="7" s="1"/>
  <c r="H352" i="7"/>
  <c r="I352" i="7" s="1"/>
  <c r="J352" i="7" s="1"/>
  <c r="M352" i="7" s="1"/>
  <c r="N352" i="7" s="1"/>
  <c r="H171" i="7"/>
  <c r="I171" i="7" s="1"/>
  <c r="J171" i="7" s="1"/>
  <c r="M171" i="7" s="1"/>
  <c r="N171" i="7" s="1"/>
  <c r="H219" i="7"/>
  <c r="I219" i="7" s="1"/>
  <c r="J219" i="7" s="1"/>
  <c r="M219" i="7" s="1"/>
  <c r="N219" i="7" s="1"/>
  <c r="H225" i="7"/>
  <c r="I225" i="7" s="1"/>
  <c r="J225" i="7" s="1"/>
  <c r="M225" i="7" s="1"/>
  <c r="N225" i="7" s="1"/>
  <c r="H67" i="7"/>
  <c r="I67" i="7" s="1"/>
  <c r="J67" i="7" s="1"/>
  <c r="M67" i="7" s="1"/>
  <c r="N67" i="7" s="1"/>
  <c r="H373" i="7"/>
  <c r="I373" i="7" s="1"/>
  <c r="J373" i="7" s="1"/>
  <c r="M373" i="7" s="1"/>
  <c r="N373" i="7" s="1"/>
  <c r="H343" i="7"/>
  <c r="I343" i="7" s="1"/>
  <c r="J343" i="7" s="1"/>
  <c r="M343" i="7" s="1"/>
  <c r="N343" i="7" s="1"/>
  <c r="H176" i="7"/>
  <c r="I176" i="7" s="1"/>
  <c r="J176" i="7" s="1"/>
  <c r="M176" i="7" s="1"/>
  <c r="N176" i="7" s="1"/>
  <c r="H132" i="7"/>
  <c r="I132" i="7" s="1"/>
  <c r="J132" i="7" s="1"/>
  <c r="M132" i="7" s="1"/>
  <c r="N132" i="7" s="1"/>
  <c r="H194" i="7"/>
  <c r="I194" i="7" s="1"/>
  <c r="J194" i="7" s="1"/>
  <c r="M194" i="7" s="1"/>
  <c r="N194" i="7" s="1"/>
  <c r="H144" i="7"/>
  <c r="I144" i="7" s="1"/>
  <c r="H273" i="7"/>
  <c r="I273" i="7" s="1"/>
  <c r="J273" i="7" s="1"/>
  <c r="M273" i="7" s="1"/>
  <c r="N273" i="7" s="1"/>
  <c r="I346" i="7"/>
  <c r="J346" i="7" s="1"/>
  <c r="M346" i="7" s="1"/>
  <c r="N346" i="7" s="1"/>
  <c r="H362" i="7"/>
  <c r="I362" i="7" s="1"/>
  <c r="J362" i="7" s="1"/>
  <c r="M362" i="7" s="1"/>
  <c r="N362" i="7" s="1"/>
  <c r="H211" i="7"/>
  <c r="I211" i="7" s="1"/>
  <c r="J211" i="7" s="1"/>
  <c r="M211" i="7" s="1"/>
  <c r="N211" i="7" s="1"/>
  <c r="H293" i="7"/>
  <c r="I293" i="7" s="1"/>
  <c r="J293" i="7" s="1"/>
  <c r="M293" i="7" s="1"/>
  <c r="N293" i="7" s="1"/>
  <c r="H237" i="7"/>
  <c r="I237" i="7" s="1"/>
  <c r="J237" i="7" s="1"/>
  <c r="M237" i="7" s="1"/>
  <c r="N237" i="7" s="1"/>
  <c r="H195" i="7"/>
  <c r="I195" i="7" s="1"/>
  <c r="J195" i="7" s="1"/>
  <c r="H117" i="7"/>
  <c r="I117" i="7" s="1"/>
  <c r="J117" i="7" s="1"/>
  <c r="M117" i="7" s="1"/>
  <c r="N117" i="7" s="1"/>
  <c r="H229" i="7"/>
  <c r="I229" i="7" s="1"/>
  <c r="H239" i="7"/>
  <c r="I239" i="7" s="1"/>
  <c r="J239" i="7" s="1"/>
  <c r="M239" i="7" s="1"/>
  <c r="N239" i="7" s="1"/>
  <c r="H214" i="7"/>
  <c r="I214" i="7" s="1"/>
  <c r="J214" i="7" s="1"/>
  <c r="M214" i="7" s="1"/>
  <c r="N214" i="7" s="1"/>
  <c r="H258" i="7"/>
  <c r="I258" i="7" s="1"/>
  <c r="J258" i="7" s="1"/>
  <c r="H202" i="7"/>
  <c r="I202" i="7" s="1"/>
  <c r="J202" i="7" s="1"/>
  <c r="M202" i="7" s="1"/>
  <c r="N202" i="7" s="1"/>
  <c r="H89" i="7"/>
  <c r="I89" i="7" s="1"/>
  <c r="J89" i="7" s="1"/>
  <c r="M89" i="7" s="1"/>
  <c r="N89" i="7" s="1"/>
  <c r="H222" i="7"/>
  <c r="I222" i="7" s="1"/>
  <c r="J222" i="7" s="1"/>
  <c r="M222" i="7" s="1"/>
  <c r="N222" i="7" s="1"/>
  <c r="H241" i="7"/>
  <c r="I241" i="7" s="1"/>
  <c r="J241" i="7" s="1"/>
  <c r="M241" i="7" s="1"/>
  <c r="N241" i="7" s="1"/>
  <c r="H66" i="7"/>
  <c r="I66" i="7" s="1"/>
  <c r="J66" i="7" s="1"/>
  <c r="H106" i="7"/>
  <c r="I106" i="7" s="1"/>
  <c r="J106" i="7" s="1"/>
  <c r="H213" i="7"/>
  <c r="I213" i="7" s="1"/>
  <c r="J213" i="7" s="1"/>
  <c r="M213" i="7" s="1"/>
  <c r="N213" i="7" s="1"/>
  <c r="H207" i="7"/>
  <c r="I207" i="7" s="1"/>
  <c r="J207" i="7" s="1"/>
  <c r="M207" i="7" s="1"/>
  <c r="N207" i="7" s="1"/>
  <c r="H82" i="7"/>
  <c r="I82" i="7" s="1"/>
  <c r="J82" i="7" s="1"/>
  <c r="M82" i="7" s="1"/>
  <c r="N82" i="7" s="1"/>
  <c r="H93" i="7"/>
  <c r="I93" i="7" s="1"/>
  <c r="H335" i="7"/>
  <c r="I335" i="7" s="1"/>
  <c r="J335" i="7" s="1"/>
  <c r="M335" i="7" s="1"/>
  <c r="N335" i="7" s="1"/>
  <c r="H160" i="7"/>
  <c r="I160" i="7" s="1"/>
  <c r="J160" i="7" s="1"/>
  <c r="M160" i="7" s="1"/>
  <c r="N160" i="7" s="1"/>
  <c r="H330" i="7"/>
  <c r="I330" i="7" s="1"/>
  <c r="J330" i="7" s="1"/>
  <c r="M330" i="7" s="1"/>
  <c r="N330" i="7" s="1"/>
  <c r="H156" i="7"/>
  <c r="I156" i="7" s="1"/>
  <c r="J156" i="7" s="1"/>
  <c r="M156" i="7" s="1"/>
  <c r="N156" i="7" s="1"/>
  <c r="H147" i="7"/>
  <c r="I147" i="7" s="1"/>
  <c r="J147" i="7" s="1"/>
  <c r="M147" i="7" s="1"/>
  <c r="N147" i="7" s="1"/>
  <c r="H149" i="7"/>
  <c r="I149" i="7" s="1"/>
  <c r="J149" i="7" s="1"/>
  <c r="M149" i="7" s="1"/>
  <c r="N149" i="7" s="1"/>
  <c r="H210" i="7"/>
  <c r="I210" i="7" s="1"/>
  <c r="J210" i="7" s="1"/>
  <c r="M210" i="7" s="1"/>
  <c r="N210" i="7" s="1"/>
  <c r="H227" i="7"/>
  <c r="I227" i="7" s="1"/>
  <c r="J227" i="7" s="1"/>
  <c r="M227" i="7" s="1"/>
  <c r="N227" i="7" s="1"/>
  <c r="H215" i="7"/>
  <c r="I215" i="7" s="1"/>
  <c r="J215" i="7" s="1"/>
  <c r="M215" i="7" s="1"/>
  <c r="N215" i="7" s="1"/>
  <c r="H87" i="7"/>
  <c r="I87" i="7" s="1"/>
  <c r="J87" i="7" s="1"/>
  <c r="M87" i="7" s="1"/>
  <c r="N87" i="7" s="1"/>
  <c r="H101" i="7"/>
  <c r="I101" i="7" s="1"/>
  <c r="H357" i="7"/>
  <c r="I357" i="7" s="1"/>
  <c r="J357" i="7" s="1"/>
  <c r="M357" i="7" s="1"/>
  <c r="N357" i="7" s="1"/>
  <c r="H287" i="7"/>
  <c r="I287" i="7" s="1"/>
  <c r="J287" i="7" s="1"/>
  <c r="M287" i="7" s="1"/>
  <c r="N287" i="7" s="1"/>
  <c r="H151" i="7"/>
  <c r="I151" i="7" s="1"/>
  <c r="J151" i="7" s="1"/>
  <c r="M151" i="7" s="1"/>
  <c r="N151" i="7" s="1"/>
  <c r="H268" i="7"/>
  <c r="I268" i="7" s="1"/>
  <c r="J268" i="7" s="1"/>
  <c r="M268" i="7" s="1"/>
  <c r="N268" i="7" s="1"/>
  <c r="H277" i="7"/>
  <c r="H295" i="7"/>
  <c r="I295" i="7" s="1"/>
  <c r="J295" i="7" s="1"/>
  <c r="M295" i="7" s="1"/>
  <c r="N295" i="7" s="1"/>
  <c r="H130" i="7"/>
  <c r="I130" i="7" s="1"/>
  <c r="J130" i="7" s="1"/>
  <c r="M130" i="7" s="1"/>
  <c r="N130" i="7" s="1"/>
  <c r="H300" i="7"/>
  <c r="I324" i="7"/>
  <c r="J324" i="7" s="1"/>
  <c r="M324" i="7" s="1"/>
  <c r="N324" i="7" s="1"/>
  <c r="H238" i="7"/>
  <c r="I238" i="7" s="1"/>
  <c r="J238" i="7" s="1"/>
  <c r="M238" i="7" s="1"/>
  <c r="N238" i="7" s="1"/>
  <c r="H90" i="7"/>
  <c r="I90" i="7" s="1"/>
  <c r="H74" i="7"/>
  <c r="I74" i="7" s="1"/>
  <c r="H256" i="7"/>
  <c r="I256" i="7" s="1"/>
  <c r="J256" i="7" s="1"/>
  <c r="M256" i="7" s="1"/>
  <c r="N256" i="7" s="1"/>
  <c r="H248" i="7"/>
  <c r="I248" i="7" s="1"/>
  <c r="J248" i="7" s="1"/>
  <c r="M248" i="7" s="1"/>
  <c r="N248" i="7" s="1"/>
  <c r="H327" i="7"/>
  <c r="I327" i="7" s="1"/>
  <c r="J327" i="7" s="1"/>
  <c r="M327" i="7" s="1"/>
  <c r="N327" i="7" s="1"/>
  <c r="H234" i="7"/>
  <c r="I234" i="7" s="1"/>
  <c r="J234" i="7" s="1"/>
  <c r="M234" i="7" s="1"/>
  <c r="N234" i="7" s="1"/>
  <c r="H251" i="7"/>
  <c r="I251" i="7" s="1"/>
  <c r="J251" i="7" s="1"/>
  <c r="M251" i="7" s="1"/>
  <c r="N251" i="7" s="1"/>
  <c r="H243" i="7"/>
  <c r="I243" i="7" s="1"/>
  <c r="J243" i="7" s="1"/>
  <c r="M243" i="7" s="1"/>
  <c r="N243" i="7" s="1"/>
  <c r="H70" i="7"/>
  <c r="I70" i="7" s="1"/>
  <c r="J70" i="7" s="1"/>
  <c r="M70" i="7" s="1"/>
  <c r="N70" i="7" s="1"/>
  <c r="H254" i="7"/>
  <c r="I254" i="7" s="1"/>
  <c r="J254" i="7" s="1"/>
  <c r="M254" i="7" s="1"/>
  <c r="N254" i="7" s="1"/>
  <c r="H246" i="7"/>
  <c r="I246" i="7" s="1"/>
  <c r="J246" i="7" s="1"/>
  <c r="M246" i="7" s="1"/>
  <c r="N246" i="7" s="1"/>
  <c r="H83" i="7"/>
  <c r="I83" i="7" s="1"/>
  <c r="J83" i="7" s="1"/>
  <c r="M83" i="7" s="1"/>
  <c r="N83" i="7" s="1"/>
  <c r="H141" i="7"/>
  <c r="I141" i="7" s="1"/>
  <c r="J141" i="7" s="1"/>
  <c r="M141" i="7" s="1"/>
  <c r="N141" i="7" s="1"/>
  <c r="H98" i="7"/>
  <c r="I98" i="7" s="1"/>
  <c r="J98" i="7" s="1"/>
  <c r="M98" i="7" s="1"/>
  <c r="N98" i="7" s="1"/>
  <c r="H252" i="7"/>
  <c r="I252" i="7" s="1"/>
  <c r="J252" i="7" s="1"/>
  <c r="M252" i="7" s="1"/>
  <c r="N252" i="7" s="1"/>
  <c r="H244" i="7"/>
  <c r="I244" i="7" s="1"/>
  <c r="J244" i="7" s="1"/>
  <c r="M244" i="7" s="1"/>
  <c r="N244" i="7" s="1"/>
  <c r="H95" i="7"/>
  <c r="I95" i="7" s="1"/>
  <c r="J95" i="7" s="1"/>
  <c r="M95" i="7" s="1"/>
  <c r="N95" i="7" s="1"/>
  <c r="H105" i="7"/>
  <c r="I105" i="7" s="1"/>
  <c r="J105" i="7" s="1"/>
  <c r="M105" i="7" s="1"/>
  <c r="N105" i="7" s="1"/>
  <c r="H235" i="7"/>
  <c r="I235" i="7" s="1"/>
  <c r="J235" i="7" s="1"/>
  <c r="M235" i="7" s="1"/>
  <c r="N235" i="7" s="1"/>
  <c r="H263" i="7"/>
  <c r="I263" i="7" s="1"/>
  <c r="J263" i="7" s="1"/>
  <c r="M263" i="7" s="1"/>
  <c r="N263" i="7" s="1"/>
  <c r="H247" i="7"/>
  <c r="I247" i="7" s="1"/>
  <c r="J247" i="7" s="1"/>
  <c r="M247" i="7" s="1"/>
  <c r="N247" i="7" s="1"/>
  <c r="H94" i="7"/>
  <c r="I94" i="7" s="1"/>
  <c r="J94" i="7" s="1"/>
  <c r="M94" i="7" s="1"/>
  <c r="N94" i="7" s="1"/>
  <c r="H78" i="7"/>
  <c r="I78" i="7" s="1"/>
  <c r="J78" i="7" s="1"/>
  <c r="M78" i="7" s="1"/>
  <c r="N78" i="7" s="1"/>
  <c r="H250" i="7"/>
  <c r="I250" i="7" s="1"/>
  <c r="J250" i="7" s="1"/>
  <c r="H242" i="7"/>
  <c r="I242" i="7" s="1"/>
  <c r="J242" i="7" s="1"/>
  <c r="M242" i="7" s="1"/>
  <c r="N242" i="7" s="1"/>
  <c r="H107" i="7"/>
  <c r="I107" i="7" s="1"/>
  <c r="J107" i="7" s="1"/>
  <c r="M107" i="7" s="1"/>
  <c r="N107" i="7" s="1"/>
  <c r="H91" i="7"/>
  <c r="I91" i="7" s="1"/>
  <c r="J91" i="7" s="1"/>
  <c r="M91" i="7" s="1"/>
  <c r="N91" i="7" s="1"/>
  <c r="J164" i="7" l="1"/>
  <c r="M164" i="7" s="1"/>
  <c r="N164" i="7" s="1"/>
  <c r="J265" i="7"/>
  <c r="M265" i="7" s="1"/>
  <c r="N265" i="7" s="1"/>
  <c r="J320" i="7"/>
  <c r="M320" i="7" s="1"/>
  <c r="N320" i="7" s="1"/>
  <c r="J120" i="7"/>
  <c r="M120" i="7" s="1"/>
  <c r="N120" i="7" s="1"/>
  <c r="J177" i="7"/>
  <c r="M177" i="7" s="1"/>
  <c r="N177" i="7" s="1"/>
  <c r="J372" i="7"/>
  <c r="M372" i="7" s="1"/>
  <c r="N372" i="7" s="1"/>
  <c r="J77" i="7"/>
  <c r="M77" i="7" s="1"/>
  <c r="N77" i="7" s="1"/>
  <c r="J139" i="7"/>
  <c r="M139" i="7" s="1"/>
  <c r="N139" i="7" s="1"/>
  <c r="J257" i="7"/>
  <c r="M257" i="7" s="1"/>
  <c r="N257" i="7" s="1"/>
  <c r="J148" i="7"/>
  <c r="M148" i="7" s="1"/>
  <c r="N148" i="7" s="1"/>
  <c r="J206" i="7"/>
  <c r="M206" i="7" s="1"/>
  <c r="N206" i="7" s="1"/>
  <c r="J140" i="7"/>
  <c r="M140" i="7" s="1"/>
  <c r="N140" i="7" s="1"/>
  <c r="J178" i="7"/>
  <c r="M178" i="7" s="1"/>
  <c r="N178" i="7" s="1"/>
  <c r="J114" i="7"/>
  <c r="M114" i="7" s="1"/>
  <c r="N114" i="7" s="1"/>
  <c r="J108" i="7"/>
  <c r="M108" i="7" s="1"/>
  <c r="N108" i="7" s="1"/>
  <c r="J93" i="7"/>
  <c r="M93" i="7" s="1"/>
  <c r="N93" i="7" s="1"/>
  <c r="J205" i="7"/>
  <c r="M205" i="7" s="1"/>
  <c r="N205" i="7" s="1"/>
  <c r="J158" i="7"/>
  <c r="M158" i="7" s="1"/>
  <c r="N158" i="7" s="1"/>
  <c r="J145" i="7"/>
  <c r="M145" i="7" s="1"/>
  <c r="N145" i="7" s="1"/>
  <c r="J226" i="7"/>
  <c r="M226" i="7" s="1"/>
  <c r="N226" i="7" s="1"/>
  <c r="J170" i="7"/>
  <c r="M170" i="7" s="1"/>
  <c r="N170" i="7" s="1"/>
  <c r="J162" i="7"/>
  <c r="M162" i="7" s="1"/>
  <c r="N162" i="7" s="1"/>
  <c r="J261" i="7"/>
  <c r="J274" i="7"/>
  <c r="M274" i="7" s="1"/>
  <c r="N274" i="7" s="1"/>
  <c r="M102" i="7"/>
  <c r="N102" i="7" s="1"/>
  <c r="J99" i="7"/>
  <c r="M99" i="7" s="1"/>
  <c r="N99" i="7" s="1"/>
  <c r="J90" i="7"/>
  <c r="M90" i="7" s="1"/>
  <c r="N90" i="7" s="1"/>
  <c r="J196" i="7"/>
  <c r="M196" i="7" s="1"/>
  <c r="N196" i="7" s="1"/>
  <c r="M199" i="7"/>
  <c r="N199" i="7" s="1"/>
  <c r="J73" i="7"/>
  <c r="M73" i="7" s="1"/>
  <c r="N73" i="7" s="1"/>
  <c r="J101" i="7"/>
  <c r="M101" i="7" s="1"/>
  <c r="N101" i="7" s="1"/>
  <c r="J229" i="7"/>
  <c r="M229" i="7" s="1"/>
  <c r="N229" i="7" s="1"/>
  <c r="M103" i="7"/>
  <c r="N103" i="7" s="1"/>
  <c r="J144" i="7"/>
  <c r="M144" i="7" s="1"/>
  <c r="N144" i="7" s="1"/>
  <c r="I277" i="7"/>
  <c r="J277" i="7" s="1"/>
  <c r="M277" i="7" s="1"/>
  <c r="N277" i="7" s="1"/>
  <c r="J74" i="7"/>
  <c r="M74" i="7" s="1"/>
  <c r="N74" i="7" s="1"/>
  <c r="M250" i="7"/>
  <c r="N250" i="7" s="1"/>
  <c r="I300" i="7"/>
  <c r="J300" i="7" s="1"/>
  <c r="M300" i="7" s="1"/>
  <c r="N300" i="7" s="1"/>
  <c r="M292" i="7"/>
  <c r="N292" i="7" s="1"/>
  <c r="M258" i="7"/>
  <c r="N258" i="7" s="1"/>
  <c r="M66" i="7"/>
  <c r="N66" i="7" s="1"/>
  <c r="M106" i="7"/>
  <c r="N106" i="7" s="1"/>
  <c r="M233" i="7"/>
  <c r="N233" i="7" s="1"/>
  <c r="M195" i="7"/>
  <c r="N195" i="7" s="1"/>
  <c r="M245" i="7"/>
  <c r="N245" i="7" s="1"/>
  <c r="M261" i="7" l="1"/>
  <c r="N261" i="7" s="1"/>
  <c r="AO23" i="11"/>
  <c r="AP23" i="11" s="1"/>
  <c r="AO18" i="11"/>
  <c r="AP18" i="11" s="1"/>
  <c r="AO14" i="11"/>
  <c r="AP14" i="11" s="1"/>
  <c r="AO15" i="11"/>
  <c r="AP15" i="11" s="1"/>
  <c r="AO16" i="11"/>
  <c r="AP16" i="11" s="1"/>
  <c r="AO17" i="11"/>
  <c r="AP17" i="11" s="1"/>
  <c r="AO19" i="11"/>
  <c r="AP19" i="11" s="1"/>
  <c r="AO20" i="11"/>
  <c r="AP20" i="11" s="1"/>
  <c r="AO21" i="11"/>
  <c r="AP21" i="11" s="1"/>
  <c r="AO22" i="11"/>
  <c r="AP22" i="11" s="1"/>
  <c r="AQ23" i="11" l="1"/>
  <c r="AS23" i="11" s="1"/>
  <c r="AQ18" i="11"/>
  <c r="AS18" i="11" s="1"/>
  <c r="AQ22" i="11"/>
  <c r="AS22" i="11" s="1"/>
  <c r="AQ21" i="11"/>
  <c r="AS21" i="11" s="1"/>
  <c r="AQ20" i="11"/>
  <c r="AS20" i="11" s="1"/>
  <c r="AQ19" i="11"/>
  <c r="AS19" i="11" s="1"/>
  <c r="AQ17" i="11"/>
  <c r="AS17" i="11" s="1"/>
  <c r="AQ16" i="11"/>
  <c r="AS16" i="11" s="1"/>
  <c r="AQ15" i="11"/>
  <c r="AS15" i="11" s="1"/>
  <c r="AQ14" i="11"/>
  <c r="AS14" i="11" s="1"/>
  <c r="AO9" i="11"/>
  <c r="AP9" i="11" s="1"/>
  <c r="AO10" i="11"/>
  <c r="AP10" i="11" s="1"/>
  <c r="AO11" i="11"/>
  <c r="AP11" i="11" s="1"/>
  <c r="AO12" i="11"/>
  <c r="AP12" i="11" s="1"/>
  <c r="AO13" i="11"/>
  <c r="AP13" i="11" s="1"/>
  <c r="B10" i="7"/>
  <c r="E10" i="7"/>
  <c r="B11" i="7"/>
  <c r="E11" i="7"/>
  <c r="B12" i="7"/>
  <c r="E12" i="7"/>
  <c r="B13" i="7"/>
  <c r="E13" i="7"/>
  <c r="B14" i="7"/>
  <c r="E14" i="7"/>
  <c r="B15" i="7"/>
  <c r="E15" i="7"/>
  <c r="B16" i="7"/>
  <c r="E16" i="7"/>
  <c r="B17" i="7"/>
  <c r="E17" i="7"/>
  <c r="B18" i="7"/>
  <c r="E18" i="7"/>
  <c r="B19" i="7"/>
  <c r="E19" i="7"/>
  <c r="B20" i="7"/>
  <c r="E20" i="7"/>
  <c r="B21" i="7"/>
  <c r="E21" i="7"/>
  <c r="B22" i="7"/>
  <c r="E22" i="7"/>
  <c r="B23" i="7"/>
  <c r="E23" i="7"/>
  <c r="B24" i="7"/>
  <c r="E24" i="7"/>
  <c r="B25" i="7"/>
  <c r="E25" i="7"/>
  <c r="B26" i="7"/>
  <c r="E26" i="7"/>
  <c r="B27" i="7"/>
  <c r="E27" i="7"/>
  <c r="B28" i="7"/>
  <c r="E28" i="7"/>
  <c r="B29" i="7"/>
  <c r="E29" i="7"/>
  <c r="B30" i="7"/>
  <c r="E30" i="7"/>
  <c r="B31" i="7"/>
  <c r="E31" i="7"/>
  <c r="B32" i="7"/>
  <c r="E32" i="7"/>
  <c r="B33" i="7"/>
  <c r="E33" i="7"/>
  <c r="B34" i="7"/>
  <c r="E34" i="7"/>
  <c r="B35" i="7"/>
  <c r="E35" i="7"/>
  <c r="B36" i="7"/>
  <c r="E36" i="7"/>
  <c r="B37" i="7"/>
  <c r="E37" i="7"/>
  <c r="B38" i="7"/>
  <c r="E38" i="7"/>
  <c r="B39" i="7"/>
  <c r="E39" i="7"/>
  <c r="B40" i="7"/>
  <c r="E40" i="7"/>
  <c r="B41" i="7"/>
  <c r="E41" i="7"/>
  <c r="B42" i="7"/>
  <c r="E42" i="7"/>
  <c r="B43" i="7"/>
  <c r="E43" i="7"/>
  <c r="B44" i="7"/>
  <c r="E44" i="7"/>
  <c r="B45" i="7"/>
  <c r="E45" i="7"/>
  <c r="B46" i="7"/>
  <c r="E46" i="7"/>
  <c r="B47" i="7"/>
  <c r="E47" i="7"/>
  <c r="B48" i="7"/>
  <c r="E48" i="7"/>
  <c r="B49" i="7"/>
  <c r="E49" i="7"/>
  <c r="B50" i="7"/>
  <c r="E50" i="7"/>
  <c r="B51" i="7"/>
  <c r="E51" i="7"/>
  <c r="B52" i="7"/>
  <c r="E52" i="7"/>
  <c r="B53" i="7"/>
  <c r="E53" i="7"/>
  <c r="B54" i="7"/>
  <c r="E54" i="7"/>
  <c r="B55" i="7"/>
  <c r="E55" i="7"/>
  <c r="B56" i="7"/>
  <c r="E56" i="7"/>
  <c r="B57" i="7"/>
  <c r="E57" i="7"/>
  <c r="B58" i="7"/>
  <c r="E58" i="7"/>
  <c r="B59" i="7"/>
  <c r="E59" i="7"/>
  <c r="B60" i="7"/>
  <c r="E60" i="7"/>
  <c r="B61" i="7"/>
  <c r="E61" i="7"/>
  <c r="B62" i="7"/>
  <c r="E62" i="7"/>
  <c r="B63" i="7"/>
  <c r="E63" i="7"/>
  <c r="B64" i="7"/>
  <c r="E64" i="7"/>
  <c r="B65" i="7"/>
  <c r="E65" i="7"/>
  <c r="O10" i="7"/>
  <c r="O11" i="7"/>
  <c r="O12" i="7"/>
  <c r="O15" i="7"/>
  <c r="O16" i="7"/>
  <c r="O17" i="7"/>
  <c r="O19" i="7"/>
  <c r="AA20" i="5"/>
  <c r="Z20" i="4" s="1"/>
  <c r="O21" i="7"/>
  <c r="O22" i="7"/>
  <c r="O23" i="7"/>
  <c r="AA24" i="5"/>
  <c r="Z24" i="4" s="1"/>
  <c r="O25" i="7"/>
  <c r="O26" i="7"/>
  <c r="O27" i="7"/>
  <c r="AA28" i="5"/>
  <c r="Z28" i="4" s="1"/>
  <c r="O29" i="7"/>
  <c r="O30" i="7"/>
  <c r="O31" i="7"/>
  <c r="AA32" i="5"/>
  <c r="Z32" i="4" s="1"/>
  <c r="O33" i="7"/>
  <c r="O34" i="7"/>
  <c r="O35" i="7"/>
  <c r="AA36" i="5"/>
  <c r="Z36" i="4" s="1"/>
  <c r="O37" i="7"/>
  <c r="O39" i="7"/>
  <c r="AA40" i="5"/>
  <c r="Z40" i="4" s="1"/>
  <c r="O41" i="7"/>
  <c r="O42" i="7"/>
  <c r="O43" i="7"/>
  <c r="AA44" i="5"/>
  <c r="Z44" i="4" s="1"/>
  <c r="AA48" i="5"/>
  <c r="Z48" i="4" s="1"/>
  <c r="O49" i="7"/>
  <c r="O50" i="7"/>
  <c r="Z52" i="4"/>
  <c r="O54" i="7"/>
  <c r="Z56" i="4"/>
  <c r="Z60" i="4"/>
  <c r="Z64" i="4"/>
  <c r="O65" i="7"/>
  <c r="O9" i="7"/>
  <c r="AO8" i="11"/>
  <c r="AP8" i="11" s="1"/>
  <c r="C10" i="7"/>
  <c r="C11" i="7"/>
  <c r="C12" i="7"/>
  <c r="C13" i="7"/>
  <c r="C14" i="7"/>
  <c r="C15" i="7"/>
  <c r="C16" i="7"/>
  <c r="C17" i="7"/>
  <c r="C18" i="7"/>
  <c r="C29" i="7"/>
  <c r="C30" i="7"/>
  <c r="C32" i="7"/>
  <c r="C33" i="7"/>
  <c r="C34" i="7"/>
  <c r="C35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22" i="7" l="1"/>
  <c r="C65" i="7"/>
  <c r="C61" i="7"/>
  <c r="C25" i="7"/>
  <c r="C21" i="7"/>
  <c r="C64" i="7"/>
  <c r="C36" i="7"/>
  <c r="C24" i="7"/>
  <c r="C62" i="7"/>
  <c r="C60" i="7"/>
  <c r="C28" i="7"/>
  <c r="C20" i="7"/>
  <c r="C63" i="7"/>
  <c r="C59" i="7"/>
  <c r="C31" i="7"/>
  <c r="C27" i="7"/>
  <c r="C23" i="7"/>
  <c r="C19" i="7"/>
  <c r="C26" i="7"/>
  <c r="Z63" i="4"/>
  <c r="Z59" i="4"/>
  <c r="Z55" i="4"/>
  <c r="Z51" i="4"/>
  <c r="Z47" i="4"/>
  <c r="AA43" i="5"/>
  <c r="Z43" i="4" s="1"/>
  <c r="AA39" i="5"/>
  <c r="Z39" i="4" s="1"/>
  <c r="AA35" i="5"/>
  <c r="Z35" i="4" s="1"/>
  <c r="AA31" i="5"/>
  <c r="Z31" i="4" s="1"/>
  <c r="AA27" i="5"/>
  <c r="Z27" i="4" s="1"/>
  <c r="AA23" i="5"/>
  <c r="Z23" i="4" s="1"/>
  <c r="AA19" i="5"/>
  <c r="Z19" i="4" s="1"/>
  <c r="Z62" i="4"/>
  <c r="Z58" i="4"/>
  <c r="AA54" i="5"/>
  <c r="Z54" i="4" s="1"/>
  <c r="AA50" i="5"/>
  <c r="Z50" i="4" s="1"/>
  <c r="Z46" i="4"/>
  <c r="AA42" i="5"/>
  <c r="Z42" i="4" s="1"/>
  <c r="Z38" i="4"/>
  <c r="AA34" i="5"/>
  <c r="Z34" i="4" s="1"/>
  <c r="AA30" i="5"/>
  <c r="Z30" i="4" s="1"/>
  <c r="AA26" i="5"/>
  <c r="Z26" i="4" s="1"/>
  <c r="AA22" i="5"/>
  <c r="Z22" i="4" s="1"/>
  <c r="AA65" i="5"/>
  <c r="Z65" i="4" s="1"/>
  <c r="Z61" i="4"/>
  <c r="Z57" i="4"/>
  <c r="Z53" i="4"/>
  <c r="AA49" i="5"/>
  <c r="Z49" i="4" s="1"/>
  <c r="Z45" i="4"/>
  <c r="AA41" i="5"/>
  <c r="Z41" i="4" s="1"/>
  <c r="AA37" i="5"/>
  <c r="Z37" i="4" s="1"/>
  <c r="AA33" i="5"/>
  <c r="Z33" i="4" s="1"/>
  <c r="AA29" i="5"/>
  <c r="Z29" i="4" s="1"/>
  <c r="AA25" i="5"/>
  <c r="Z25" i="4" s="1"/>
  <c r="AA21" i="5"/>
  <c r="Z21" i="4" s="1"/>
  <c r="O48" i="7"/>
  <c r="O44" i="7"/>
  <c r="O40" i="7"/>
  <c r="O36" i="7"/>
  <c r="O32" i="7"/>
  <c r="O28" i="7"/>
  <c r="O24" i="7"/>
  <c r="O20" i="7"/>
  <c r="AQ13" i="11"/>
  <c r="AS13" i="11" s="1"/>
  <c r="AQ12" i="11"/>
  <c r="AS12" i="11" s="1"/>
  <c r="AQ11" i="11"/>
  <c r="AS11" i="11" s="1"/>
  <c r="AQ10" i="11"/>
  <c r="AS10" i="11" s="1"/>
  <c r="AQ9" i="11"/>
  <c r="AS9" i="11" s="1"/>
  <c r="AQ8" i="11"/>
  <c r="AS8" i="11" s="1"/>
  <c r="G37" i="7" l="1"/>
  <c r="G61" i="7"/>
  <c r="G44" i="7"/>
  <c r="G19" i="7"/>
  <c r="G48" i="7"/>
  <c r="G65" i="7"/>
  <c r="G21" i="7"/>
  <c r="G40" i="7"/>
  <c r="G31" i="7"/>
  <c r="G54" i="7"/>
  <c r="G22" i="7"/>
  <c r="G39" i="7"/>
  <c r="G63" i="7"/>
  <c r="G20" i="7"/>
  <c r="G23" i="7"/>
  <c r="G33" i="7"/>
  <c r="G43" i="7"/>
  <c r="G60" i="7"/>
  <c r="G64" i="7"/>
  <c r="G28" i="7"/>
  <c r="G25" i="7"/>
  <c r="G59" i="7"/>
  <c r="G26" i="7"/>
  <c r="G34" i="7"/>
  <c r="G24" i="7"/>
  <c r="G27" i="7"/>
  <c r="G62" i="7"/>
  <c r="G30" i="7"/>
  <c r="G45" i="7"/>
  <c r="G36" i="7"/>
  <c r="F53" i="7"/>
  <c r="F57" i="7"/>
  <c r="F41" i="7"/>
  <c r="AS25" i="11"/>
  <c r="F398" i="7" s="1"/>
  <c r="F51" i="7"/>
  <c r="F55" i="7"/>
  <c r="F49" i="7"/>
  <c r="F50" i="7"/>
  <c r="F52" i="7"/>
  <c r="F58" i="7"/>
  <c r="F56" i="7"/>
  <c r="G46" i="7" l="1"/>
  <c r="G56" i="7"/>
  <c r="H56" i="7" s="1"/>
  <c r="I56" i="7" s="1"/>
  <c r="J56" i="7" s="1"/>
  <c r="M56" i="7" s="1"/>
  <c r="N56" i="7" s="1"/>
  <c r="G55" i="7"/>
  <c r="H55" i="7" s="1"/>
  <c r="I55" i="7" s="1"/>
  <c r="J55" i="7" s="1"/>
  <c r="M55" i="7" s="1"/>
  <c r="N55" i="7" s="1"/>
  <c r="G57" i="7"/>
  <c r="H57" i="7" s="1"/>
  <c r="I57" i="7" s="1"/>
  <c r="J57" i="7" s="1"/>
  <c r="M57" i="7" s="1"/>
  <c r="N57" i="7" s="1"/>
  <c r="G42" i="7"/>
  <c r="G53" i="7"/>
  <c r="H53" i="7" s="1"/>
  <c r="I53" i="7" s="1"/>
  <c r="J53" i="7" s="1"/>
  <c r="M53" i="7" s="1"/>
  <c r="N53" i="7" s="1"/>
  <c r="G51" i="7"/>
  <c r="H51" i="7" s="1"/>
  <c r="I51" i="7" s="1"/>
  <c r="J51" i="7" s="1"/>
  <c r="M51" i="7" s="1"/>
  <c r="N51" i="7" s="1"/>
  <c r="G50" i="7"/>
  <c r="H50" i="7" s="1"/>
  <c r="I50" i="7" s="1"/>
  <c r="J50" i="7" s="1"/>
  <c r="M50" i="7" s="1"/>
  <c r="N50" i="7" s="1"/>
  <c r="G49" i="7"/>
  <c r="H49" i="7" s="1"/>
  <c r="I49" i="7" s="1"/>
  <c r="J49" i="7" s="1"/>
  <c r="M49" i="7" s="1"/>
  <c r="N49" i="7" s="1"/>
  <c r="G29" i="7"/>
  <c r="G32" i="7"/>
  <c r="G38" i="7"/>
  <c r="G52" i="7"/>
  <c r="H52" i="7" s="1"/>
  <c r="I52" i="7" s="1"/>
  <c r="J52" i="7" s="1"/>
  <c r="M52" i="7" s="1"/>
  <c r="N52" i="7" s="1"/>
  <c r="G41" i="7"/>
  <c r="H41" i="7" s="1"/>
  <c r="I41" i="7" s="1"/>
  <c r="G35" i="7"/>
  <c r="G47" i="7"/>
  <c r="G58" i="7"/>
  <c r="H58" i="7" s="1"/>
  <c r="I58" i="7" s="1"/>
  <c r="J58" i="7" s="1"/>
  <c r="M58" i="7" s="1"/>
  <c r="N58" i="7" s="1"/>
  <c r="F42" i="7"/>
  <c r="F29" i="7"/>
  <c r="F47" i="7"/>
  <c r="F64" i="7"/>
  <c r="H64" i="7" s="1"/>
  <c r="I64" i="7" s="1"/>
  <c r="J64" i="7" s="1"/>
  <c r="M64" i="7" s="1"/>
  <c r="N64" i="7" s="1"/>
  <c r="F35" i="7"/>
  <c r="F48" i="7"/>
  <c r="H48" i="7" s="1"/>
  <c r="I48" i="7" s="1"/>
  <c r="J48" i="7" s="1"/>
  <c r="M48" i="7" s="1"/>
  <c r="N48" i="7" s="1"/>
  <c r="F23" i="7"/>
  <c r="H23" i="7" s="1"/>
  <c r="I23" i="7" s="1"/>
  <c r="J23" i="7" s="1"/>
  <c r="M23" i="7" s="1"/>
  <c r="N23" i="7" s="1"/>
  <c r="F20" i="7"/>
  <c r="H20" i="7" s="1"/>
  <c r="I20" i="7" s="1"/>
  <c r="J20" i="7" s="1"/>
  <c r="M20" i="7" s="1"/>
  <c r="N20" i="7" s="1"/>
  <c r="F62" i="7"/>
  <c r="H62" i="7" s="1"/>
  <c r="I62" i="7" s="1"/>
  <c r="J62" i="7" s="1"/>
  <c r="M62" i="7" s="1"/>
  <c r="N62" i="7" s="1"/>
  <c r="F26" i="7"/>
  <c r="H26" i="7" s="1"/>
  <c r="I26" i="7" s="1"/>
  <c r="J26" i="7" s="1"/>
  <c r="M26" i="7" s="1"/>
  <c r="N26" i="7" s="1"/>
  <c r="F46" i="7"/>
  <c r="F19" i="7"/>
  <c r="H19" i="7" s="1"/>
  <c r="I19" i="7" s="1"/>
  <c r="J19" i="7" s="1"/>
  <c r="M19" i="7" s="1"/>
  <c r="N19" i="7" s="1"/>
  <c r="F40" i="7"/>
  <c r="H40" i="7" s="1"/>
  <c r="I40" i="7" s="1"/>
  <c r="J40" i="7" s="1"/>
  <c r="M40" i="7" s="1"/>
  <c r="N40" i="7" s="1"/>
  <c r="F24" i="7"/>
  <c r="H24" i="7" s="1"/>
  <c r="I24" i="7" s="1"/>
  <c r="J24" i="7" s="1"/>
  <c r="M24" i="7" s="1"/>
  <c r="N24" i="7" s="1"/>
  <c r="F30" i="7"/>
  <c r="H30" i="7" s="1"/>
  <c r="I30" i="7" s="1"/>
  <c r="J30" i="7" s="1"/>
  <c r="M30" i="7" s="1"/>
  <c r="N30" i="7" s="1"/>
  <c r="F63" i="7"/>
  <c r="H63" i="7" s="1"/>
  <c r="I63" i="7" s="1"/>
  <c r="F36" i="7"/>
  <c r="H36" i="7" s="1"/>
  <c r="I36" i="7" s="1"/>
  <c r="J36" i="7" s="1"/>
  <c r="M36" i="7" s="1"/>
  <c r="N36" i="7" s="1"/>
  <c r="F39" i="7"/>
  <c r="H39" i="7" s="1"/>
  <c r="I39" i="7" s="1"/>
  <c r="J39" i="7" s="1"/>
  <c r="M39" i="7" s="1"/>
  <c r="N39" i="7" s="1"/>
  <c r="F28" i="7"/>
  <c r="H28" i="7" s="1"/>
  <c r="I28" i="7" s="1"/>
  <c r="J28" i="7" s="1"/>
  <c r="M28" i="7" s="1"/>
  <c r="N28" i="7" s="1"/>
  <c r="F27" i="7"/>
  <c r="H27" i="7" s="1"/>
  <c r="I27" i="7" s="1"/>
  <c r="J27" i="7" s="1"/>
  <c r="M27" i="7" s="1"/>
  <c r="N27" i="7" s="1"/>
  <c r="F44" i="7"/>
  <c r="H44" i="7" s="1"/>
  <c r="I44" i="7" s="1"/>
  <c r="J44" i="7" s="1"/>
  <c r="M44" i="7" s="1"/>
  <c r="N44" i="7" s="1"/>
  <c r="F54" i="7"/>
  <c r="H54" i="7" s="1"/>
  <c r="I54" i="7" s="1"/>
  <c r="J54" i="7" s="1"/>
  <c r="F22" i="7"/>
  <c r="H22" i="7" s="1"/>
  <c r="I22" i="7" s="1"/>
  <c r="J22" i="7" s="1"/>
  <c r="F32" i="7"/>
  <c r="F33" i="7"/>
  <c r="H33" i="7" s="1"/>
  <c r="I33" i="7" s="1"/>
  <c r="J33" i="7" s="1"/>
  <c r="M33" i="7" s="1"/>
  <c r="N33" i="7" s="1"/>
  <c r="F37" i="7"/>
  <c r="H37" i="7" s="1"/>
  <c r="I37" i="7" s="1"/>
  <c r="J37" i="7" s="1"/>
  <c r="M37" i="7" s="1"/>
  <c r="N37" i="7" s="1"/>
  <c r="F34" i="7"/>
  <c r="H34" i="7" s="1"/>
  <c r="I34" i="7" s="1"/>
  <c r="J34" i="7" s="1"/>
  <c r="M34" i="7" s="1"/>
  <c r="N34" i="7" s="1"/>
  <c r="F25" i="7"/>
  <c r="H25" i="7" s="1"/>
  <c r="I25" i="7" s="1"/>
  <c r="J25" i="7" s="1"/>
  <c r="M25" i="7" s="1"/>
  <c r="N25" i="7" s="1"/>
  <c r="F65" i="7"/>
  <c r="H65" i="7" s="1"/>
  <c r="I65" i="7" s="1"/>
  <c r="J65" i="7" s="1"/>
  <c r="M65" i="7" s="1"/>
  <c r="N65" i="7" s="1"/>
  <c r="F38" i="7"/>
  <c r="F43" i="7"/>
  <c r="H43" i="7" s="1"/>
  <c r="I43" i="7" s="1"/>
  <c r="J43" i="7" s="1"/>
  <c r="M43" i="7" s="1"/>
  <c r="N43" i="7" s="1"/>
  <c r="F59" i="7"/>
  <c r="H59" i="7" s="1"/>
  <c r="I59" i="7" s="1"/>
  <c r="J59" i="7" s="1"/>
  <c r="M59" i="7" s="1"/>
  <c r="N59" i="7" s="1"/>
  <c r="F61" i="7"/>
  <c r="H61" i="7" s="1"/>
  <c r="I61" i="7" s="1"/>
  <c r="J61" i="7" s="1"/>
  <c r="M61" i="7" s="1"/>
  <c r="N61" i="7" s="1"/>
  <c r="F31" i="7"/>
  <c r="H31" i="7" s="1"/>
  <c r="F21" i="7"/>
  <c r="H21" i="7" s="1"/>
  <c r="I21" i="7" s="1"/>
  <c r="J21" i="7" s="1"/>
  <c r="M21" i="7" s="1"/>
  <c r="N21" i="7" s="1"/>
  <c r="F60" i="7"/>
  <c r="H60" i="7" s="1"/>
  <c r="I60" i="7" s="1"/>
  <c r="J60" i="7" s="1"/>
  <c r="M60" i="7" s="1"/>
  <c r="N60" i="7" s="1"/>
  <c r="F45" i="7"/>
  <c r="H45" i="7" s="1"/>
  <c r="I45" i="7" s="1"/>
  <c r="H46" i="7" l="1"/>
  <c r="I46" i="7" s="1"/>
  <c r="J46" i="7" s="1"/>
  <c r="M46" i="7" s="1"/>
  <c r="N46" i="7" s="1"/>
  <c r="H29" i="7"/>
  <c r="I29" i="7" s="1"/>
  <c r="J29" i="7" s="1"/>
  <c r="M29" i="7" s="1"/>
  <c r="N29" i="7" s="1"/>
  <c r="H42" i="7"/>
  <c r="I42" i="7" s="1"/>
  <c r="J42" i="7" s="1"/>
  <c r="M42" i="7" s="1"/>
  <c r="N42" i="7" s="1"/>
  <c r="H38" i="7"/>
  <c r="I38" i="7" s="1"/>
  <c r="J38" i="7" s="1"/>
  <c r="M38" i="7" s="1"/>
  <c r="N38" i="7" s="1"/>
  <c r="H32" i="7"/>
  <c r="I32" i="7" s="1"/>
  <c r="J32" i="7" s="1"/>
  <c r="M32" i="7" s="1"/>
  <c r="N32" i="7" s="1"/>
  <c r="H35" i="7"/>
  <c r="I35" i="7" s="1"/>
  <c r="J35" i="7" s="1"/>
  <c r="M35" i="7" s="1"/>
  <c r="N35" i="7" s="1"/>
  <c r="H47" i="7"/>
  <c r="I47" i="7" s="1"/>
  <c r="J47" i="7" s="1"/>
  <c r="M47" i="7" s="1"/>
  <c r="N47" i="7" s="1"/>
  <c r="J41" i="7"/>
  <c r="M41" i="7" s="1"/>
  <c r="N41" i="7" s="1"/>
  <c r="J63" i="7"/>
  <c r="M63" i="7" s="1"/>
  <c r="N63" i="7" s="1"/>
  <c r="J45" i="7"/>
  <c r="M45" i="7" s="1"/>
  <c r="N45" i="7" s="1"/>
  <c r="I31" i="7"/>
  <c r="J31" i="7" s="1"/>
  <c r="M31" i="7" s="1"/>
  <c r="N31" i="7" s="1"/>
  <c r="M54" i="7"/>
  <c r="N54" i="7" s="1"/>
  <c r="M22" i="7"/>
  <c r="N22" i="7" s="1"/>
  <c r="Z18" i="4"/>
  <c r="AA17" i="5"/>
  <c r="Z17" i="4" s="1"/>
  <c r="AA16" i="5"/>
  <c r="Z16" i="4" s="1"/>
  <c r="AA15" i="5"/>
  <c r="Z15" i="4" s="1"/>
  <c r="Z14" i="4"/>
  <c r="AA13" i="5"/>
  <c r="Z13" i="4" s="1"/>
  <c r="AA12" i="5"/>
  <c r="Z12" i="4" s="1"/>
  <c r="AA11" i="5"/>
  <c r="Z11" i="4" s="1"/>
  <c r="AA10" i="5"/>
  <c r="Z10" i="4" s="1"/>
  <c r="AA9" i="5"/>
  <c r="Z9" i="4" s="1"/>
  <c r="G16" i="7" l="1"/>
  <c r="G12" i="7"/>
  <c r="G15" i="7"/>
  <c r="G18" i="7"/>
  <c r="G13" i="7"/>
  <c r="G17" i="7"/>
  <c r="G14" i="7"/>
  <c r="G11" i="7"/>
  <c r="G10" i="7"/>
  <c r="F18" i="7"/>
  <c r="F14" i="7"/>
  <c r="F12" i="7"/>
  <c r="F16" i="7"/>
  <c r="F15" i="7"/>
  <c r="F13" i="7"/>
  <c r="F11" i="7"/>
  <c r="F17" i="7"/>
  <c r="H15" i="7" l="1"/>
  <c r="I15" i="7" s="1"/>
  <c r="J15" i="7" s="1"/>
  <c r="M15" i="7" s="1"/>
  <c r="N15" i="7" s="1"/>
  <c r="H16" i="7"/>
  <c r="I16" i="7" s="1"/>
  <c r="J16" i="7" s="1"/>
  <c r="H14" i="7"/>
  <c r="I14" i="7" s="1"/>
  <c r="J14" i="7" s="1"/>
  <c r="H12" i="7"/>
  <c r="I12" i="7" s="1"/>
  <c r="J12" i="7" s="1"/>
  <c r="M12" i="7" s="1"/>
  <c r="N12" i="7" s="1"/>
  <c r="H18" i="7"/>
  <c r="I18" i="7" s="1"/>
  <c r="J18" i="7" s="1"/>
  <c r="H13" i="7"/>
  <c r="I13" i="7" s="1"/>
  <c r="J13" i="7" s="1"/>
  <c r="H17" i="7"/>
  <c r="I17" i="7" s="1"/>
  <c r="J17" i="7" s="1"/>
  <c r="H11" i="7"/>
  <c r="I11" i="7" s="1"/>
  <c r="J11" i="7" s="1"/>
  <c r="M11" i="7" s="1"/>
  <c r="N11" i="7" s="1"/>
  <c r="H10" i="7"/>
  <c r="I10" i="7" s="1"/>
  <c r="J10" i="7" s="1"/>
  <c r="M10" i="7" s="1"/>
  <c r="N10" i="7" s="1"/>
  <c r="M14" i="7" l="1"/>
  <c r="N14" i="7" s="1"/>
  <c r="M18" i="7"/>
  <c r="N18" i="7" s="1"/>
  <c r="M17" i="7"/>
  <c r="N17" i="7" s="1"/>
  <c r="M13" i="7"/>
  <c r="N13" i="7" s="1"/>
  <c r="M16" i="7"/>
  <c r="N16" i="7" s="1"/>
  <c r="P399" i="6" l="1"/>
  <c r="B9" i="4" l="1"/>
  <c r="A1" i="11" l="1"/>
  <c r="A1" i="5" l="1"/>
  <c r="E9" i="7"/>
  <c r="C9" i="7"/>
  <c r="A1" i="7" l="1"/>
  <c r="A1" i="4"/>
  <c r="Y9" i="4" l="1"/>
  <c r="C5" i="4" l="1"/>
  <c r="C6" i="4"/>
  <c r="C5" i="5"/>
  <c r="C6" i="5"/>
  <c r="M6" i="5"/>
  <c r="G9" i="7" l="1"/>
  <c r="H9" i="7" s="1"/>
  <c r="H398" i="7" l="1"/>
  <c r="I9" i="7"/>
  <c r="J9" i="7" s="1"/>
  <c r="I398" i="7" l="1"/>
  <c r="J398" i="7" s="1"/>
  <c r="M398" i="7" s="1"/>
  <c r="N398" i="7" s="1"/>
  <c r="M9" i="7"/>
  <c r="N9" i="7" l="1"/>
  <c r="N396" i="7" s="1"/>
  <c r="N402" i="7" s="1"/>
  <c r="E13" i="16" s="1"/>
  <c r="E17" i="16" l="1"/>
</calcChain>
</file>

<file path=xl/sharedStrings.xml><?xml version="1.0" encoding="utf-8"?>
<sst xmlns="http://schemas.openxmlformats.org/spreadsheetml/2006/main" count="7491" uniqueCount="714">
  <si>
    <t>Frame</t>
  </si>
  <si>
    <t>Width</t>
  </si>
  <si>
    <t>Height</t>
  </si>
  <si>
    <t>S/W</t>
  </si>
  <si>
    <t>H/W</t>
  </si>
  <si>
    <t>FD30</t>
  </si>
  <si>
    <t>FD60</t>
  </si>
  <si>
    <t>Fxngs</t>
  </si>
  <si>
    <t>Sub-frame</t>
  </si>
  <si>
    <t>Mastic</t>
  </si>
  <si>
    <t>Strips</t>
  </si>
  <si>
    <t>SUPPLY</t>
  </si>
  <si>
    <t>DOOR LABOUR</t>
  </si>
  <si>
    <t>Door</t>
  </si>
  <si>
    <t>Sub</t>
  </si>
  <si>
    <t>LABOUR</t>
  </si>
  <si>
    <t>Qty</t>
  </si>
  <si>
    <t xml:space="preserve">Rate </t>
  </si>
  <si>
    <t>OH &amp; P</t>
  </si>
  <si>
    <t>SUB</t>
  </si>
  <si>
    <t>&amp; FIX</t>
  </si>
  <si>
    <t>TOTAL</t>
  </si>
  <si>
    <t>MCD</t>
  </si>
  <si>
    <t>JMS</t>
  </si>
  <si>
    <t>RATE</t>
  </si>
  <si>
    <t>Q</t>
  </si>
  <si>
    <t>Iron</t>
  </si>
  <si>
    <t>dB</t>
  </si>
  <si>
    <t>/120</t>
  </si>
  <si>
    <t>4 sided</t>
  </si>
  <si>
    <t>Arcs(2)</t>
  </si>
  <si>
    <t>DOOR MATERIALS</t>
  </si>
  <si>
    <t>Type</t>
  </si>
  <si>
    <t>DOORSET SUMMARY</t>
  </si>
  <si>
    <t>TYPE</t>
  </si>
  <si>
    <t>IRONMONGERY LABOUR</t>
  </si>
  <si>
    <t>Set</t>
  </si>
  <si>
    <t>Closer</t>
  </si>
  <si>
    <t>hold open</t>
  </si>
  <si>
    <t>Levers</t>
  </si>
  <si>
    <t>Pull handle (bolt thru)</t>
  </si>
  <si>
    <t>Push plate</t>
  </si>
  <si>
    <t>Cylinder pull</t>
  </si>
  <si>
    <t>Escutcheon</t>
  </si>
  <si>
    <t>Concealed closer</t>
  </si>
  <si>
    <t>Door viewer</t>
  </si>
  <si>
    <t>Kickplates</t>
  </si>
  <si>
    <t>Lockcase</t>
  </si>
  <si>
    <t>Single cylinder</t>
  </si>
  <si>
    <t>Flush bolts</t>
  </si>
  <si>
    <t>Digital lock</t>
  </si>
  <si>
    <t>Door stop (p&amp;S)</t>
  </si>
  <si>
    <t>Panic bolt (single)</t>
  </si>
  <si>
    <t>Panic bolt (double)</t>
  </si>
  <si>
    <t>Dbl door touch bar</t>
  </si>
  <si>
    <t>Floor spring</t>
  </si>
  <si>
    <t>Door holder</t>
  </si>
  <si>
    <t>Hat &amp; coat hook (p&amp;s)</t>
  </si>
  <si>
    <t>Chain</t>
  </si>
  <si>
    <t>Sign</t>
  </si>
  <si>
    <t>Perko</t>
  </si>
  <si>
    <t>Panic Bar</t>
  </si>
  <si>
    <t>Ditto with lever/cylinder</t>
  </si>
  <si>
    <t>Rate</t>
  </si>
  <si>
    <t>No</t>
  </si>
  <si>
    <t>Budget lock</t>
  </si>
  <si>
    <t>Soss hinges</t>
  </si>
  <si>
    <t>Pull handle (bespoke)</t>
  </si>
  <si>
    <t>Sheer lock/keypad etc</t>
  </si>
  <si>
    <t>Flush pulls etc</t>
  </si>
  <si>
    <t>AVERAGE DAILY RATE =</t>
  </si>
  <si>
    <t xml:space="preserve">AVERAGE DAILY RATE = </t>
  </si>
  <si>
    <t>. INCREASED TO CURRENT RATE ON SUMMARY PAGE</t>
  </si>
  <si>
    <t>Trolley plate</t>
  </si>
  <si>
    <t>Hinge</t>
  </si>
  <si>
    <t>DOOR COMPARISON</t>
  </si>
  <si>
    <t>Nr</t>
  </si>
  <si>
    <t>DOOR</t>
  </si>
  <si>
    <t>NR</t>
  </si>
  <si>
    <t>PEPS</t>
  </si>
  <si>
    <t>Inflation</t>
  </si>
  <si>
    <t>Check</t>
  </si>
  <si>
    <t>Sliding gear</t>
  </si>
  <si>
    <t xml:space="preserve">Shadbolt </t>
  </si>
  <si>
    <t>QTY</t>
  </si>
  <si>
    <t>Intumescent pads</t>
  </si>
  <si>
    <t>Total</t>
  </si>
  <si>
    <t>Yes</t>
  </si>
  <si>
    <t>D</t>
  </si>
  <si>
    <t>WC</t>
  </si>
  <si>
    <t>Satin Stainless Steel</t>
  </si>
  <si>
    <t>None</t>
  </si>
  <si>
    <t>Eurocylinder</t>
  </si>
  <si>
    <t>FD60S</t>
  </si>
  <si>
    <t>N/A</t>
  </si>
  <si>
    <t>100mm</t>
  </si>
  <si>
    <t>Painted timber</t>
  </si>
  <si>
    <t>N</t>
  </si>
  <si>
    <t>1540 x 2100</t>
  </si>
  <si>
    <t>Plant</t>
  </si>
  <si>
    <t>C08</t>
  </si>
  <si>
    <t>DRS</t>
  </si>
  <si>
    <t>B2</t>
  </si>
  <si>
    <t>Fire door keep shut lollipop to leading edge</t>
  </si>
  <si>
    <t>Door contacts linked to BMS alarm</t>
  </si>
  <si>
    <t>Surface Mounted</t>
  </si>
  <si>
    <t>S</t>
  </si>
  <si>
    <t>1010 x 2100</t>
  </si>
  <si>
    <t>Restaurant</t>
  </si>
  <si>
    <t>C07</t>
  </si>
  <si>
    <t>Flat Matte Black</t>
  </si>
  <si>
    <t>Painted Timber</t>
  </si>
  <si>
    <t>WC Lobby</t>
  </si>
  <si>
    <t>Concealed</t>
  </si>
  <si>
    <t>135mm</t>
  </si>
  <si>
    <t>Corridor</t>
  </si>
  <si>
    <t>Ramp</t>
  </si>
  <si>
    <t>1340 x 2100</t>
  </si>
  <si>
    <t>Riser</t>
  </si>
  <si>
    <t>Manual keypad</t>
  </si>
  <si>
    <t>125mm</t>
  </si>
  <si>
    <t>Store</t>
  </si>
  <si>
    <t>Shower</t>
  </si>
  <si>
    <t>Bathlock</t>
  </si>
  <si>
    <t>Rising butt hinge with damper</t>
  </si>
  <si>
    <t>N/A Door panel are partition integral</t>
  </si>
  <si>
    <t>High pressure laminate</t>
  </si>
  <si>
    <t>910 x 2100</t>
  </si>
  <si>
    <t>WCs</t>
  </si>
  <si>
    <t>WC02</t>
  </si>
  <si>
    <r>
      <rPr>
        <u/>
        <sz val="10"/>
        <rFont val="Arial"/>
        <family val="2"/>
      </rPr>
      <t>240 minute</t>
    </r>
    <r>
      <rPr>
        <sz val="10"/>
        <rFont val="Arial"/>
        <family val="2"/>
      </rPr>
      <t>s</t>
    </r>
  </si>
  <si>
    <t>Existing</t>
  </si>
  <si>
    <t>existing</t>
  </si>
  <si>
    <t>Existing 1425 x 2100 (nom.)</t>
  </si>
  <si>
    <t>Eurocylinder, with UKPN key</t>
  </si>
  <si>
    <t>Existing 1010 x 2100 (nom.)</t>
  </si>
  <si>
    <t>Transformer Area</t>
  </si>
  <si>
    <t>Fob controlled Access Control UKPN override</t>
  </si>
  <si>
    <r>
      <rPr>
        <sz val="10"/>
        <rFont val="Arial"/>
        <family val="2"/>
      </rPr>
      <t>Deadlock Push to exit
Automatic opening</t>
    </r>
  </si>
  <si>
    <t>Y</t>
  </si>
  <si>
    <t>Resi. Cycles</t>
  </si>
  <si>
    <t>C06</t>
  </si>
  <si>
    <t>550 x 2100</t>
  </si>
  <si>
    <t>On hold open maglocks linked to fire alarm</t>
  </si>
  <si>
    <t>2240 x 2100</t>
  </si>
  <si>
    <t>1340 x 2020</t>
  </si>
  <si>
    <t>Gas Meter Cupboards</t>
  </si>
  <si>
    <t>B1</t>
  </si>
  <si>
    <t>1340 x 1880</t>
  </si>
  <si>
    <t>1340 x 1280</t>
  </si>
  <si>
    <t>1340 x 990</t>
  </si>
  <si>
    <t>PPC Metal warpped timber</t>
  </si>
  <si>
    <t>Metal wrapped timber, PPC finish</t>
  </si>
  <si>
    <t>E06</t>
  </si>
  <si>
    <t>FD30S</t>
  </si>
  <si>
    <t>Hardwood</t>
  </si>
  <si>
    <t>Glazed</t>
  </si>
  <si>
    <t>Core 01</t>
  </si>
  <si>
    <t>PPC coated Metal wrapped timber</t>
  </si>
  <si>
    <t>1250 x 2100</t>
  </si>
  <si>
    <t>Terrace</t>
  </si>
  <si>
    <t>E08</t>
  </si>
  <si>
    <t>1540 x 2200</t>
  </si>
  <si>
    <t>R01</t>
  </si>
  <si>
    <r>
      <rPr>
        <sz val="10"/>
        <rFont val="Arial"/>
        <family val="2"/>
      </rPr>
      <t>V-lock with card
reader</t>
    </r>
  </si>
  <si>
    <t>Timber veneer</t>
  </si>
  <si>
    <t>1010 x 2200</t>
  </si>
  <si>
    <t>Cloakroom</t>
  </si>
  <si>
    <t>C02</t>
  </si>
  <si>
    <t>Fire door keep locked lollipop to leading edge</t>
  </si>
  <si>
    <t>1340 x 2200</t>
  </si>
  <si>
    <t>R08</t>
  </si>
  <si>
    <t>Lift</t>
  </si>
  <si>
    <t>L01</t>
  </si>
  <si>
    <t>Dry riser'</t>
  </si>
  <si>
    <t>Fire person's key</t>
  </si>
  <si>
    <t>to fit cabinet</t>
  </si>
  <si>
    <t>450 x 650</t>
  </si>
  <si>
    <t>Core 1</t>
  </si>
  <si>
    <t>R02</t>
  </si>
  <si>
    <t>825 x 2200</t>
  </si>
  <si>
    <t>Powder coated metal</t>
  </si>
  <si>
    <t>Fifth Floor Lower Level</t>
  </si>
  <si>
    <t>05LL</t>
  </si>
  <si>
    <t>Painted hardwood</t>
  </si>
  <si>
    <t>1140 x 2100</t>
  </si>
  <si>
    <t>Resi lobby</t>
  </si>
  <si>
    <t>Flat 9</t>
  </si>
  <si>
    <t>A02</t>
  </si>
  <si>
    <t>Steel with PPC finish</t>
  </si>
  <si>
    <t>Steel framed glazed door and fixed panel with PPC finish</t>
  </si>
  <si>
    <t>1375 x 2300 (inc. fixed side panel)</t>
  </si>
  <si>
    <t>Flat 7</t>
  </si>
  <si>
    <t>A06</t>
  </si>
  <si>
    <t>A04</t>
  </si>
  <si>
    <t>Apartment number</t>
  </si>
  <si>
    <t>To meet PAS 24:2012 &amp; AD Q</t>
  </si>
  <si>
    <t>FC30S</t>
  </si>
  <si>
    <t>A01</t>
  </si>
  <si>
    <t>Flat 8</t>
  </si>
  <si>
    <t>1595 x 2200</t>
  </si>
  <si>
    <t>Flat 10</t>
  </si>
  <si>
    <t>2000 x 2200</t>
  </si>
  <si>
    <t>A03</t>
  </si>
  <si>
    <t>Flat 11</t>
  </si>
  <si>
    <t>1195 x 2200</t>
  </si>
  <si>
    <t>Flat 12</t>
  </si>
  <si>
    <t>910 x 2200</t>
  </si>
  <si>
    <t>Flat 13</t>
  </si>
  <si>
    <t>Flat 14</t>
  </si>
  <si>
    <t>Flat 15</t>
  </si>
  <si>
    <t>Flat 1</t>
  </si>
  <si>
    <t>Flat 2</t>
  </si>
  <si>
    <t>1140 x 2200</t>
  </si>
  <si>
    <t>Flat 3</t>
  </si>
  <si>
    <t>Flat 4</t>
  </si>
  <si>
    <t>Flat 5</t>
  </si>
  <si>
    <t>Flat 6</t>
  </si>
  <si>
    <t>Paimted timber</t>
  </si>
  <si>
    <t>Eurocylinder, lever handle to inside to unlock</t>
  </si>
  <si>
    <t>PPC Metal</t>
  </si>
  <si>
    <t>1250 x 2200</t>
  </si>
  <si>
    <t>Courtyard</t>
  </si>
  <si>
    <t>E04</t>
  </si>
  <si>
    <t>R03</t>
  </si>
  <si>
    <r>
      <rPr>
        <sz val="10"/>
        <rFont val="Arial"/>
        <family val="2"/>
      </rPr>
      <t>Metal wrapped timber
PPC Finish</t>
    </r>
  </si>
  <si>
    <t>Metal wrapped timber PPC Finish</t>
  </si>
  <si>
    <t>1600 using both doors</t>
  </si>
  <si>
    <t>1740 x 2200</t>
  </si>
  <si>
    <t>Automatically opens in the event of fire</t>
  </si>
  <si>
    <t>Timber Veneer</t>
  </si>
  <si>
    <t>Fire door keep shut lollipop to leading edge. 'Emergency escape only'</t>
  </si>
  <si>
    <t>Fire door keep locked' to leading edge</t>
  </si>
  <si>
    <t>Gantry</t>
  </si>
  <si>
    <t>840 x 2200</t>
  </si>
  <si>
    <t>Eurocylinder with thumb turn internally</t>
  </si>
  <si>
    <t>1400 using both doors</t>
  </si>
  <si>
    <t>Eurocylinder, UKPN override</t>
  </si>
  <si>
    <t>Core 3</t>
  </si>
  <si>
    <t>L02</t>
  </si>
  <si>
    <t>750 x 2200</t>
  </si>
  <si>
    <t>810 x 2200</t>
  </si>
  <si>
    <t>550 x 2000 (100mm from FFL)</t>
  </si>
  <si>
    <t>R07</t>
  </si>
  <si>
    <t>WF20</t>
  </si>
  <si>
    <t>Core 2</t>
  </si>
  <si>
    <t>R04</t>
  </si>
  <si>
    <t>WF-20</t>
  </si>
  <si>
    <t>WC01</t>
  </si>
  <si>
    <t>R05</t>
  </si>
  <si>
    <r>
      <rPr>
        <b/>
        <sz val="10"/>
        <color rgb="FFFF0000"/>
        <rFont val="Arial"/>
        <family val="2"/>
      </rPr>
      <t>S</t>
    </r>
  </si>
  <si>
    <t>WF10</t>
  </si>
  <si>
    <t>See NBS specification</t>
  </si>
  <si>
    <t>WC05</t>
  </si>
  <si>
    <t>Powder Coated to match joinery. RAL TBC</t>
  </si>
  <si>
    <t>Concealed floor pivot</t>
  </si>
  <si>
    <t>C05</t>
  </si>
  <si>
    <t>R09</t>
  </si>
  <si>
    <t>Concealed V-lock to open in the event of fire</t>
  </si>
  <si>
    <t>WF20 to office side, timber veneer stair side</t>
  </si>
  <si>
    <t>1050 using both doors</t>
  </si>
  <si>
    <t>C10</t>
  </si>
  <si>
    <t>WC03</t>
  </si>
  <si>
    <t>V-lock with card reader</t>
  </si>
  <si>
    <t>Glazed with timber frame</t>
  </si>
  <si>
    <t>C01</t>
  </si>
  <si>
    <t>2300 (h)</t>
  </si>
  <si>
    <t>150 (site dim)</t>
  </si>
  <si>
    <t>1250 x 2300</t>
  </si>
  <si>
    <t>C04</t>
  </si>
  <si>
    <t>Eurocylinder, keyed both sides</t>
  </si>
  <si>
    <t>Accessible WC</t>
  </si>
  <si>
    <r>
      <rPr>
        <b/>
        <sz val="10"/>
        <color rgb="FFFF0000"/>
        <rFont val="Arial"/>
        <family val="2"/>
      </rPr>
      <t>None</t>
    </r>
  </si>
  <si>
    <t>1010 x 2300</t>
  </si>
  <si>
    <t>1340 x 2300</t>
  </si>
  <si>
    <t>1540 x 2300</t>
  </si>
  <si>
    <r>
      <rPr>
        <b/>
        <sz val="10"/>
        <color rgb="FFFF0000"/>
        <rFont val="Arial"/>
        <family val="2"/>
      </rPr>
      <t>FD60</t>
    </r>
  </si>
  <si>
    <t>2000 uisng both doors</t>
  </si>
  <si>
    <t>2100 x 2300</t>
  </si>
  <si>
    <t>130 (site dim)</t>
  </si>
  <si>
    <t>Existing altered 1250 x 2290</t>
  </si>
  <si>
    <t>C03</t>
  </si>
  <si>
    <t>245 (site dim)</t>
  </si>
  <si>
    <t>Fire door keep shut' to leading edge</t>
  </si>
  <si>
    <t>119mm</t>
  </si>
  <si>
    <t>Site Dim</t>
  </si>
  <si>
    <t>Surface mounted</t>
  </si>
  <si>
    <t>102mm</t>
  </si>
  <si>
    <t>1940 x 2100</t>
  </si>
  <si>
    <r>
      <rPr>
        <sz val="10"/>
        <rFont val="Arial"/>
        <family val="2"/>
      </rPr>
      <t>1050 using
both doors</t>
    </r>
  </si>
  <si>
    <t>Site dim</t>
  </si>
  <si>
    <r>
      <rPr>
        <sz val="10"/>
        <rFont val="Arial"/>
        <family val="2"/>
      </rPr>
      <t>Metal wrapped
timber</t>
    </r>
  </si>
  <si>
    <t>flat Matte Black</t>
  </si>
  <si>
    <t>Eurocylinder with thumb turn plant side</t>
  </si>
  <si>
    <t>N/a</t>
  </si>
  <si>
    <t>Existing altered 1250 x 2280</t>
  </si>
  <si>
    <t>Lightwell</t>
  </si>
  <si>
    <t>TBC</t>
  </si>
  <si>
    <t>Existing altered 1250 x 2275</t>
  </si>
  <si>
    <t>Eurocylinder, keyturn both sides. Panic bar linked to fire alarm gym side</t>
  </si>
  <si>
    <t>Pinted timber</t>
  </si>
  <si>
    <t>Fire door keep shut' lollipop to leading edge</t>
  </si>
  <si>
    <t>Surface mounted Internally</t>
  </si>
  <si>
    <r>
      <rPr>
        <sz val="10"/>
        <rFont val="Arial"/>
        <family val="2"/>
      </rPr>
      <t>Surface mounted
Internally</t>
    </r>
  </si>
  <si>
    <t>Digilock</t>
  </si>
  <si>
    <t>EXSITING</t>
  </si>
  <si>
    <t>1540 x 2470 (30mm from FFL)</t>
  </si>
  <si>
    <t>Eurocylinder, key with UKPN</t>
  </si>
  <si>
    <r>
      <rPr>
        <sz val="10"/>
        <rFont val="Arial"/>
        <family val="2"/>
      </rPr>
      <t>Metal wrapped
timber PPC Finish</t>
    </r>
  </si>
  <si>
    <t>Metal wrapped timber</t>
  </si>
  <si>
    <t>E07</t>
  </si>
  <si>
    <t>Fire door keep locked' to service yard side. 'Caution: be aware of moving veichles when exiting' to store side</t>
  </si>
  <si>
    <t>Metal wrapped timber w/ Checkerplate WF-07</t>
  </si>
  <si>
    <t>Bulky Waste</t>
  </si>
  <si>
    <t>EXISTING</t>
  </si>
  <si>
    <t>2240 x 1940 - site dim to soffit</t>
  </si>
  <si>
    <t>Refuse</t>
  </si>
  <si>
    <t>1340 x 1940 - site dim to soffit</t>
  </si>
  <si>
    <t>1375 x 2204 EXISTING SITE DIM</t>
  </si>
  <si>
    <t>Electric Room</t>
  </si>
  <si>
    <t>2240 x 2101 - height to brick dim</t>
  </si>
  <si>
    <t>2240 x 2251 - height to brick dim</t>
  </si>
  <si>
    <r>
      <rPr>
        <sz val="10"/>
        <rFont val="Arial"/>
        <family val="2"/>
      </rPr>
      <t>Digilock
Push to exit overide</t>
    </r>
  </si>
  <si>
    <t>Metal wrapped timber Checkerplate WF-07</t>
  </si>
  <si>
    <r>
      <rPr>
        <b/>
        <sz val="10"/>
        <color rgb="FFFF0000"/>
        <rFont val="Arial"/>
        <family val="2"/>
      </rPr>
      <t>D</t>
    </r>
  </si>
  <si>
    <t>Maglock with card Reader</t>
  </si>
  <si>
    <r>
      <rPr>
        <sz val="10"/>
        <rFont val="Arial"/>
        <family val="2"/>
      </rPr>
      <t>Eurocylinder, push to exit internally.
UKPN Override key</t>
    </r>
  </si>
  <si>
    <t>Service Yard</t>
  </si>
  <si>
    <t>Powder Coated to Match Reception Plasterwork</t>
  </si>
  <si>
    <t>Maglock with card Reader both sides</t>
  </si>
  <si>
    <t>Eurocyclinder</t>
  </si>
  <si>
    <t>Surface mounted Stair side</t>
  </si>
  <si>
    <t>1010 x 2500</t>
  </si>
  <si>
    <t>Office Reception</t>
  </si>
  <si>
    <t>Fire door keep locked' lollipop to leading edge</t>
  </si>
  <si>
    <t>IRONMONGERY SET</t>
  </si>
  <si>
    <t>Ironmongery finish</t>
  </si>
  <si>
    <t>Signage</t>
  </si>
  <si>
    <t>SECURITY</t>
  </si>
  <si>
    <t>ACCESS CONTROL</t>
  </si>
  <si>
    <t>MANUAL LOCKING</t>
  </si>
  <si>
    <t>DOOR CLOSER</t>
  </si>
  <si>
    <t>FIRE RATING</t>
  </si>
  <si>
    <t>ACCOUSTIC RATING (min sound reduction index dB R)</t>
  </si>
  <si>
    <r>
      <rPr>
        <sz val="10"/>
        <rFont val="Arial"/>
        <family val="2"/>
      </rPr>
      <t>PARTITION DEPTH
(mm Inc. finishes but not joinery overcladding)</t>
    </r>
  </si>
  <si>
    <t>FRAME FINISH</t>
  </si>
  <si>
    <t>LEAF FINISH</t>
  </si>
  <si>
    <t>DOUBLE (D) OR SINGLE (S)</t>
  </si>
  <si>
    <t>VISION PANEL</t>
  </si>
  <si>
    <r>
      <rPr>
        <sz val="10"/>
        <rFont val="Arial"/>
        <family val="2"/>
      </rPr>
      <t>MIN. CLEAR OPENING
(required to
one door)*</t>
    </r>
  </si>
  <si>
    <r>
      <rPr>
        <sz val="10"/>
        <rFont val="Arial"/>
        <family val="2"/>
      </rPr>
      <t>STRUCTURAL OPENING
W x H (mm)</t>
    </r>
  </si>
  <si>
    <t>LOCATION</t>
  </si>
  <si>
    <t>DOOR TYPE</t>
  </si>
  <si>
    <t>DOOR NUMBER</t>
  </si>
  <si>
    <t>DOOR FLOOR</t>
  </si>
  <si>
    <r>
      <rPr>
        <sz val="10"/>
        <rFont val="Arial"/>
        <family val="2"/>
      </rPr>
      <t xml:space="preserve">Refer to NBS L20 and P21 and BGY Series sD drawings and BGY - T-sheet Revisions since last issue indicated in </t>
    </r>
    <r>
      <rPr>
        <b/>
        <sz val="10"/>
        <color rgb="FFFF0000"/>
        <rFont val="Arial"/>
        <family val="2"/>
      </rPr>
      <t xml:space="preserve">bold red text
</t>
    </r>
    <r>
      <rPr>
        <sz val="10"/>
        <rFont val="Arial"/>
        <family val="2"/>
      </rPr>
      <t>* Clear opening as measured in accordance  with approved document B2,  diagram C2</t>
    </r>
  </si>
  <si>
    <t>Notes</t>
  </si>
  <si>
    <t>Reason for Issue</t>
  </si>
  <si>
    <t>Revision</t>
  </si>
  <si>
    <t>Date</t>
  </si>
  <si>
    <t>Job No.</t>
  </si>
  <si>
    <t>72 Broadwick Street</t>
  </si>
  <si>
    <t>Job Name</t>
  </si>
  <si>
    <t>1076_sD-100 - DOOR SCHEDULE</t>
  </si>
  <si>
    <t xml:space="preserve">Door </t>
  </si>
  <si>
    <t>Level</t>
  </si>
  <si>
    <t>Number</t>
  </si>
  <si>
    <t>LEVEL</t>
  </si>
  <si>
    <t>Armerture</t>
  </si>
  <si>
    <t>Latch</t>
  </si>
  <si>
    <t>Thumb turn</t>
  </si>
  <si>
    <t>Indicator</t>
  </si>
  <si>
    <t>BHCL - 72 Broadwick St</t>
  </si>
  <si>
    <t>Selo</t>
  </si>
  <si>
    <t xml:space="preserve">Selo </t>
  </si>
  <si>
    <t>Delivery</t>
  </si>
  <si>
    <t>Protection</t>
  </si>
  <si>
    <t>Raphael Contracting Ltd, Raphael House, 123 Roebuck Road, Chessington, Surrey KT9 1EU</t>
  </si>
  <si>
    <t>Item</t>
  </si>
  <si>
    <t>Description</t>
  </si>
  <si>
    <t>Value</t>
  </si>
  <si>
    <t>Preliminaries</t>
  </si>
  <si>
    <t>TOTAL:</t>
  </si>
  <si>
    <t>Doors as appended door summary</t>
  </si>
  <si>
    <t>Blenheim House Construction - 72 Broadwick Street, Soho, London</t>
  </si>
  <si>
    <t>Panels as appended schedule</t>
  </si>
  <si>
    <t xml:space="preserve">BHCL - 72 Broadwick Street - Wall Panelling - Raphael Contracting </t>
  </si>
  <si>
    <t>MISC</t>
  </si>
  <si>
    <t>J M S</t>
  </si>
  <si>
    <t>LAB</t>
  </si>
  <si>
    <t>NETT</t>
  </si>
  <si>
    <t>MS</t>
  </si>
  <si>
    <t>JS</t>
  </si>
  <si>
    <t>PS</t>
  </si>
  <si>
    <t>Size</t>
  </si>
  <si>
    <t>Drawing Ref</t>
  </si>
  <si>
    <t>Spec Ref</t>
  </si>
  <si>
    <t>UNIT</t>
  </si>
  <si>
    <t>Total cost</t>
  </si>
  <si>
    <t>HOURS</t>
  </si>
  <si>
    <t>Stone</t>
  </si>
  <si>
    <t>Glass</t>
  </si>
  <si>
    <t>Metal</t>
  </si>
  <si>
    <t>Corian</t>
  </si>
  <si>
    <t>Fabric</t>
  </si>
  <si>
    <t>Veneer</t>
  </si>
  <si>
    <t>Laminate</t>
  </si>
  <si>
    <t>Core 2 Wall panels</t>
  </si>
  <si>
    <t>150m² Approximately</t>
  </si>
  <si>
    <t>1076-WF-04, 1076-CO-24 P3 &amp; 25 P &amp; 1076-ID-357 P1</t>
  </si>
  <si>
    <t>K13-120</t>
  </si>
  <si>
    <t>Sum</t>
  </si>
  <si>
    <t>Budget only as drawings all contradict each other. Supplied as individual panels with battens factory fixed.  All class O fire rated.</t>
  </si>
  <si>
    <t>Core east stair panels</t>
  </si>
  <si>
    <t>63m² Approximately</t>
  </si>
  <si>
    <t>1076-WF-04</t>
  </si>
  <si>
    <t>Budget only as no drawings other than GAs. Supplied as individual panels with battens factory fixed.  All class O fire rated.</t>
  </si>
  <si>
    <t>Core single lift panels</t>
  </si>
  <si>
    <t>46.5m² Approximately</t>
  </si>
  <si>
    <t>Budget only as no drawings other than GAs. Supplied as individual panels with battens factory fixed. . All class O fire rated.</t>
  </si>
  <si>
    <t>Core main lift panels</t>
  </si>
  <si>
    <t>79.5m² Approximately</t>
  </si>
  <si>
    <t>15m² Approximately</t>
  </si>
  <si>
    <t>1076-WF-05</t>
  </si>
  <si>
    <t>IRONMONGERY</t>
  </si>
  <si>
    <t>Floor</t>
  </si>
  <si>
    <t>4</t>
  </si>
  <si>
    <t>5</t>
  </si>
  <si>
    <r>
      <rPr>
        <sz val="10"/>
        <rFont val="Arial"/>
        <family val="2"/>
      </rPr>
      <t>12/11/2018
24/05/2019
20/06/2019
05/07/2019
29/07/2019
06/08/2019
19/09/2019
16/12/2019
24/01/2020
08/06/2020</t>
    </r>
  </si>
  <si>
    <r>
      <rPr>
        <sz val="10"/>
        <rFont val="Arial"/>
        <family val="2"/>
      </rPr>
      <t>P1 P2 T1 T2 T3 T4 T5 C1 C2
C3</t>
    </r>
  </si>
  <si>
    <r>
      <rPr>
        <sz val="10"/>
        <rFont val="Arial"/>
        <family val="2"/>
      </rPr>
      <t>Stage 3 Issue Preliminary Issue Stage  2 tender
Stage  2 tender addendum
Updated to some  leaf finishes and structural openings Updates to some  structural openings
General updates Issued for Construction Door 01-29 added
Doors 00-25 &amp;  03-70 &amp;  4th floor updated,  ground floor
doors added</t>
    </r>
  </si>
  <si>
    <r>
      <rPr>
        <b/>
        <sz val="10"/>
        <color rgb="FF0070C0"/>
        <rFont val="Arial"/>
        <family val="2"/>
      </rPr>
      <t>TAKE DIMENSIONS ON SITE TO CONFIRM ALL EXISTING OPENING SIZES</t>
    </r>
  </si>
  <si>
    <t>KICKPLATE</t>
  </si>
  <si>
    <t>OTHER REQUIREMENTS</t>
  </si>
  <si>
    <r>
      <rPr>
        <sz val="10"/>
        <color rgb="FFBFBFBF"/>
        <rFont val="Arial"/>
        <family val="2"/>
      </rPr>
      <t>Existing</t>
    </r>
  </si>
  <si>
    <r>
      <rPr>
        <sz val="10"/>
        <color rgb="FFBFBFBF"/>
        <rFont val="Arial"/>
        <family val="2"/>
      </rPr>
      <t>External</t>
    </r>
  </si>
  <si>
    <r>
      <rPr>
        <sz val="10"/>
        <color rgb="FFBFBFBF"/>
        <rFont val="Arial"/>
        <family val="2"/>
      </rPr>
      <t>existing 1500 x 2122</t>
    </r>
  </si>
  <si>
    <r>
      <rPr>
        <sz val="10"/>
        <color rgb="FFBFBFBF"/>
        <rFont val="Arial"/>
        <family val="2"/>
      </rPr>
      <t>N</t>
    </r>
  </si>
  <si>
    <r>
      <rPr>
        <sz val="10"/>
        <color rgb="FFBFBFBF"/>
        <rFont val="Arial"/>
        <family val="2"/>
      </rPr>
      <t>D</t>
    </r>
  </si>
  <si>
    <r>
      <rPr>
        <sz val="10"/>
        <color rgb="FFBFBFBF"/>
        <rFont val="Arial"/>
        <family val="2"/>
      </rPr>
      <t>N/A</t>
    </r>
  </si>
  <si>
    <r>
      <rPr>
        <sz val="10"/>
        <color rgb="FFBFBFBF"/>
        <rFont val="Arial"/>
        <family val="2"/>
      </rPr>
      <t>FD60S</t>
    </r>
  </si>
  <si>
    <r>
      <rPr>
        <sz val="10"/>
        <color rgb="FFBFBFBF"/>
        <rFont val="Arial"/>
        <family val="2"/>
      </rPr>
      <t>S</t>
    </r>
  </si>
  <si>
    <t>1610 x 2470 (30mm from FFL)</t>
  </si>
  <si>
    <t>Plasterboard</t>
  </si>
  <si>
    <t>Concealed metal</t>
  </si>
  <si>
    <t>C11</t>
  </si>
  <si>
    <t>Primed mdf recpetion side, painted timber stair side</t>
  </si>
  <si>
    <t>Existing + lining</t>
  </si>
  <si>
    <t>1010x2100</t>
  </si>
  <si>
    <r>
      <rPr>
        <sz val="10"/>
        <color rgb="FFBFBFBF"/>
        <rFont val="Arial"/>
        <family val="2"/>
      </rPr>
      <t>Retail</t>
    </r>
  </si>
  <si>
    <t>Eurocylinder Thumb turn restaurant side</t>
  </si>
  <si>
    <r>
      <rPr>
        <strike/>
        <sz val="10"/>
        <color rgb="FFBFBFBF"/>
        <rFont val="Arial"/>
        <family val="2"/>
      </rPr>
      <t>DRS</t>
    </r>
  </si>
  <si>
    <r>
      <rPr>
        <strike/>
        <sz val="10"/>
        <color rgb="FFBFBFBF"/>
        <rFont val="Arial"/>
        <family val="2"/>
      </rPr>
      <t>C08</t>
    </r>
  </si>
  <si>
    <r>
      <rPr>
        <strike/>
        <sz val="10"/>
        <color rgb="FFBFBFBF"/>
        <rFont val="Arial"/>
        <family val="2"/>
      </rPr>
      <t>Corridor</t>
    </r>
  </si>
  <si>
    <r>
      <rPr>
        <sz val="10"/>
        <color rgb="FFBFBFBF"/>
        <rFont val="Arial"/>
        <family val="2"/>
      </rPr>
      <t>OMITTED</t>
    </r>
  </si>
  <si>
    <r>
      <rPr>
        <strike/>
        <sz val="10"/>
        <color rgb="FFBFBFBF"/>
        <rFont val="Arial"/>
        <family val="2"/>
      </rPr>
      <t>N/A</t>
    </r>
  </si>
  <si>
    <r>
      <rPr>
        <strike/>
        <sz val="10"/>
        <color rgb="FFBFBFBF"/>
        <rFont val="Arial"/>
        <family val="2"/>
      </rPr>
      <t>N</t>
    </r>
  </si>
  <si>
    <r>
      <rPr>
        <strike/>
        <sz val="10"/>
        <color rgb="FFBFBFBF"/>
        <rFont val="Arial"/>
        <family val="2"/>
      </rPr>
      <t>D</t>
    </r>
  </si>
  <si>
    <r>
      <rPr>
        <strike/>
        <sz val="10"/>
        <color rgb="FFBFBFBF"/>
        <rFont val="Arial"/>
        <family val="2"/>
      </rPr>
      <t>Painted timber</t>
    </r>
  </si>
  <si>
    <r>
      <rPr>
        <strike/>
        <sz val="10"/>
        <color rgb="FFBFBFBF"/>
        <rFont val="Arial"/>
        <family val="2"/>
      </rPr>
      <t>Yes</t>
    </r>
  </si>
  <si>
    <r>
      <rPr>
        <strike/>
        <sz val="10"/>
        <color rgb="FFBFBFBF"/>
        <rFont val="Arial"/>
        <family val="2"/>
      </rPr>
      <t>None</t>
    </r>
  </si>
  <si>
    <r>
      <rPr>
        <strike/>
        <sz val="10"/>
        <color rgb="FFBFBFBF"/>
        <rFont val="Arial"/>
        <family val="2"/>
      </rPr>
      <t>Eurocylinder</t>
    </r>
  </si>
  <si>
    <r>
      <rPr>
        <strike/>
        <sz val="10"/>
        <color rgb="FFBFBFBF"/>
        <rFont val="Arial"/>
        <family val="2"/>
      </rPr>
      <t>Fire door keep locked'</t>
    </r>
  </si>
  <si>
    <r>
      <rPr>
        <strike/>
        <sz val="10"/>
        <color rgb="FFBFBFBF"/>
        <rFont val="Arial"/>
        <family val="2"/>
      </rPr>
      <t>Satin Stainless Steel</t>
    </r>
  </si>
  <si>
    <t>1340 x 2361 - height to brick dim</t>
  </si>
  <si>
    <t>1250 to both doors</t>
  </si>
  <si>
    <t>Fire rated grille, as per specification</t>
  </si>
  <si>
    <t>2240 x 2335, to brick dim</t>
  </si>
  <si>
    <r>
      <rPr>
        <b/>
        <sz val="10"/>
        <color rgb="FFFF0000"/>
        <rFont val="Arial"/>
        <family val="2"/>
      </rPr>
      <t>1904 x 2335 to site dim</t>
    </r>
  </si>
  <si>
    <t>UKPN1</t>
  </si>
  <si>
    <t>PPC Steel</t>
  </si>
  <si>
    <t>Push side</t>
  </si>
  <si>
    <t>See specification</t>
  </si>
  <si>
    <t>500 x 1400</t>
  </si>
  <si>
    <r>
      <rPr>
        <sz val="10"/>
        <rFont val="Arial"/>
        <family val="2"/>
      </rPr>
      <t xml:space="preserve">Fire persons key
</t>
    </r>
    <r>
      <rPr>
        <b/>
        <sz val="10"/>
        <color rgb="FFFF0000"/>
        <rFont val="Arial"/>
        <family val="2"/>
      </rPr>
      <t>Eurocylinder with thumb turn restaurnt side. Plus deadlock</t>
    </r>
  </si>
  <si>
    <t>Powder Coated RAL to match polished plaster</t>
  </si>
  <si>
    <r>
      <rPr>
        <b/>
        <sz val="10"/>
        <color rgb="FFFF0000"/>
        <rFont val="Arial"/>
        <family val="2"/>
      </rPr>
      <t>DRS</t>
    </r>
  </si>
  <si>
    <r>
      <rPr>
        <b/>
        <sz val="10"/>
        <color rgb="FFFF0000"/>
        <rFont val="Arial"/>
        <family val="2"/>
      </rPr>
      <t>C07</t>
    </r>
  </si>
  <si>
    <r>
      <rPr>
        <b/>
        <sz val="10"/>
        <color rgb="FFFF0000"/>
        <rFont val="Arial"/>
        <family val="2"/>
      </rPr>
      <t>Retail Unit 6</t>
    </r>
  </si>
  <si>
    <r>
      <rPr>
        <b/>
        <sz val="10"/>
        <color rgb="FFFF0000"/>
        <rFont val="Arial"/>
        <family val="2"/>
      </rPr>
      <t>1010 x 2100</t>
    </r>
  </si>
  <si>
    <r>
      <rPr>
        <b/>
        <sz val="10"/>
        <color rgb="FFFF0000"/>
        <rFont val="Arial"/>
        <family val="2"/>
      </rPr>
      <t>N</t>
    </r>
  </si>
  <si>
    <r>
      <rPr>
        <b/>
        <sz val="10"/>
        <color rgb="FFFF0000"/>
        <rFont val="Arial"/>
        <family val="2"/>
      </rPr>
      <t>Painted timber</t>
    </r>
  </si>
  <si>
    <r>
      <rPr>
        <b/>
        <sz val="10"/>
        <color rgb="FFFF0000"/>
        <rFont val="Arial"/>
        <family val="2"/>
      </rPr>
      <t>Yes</t>
    </r>
  </si>
  <si>
    <r>
      <rPr>
        <b/>
        <sz val="10"/>
        <color rgb="FFFF0000"/>
        <rFont val="Arial"/>
        <family val="2"/>
      </rPr>
      <t>Painted tmber</t>
    </r>
  </si>
  <si>
    <r>
      <rPr>
        <b/>
        <sz val="10"/>
        <color rgb="FFFF0000"/>
        <rFont val="Arial"/>
        <family val="2"/>
      </rPr>
      <t>Existing</t>
    </r>
  </si>
  <si>
    <r>
      <rPr>
        <b/>
        <sz val="10"/>
        <color rgb="FFFF0000"/>
        <rFont val="Arial"/>
        <family val="2"/>
      </rPr>
      <t>N/a</t>
    </r>
  </si>
  <si>
    <r>
      <rPr>
        <b/>
        <sz val="10"/>
        <color rgb="FFFF0000"/>
        <rFont val="Arial"/>
        <family val="2"/>
      </rPr>
      <t>FD60S</t>
    </r>
  </si>
  <si>
    <r>
      <rPr>
        <b/>
        <sz val="10"/>
        <color rgb="FFFF0000"/>
        <rFont val="Arial"/>
        <family val="2"/>
      </rPr>
      <t>Surface mounted</t>
    </r>
  </si>
  <si>
    <r>
      <rPr>
        <b/>
        <sz val="10"/>
        <color rgb="FFFF0000"/>
        <rFont val="Arial"/>
        <family val="2"/>
      </rPr>
      <t>Fire door keep shut' lollipop to leading edge</t>
    </r>
  </si>
  <si>
    <r>
      <rPr>
        <b/>
        <sz val="10"/>
        <color rgb="FFFF0000"/>
        <rFont val="Arial"/>
        <family val="2"/>
      </rPr>
      <t>Satin Stainless Steel</t>
    </r>
  </si>
  <si>
    <r>
      <rPr>
        <b/>
        <sz val="10"/>
        <color rgb="FFFF0000"/>
        <rFont val="Arial"/>
        <family val="2"/>
      </rPr>
      <t>E06</t>
    </r>
  </si>
  <si>
    <r>
      <rPr>
        <b/>
        <sz val="10"/>
        <color rgb="FFFF0000"/>
        <rFont val="Arial"/>
        <family val="2"/>
      </rPr>
      <t>Service Yard</t>
    </r>
  </si>
  <si>
    <r>
      <rPr>
        <b/>
        <sz val="10"/>
        <color rgb="FFFF0000"/>
        <rFont val="Arial"/>
        <family val="2"/>
      </rPr>
      <t>1010x2100</t>
    </r>
  </si>
  <si>
    <r>
      <rPr>
        <b/>
        <sz val="10"/>
        <color rgb="FFFF0000"/>
        <rFont val="Arial"/>
        <family val="2"/>
      </rPr>
      <t>Metal wrapped timber</t>
    </r>
  </si>
  <si>
    <r>
      <rPr>
        <b/>
        <sz val="10"/>
        <color rgb="FFFF0000"/>
        <rFont val="Arial"/>
        <family val="2"/>
      </rPr>
      <t>Metal wrapped timber
PPC Finish</t>
    </r>
  </si>
  <si>
    <r>
      <rPr>
        <b/>
        <sz val="10"/>
        <color rgb="FFFF0000"/>
        <rFont val="Arial"/>
        <family val="2"/>
      </rPr>
      <t>N/A</t>
    </r>
  </si>
  <si>
    <r>
      <rPr>
        <b/>
        <sz val="10"/>
        <color rgb="FFFF0000"/>
        <rFont val="Arial"/>
        <family val="2"/>
      </rPr>
      <t>Eurocylinder with thumb turn restaurnt side. Plus deadlock</t>
    </r>
  </si>
  <si>
    <r>
      <rPr>
        <b/>
        <sz val="10"/>
        <color rgb="FFFF0000"/>
        <rFont val="Arial"/>
        <family val="2"/>
      </rPr>
      <t>1350x2100</t>
    </r>
  </si>
  <si>
    <r>
      <rPr>
        <b/>
        <sz val="10"/>
        <color rgb="FFFF0000"/>
        <rFont val="Arial"/>
        <family val="2"/>
      </rPr>
      <t>Digilock</t>
    </r>
  </si>
  <si>
    <r>
      <rPr>
        <b/>
        <sz val="10"/>
        <color rgb="FFFF0000"/>
        <rFont val="Arial"/>
        <family val="2"/>
      </rPr>
      <t>Fire door keep locked</t>
    </r>
  </si>
  <si>
    <r>
      <rPr>
        <b/>
        <sz val="10"/>
        <color rgb="FFFF0000"/>
        <rFont val="Arial"/>
        <family val="2"/>
      </rPr>
      <t>TBC</t>
    </r>
  </si>
  <si>
    <r>
      <rPr>
        <b/>
        <sz val="10"/>
        <color rgb="FFFF0000"/>
        <rFont val="Arial"/>
        <family val="2"/>
      </rPr>
      <t>Residential Entrance</t>
    </r>
  </si>
  <si>
    <r>
      <rPr>
        <b/>
        <sz val="10"/>
        <color rgb="FFFF0000"/>
        <rFont val="Arial"/>
        <family val="2"/>
      </rPr>
      <t>In abeyance following resi. entrance redesign</t>
    </r>
  </si>
  <si>
    <t>Powder Coated traffic white</t>
  </si>
  <si>
    <t>Fire door keep shut lollipop' to leading edge</t>
  </si>
  <si>
    <t>Panic sash lock .</t>
  </si>
  <si>
    <t>475 x 2100 (site dim)</t>
  </si>
  <si>
    <t>1340 x 950</t>
  </si>
  <si>
    <t>1200 x 2100</t>
  </si>
  <si>
    <t>Core 3 Condensor area</t>
  </si>
  <si>
    <r>
      <rPr>
        <b/>
        <sz val="10"/>
        <color rgb="FFFF0000"/>
        <rFont val="Arial"/>
        <family val="2"/>
      </rPr>
      <t>Riser</t>
    </r>
  </si>
  <si>
    <r>
      <rPr>
        <b/>
        <sz val="10"/>
        <color rgb="FFFF0000"/>
        <rFont val="Arial"/>
        <family val="2"/>
      </rPr>
      <t>tbc</t>
    </r>
  </si>
  <si>
    <r>
      <rPr>
        <b/>
        <sz val="10"/>
        <color rgb="FFFF0000"/>
        <rFont val="Arial"/>
        <family val="2"/>
      </rPr>
      <t>Metal wrapped timber PPC Finish</t>
    </r>
  </si>
  <si>
    <r>
      <rPr>
        <b/>
        <sz val="10"/>
        <color rgb="FFFF0000"/>
        <rFont val="Arial"/>
        <family val="2"/>
      </rPr>
      <t>Eurocylinder</t>
    </r>
  </si>
  <si>
    <r>
      <rPr>
        <b/>
        <sz val="10"/>
        <color rgb="FFFF0000"/>
        <rFont val="Arial"/>
        <family val="2"/>
      </rPr>
      <t>Fire door keep locked' to leading edge</t>
    </r>
  </si>
  <si>
    <t>Powder Coated Traffic White</t>
  </si>
  <si>
    <r>
      <rPr>
        <strike/>
        <sz val="10"/>
        <color rgb="FFBFBFBF"/>
        <rFont val="Arial"/>
        <family val="2"/>
      </rPr>
      <t>C07</t>
    </r>
  </si>
  <si>
    <r>
      <rPr>
        <strike/>
        <sz val="10"/>
        <color rgb="FFBFBFBF"/>
        <rFont val="Arial"/>
        <family val="2"/>
      </rPr>
      <t>Plant</t>
    </r>
  </si>
  <si>
    <r>
      <rPr>
        <strike/>
        <sz val="10"/>
        <color rgb="FFBFBFBF"/>
        <rFont val="Arial"/>
        <family val="2"/>
      </rPr>
      <t>750 x 2100</t>
    </r>
  </si>
  <si>
    <r>
      <rPr>
        <strike/>
        <sz val="10"/>
        <color rgb="FFBFBFBF"/>
        <rFont val="Arial"/>
        <family val="2"/>
      </rPr>
      <t>S</t>
    </r>
  </si>
  <si>
    <r>
      <rPr>
        <strike/>
        <sz val="10"/>
        <color rgb="FFBFBFBF"/>
        <rFont val="Arial"/>
        <family val="2"/>
      </rPr>
      <t>120mm</t>
    </r>
  </si>
  <si>
    <r>
      <rPr>
        <strike/>
        <sz val="10"/>
        <color rgb="FFBFBFBF"/>
        <rFont val="Arial"/>
        <family val="2"/>
      </rPr>
      <t>FD60</t>
    </r>
  </si>
  <si>
    <t>Gym</t>
  </si>
  <si>
    <r>
      <rPr>
        <b/>
        <sz val="10"/>
        <color rgb="FFFF0000"/>
        <rFont val="Arial"/>
        <family val="2"/>
      </rPr>
      <t>1010 x 1570</t>
    </r>
  </si>
  <si>
    <t>On hold open maglock, linked to fire alarm</t>
  </si>
  <si>
    <r>
      <rPr>
        <sz val="10"/>
        <rFont val="Arial"/>
        <family val="2"/>
      </rPr>
      <t xml:space="preserve">1300 x </t>
    </r>
    <r>
      <rPr>
        <b/>
        <sz val="10"/>
        <color rgb="FFFF0000"/>
        <rFont val="Arial"/>
        <family val="2"/>
      </rPr>
      <t xml:space="preserve">2275 nom. </t>
    </r>
    <r>
      <rPr>
        <sz val="10"/>
        <rFont val="Arial"/>
        <family val="2"/>
      </rPr>
      <t xml:space="preserve">(Leaf 1200 x </t>
    </r>
    <r>
      <rPr>
        <b/>
        <sz val="10"/>
        <color rgb="FFFF0000"/>
        <rFont val="Arial"/>
        <family val="2"/>
      </rPr>
      <t xml:space="preserve">2225 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</si>
  <si>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 xml:space="preserve">2005 x </t>
    </r>
    <r>
      <rPr>
        <b/>
        <sz val="10"/>
        <color rgb="FFFF0000"/>
        <rFont val="Arial"/>
        <family val="2"/>
      </rPr>
      <t xml:space="preserve">2275 (nom.) </t>
    </r>
    <r>
      <rPr>
        <sz val="10"/>
        <rFont val="Arial"/>
        <family val="2"/>
      </rPr>
      <t xml:space="preserve">(Leaf 1860 x </t>
    </r>
    <r>
      <rPr>
        <b/>
        <sz val="10"/>
        <color rgb="FFFF0000"/>
        <rFont val="Arial"/>
        <family val="2"/>
      </rPr>
      <t xml:space="preserve">2225 </t>
    </r>
    <r>
      <rPr>
        <sz val="10"/>
        <rFont val="Arial"/>
        <family val="2"/>
      </rPr>
      <t>)
+ glazed over panel</t>
    </r>
  </si>
  <si>
    <r>
      <rPr>
        <b/>
        <sz val="10"/>
        <color rgb="FFFF0000"/>
        <rFont val="Arial"/>
        <family val="2"/>
      </rPr>
      <t>16A</t>
    </r>
  </si>
  <si>
    <r>
      <rPr>
        <sz val="10"/>
        <rFont val="Arial"/>
        <family val="2"/>
      </rPr>
      <t xml:space="preserve">1024 x </t>
    </r>
    <r>
      <rPr>
        <b/>
        <sz val="10"/>
        <color rgb="FFFF0000"/>
        <rFont val="Arial"/>
        <family val="2"/>
      </rPr>
      <t xml:space="preserve">2275 </t>
    </r>
    <r>
      <rPr>
        <sz val="10"/>
        <rFont val="Arial"/>
        <family val="2"/>
      </rPr>
      <t xml:space="preserve">(Leaf 924 x </t>
    </r>
    <r>
      <rPr>
        <b/>
        <sz val="10"/>
        <color rgb="FFFF0000"/>
        <rFont val="Arial"/>
        <family val="2"/>
      </rPr>
      <t xml:space="preserve">2225 </t>
    </r>
    <r>
      <rPr>
        <sz val="10"/>
        <rFont val="Arial"/>
        <family val="2"/>
      </rPr>
      <t>)</t>
    </r>
  </si>
  <si>
    <r>
      <rPr>
        <b/>
        <sz val="10"/>
        <color rgb="FFFF0000"/>
        <rFont val="Arial"/>
        <family val="2"/>
      </rPr>
      <t>Powder Coated to match joinery. RAL TBC</t>
    </r>
  </si>
  <si>
    <r>
      <rPr>
        <b/>
        <sz val="10"/>
        <color rgb="FFFF0000"/>
        <rFont val="Arial"/>
        <family val="2"/>
      </rPr>
      <t>16B</t>
    </r>
  </si>
  <si>
    <r>
      <rPr>
        <b/>
        <sz val="10"/>
        <color rgb="FFFF0000"/>
        <rFont val="Arial"/>
        <family val="2"/>
      </rPr>
      <t>R03</t>
    </r>
  </si>
  <si>
    <r>
      <rPr>
        <b/>
        <sz val="10"/>
        <color rgb="FFFF0000"/>
        <rFont val="Arial"/>
        <family val="2"/>
      </rPr>
      <t>Core 1</t>
    </r>
  </si>
  <si>
    <r>
      <rPr>
        <b/>
        <sz val="10"/>
        <color rgb="FFFF0000"/>
        <rFont val="Arial"/>
        <family val="2"/>
      </rPr>
      <t>To sit behind DRS-04-16A</t>
    </r>
  </si>
  <si>
    <r>
      <rPr>
        <b/>
        <sz val="10"/>
        <color rgb="FFFF0000"/>
        <rFont val="Arial"/>
        <family val="2"/>
      </rPr>
      <t>Concealed painted timber</t>
    </r>
  </si>
  <si>
    <r>
      <rPr>
        <b/>
        <sz val="10"/>
        <color rgb="FFFF0000"/>
        <rFont val="Arial"/>
        <family val="2"/>
      </rPr>
      <t>as above</t>
    </r>
  </si>
  <si>
    <r>
      <rPr>
        <b/>
        <sz val="10"/>
        <color rgb="FFFF0000"/>
        <rFont val="Arial"/>
        <family val="2"/>
      </rPr>
      <t>Eurocyclinder</t>
    </r>
  </si>
  <si>
    <r>
      <rPr>
        <b/>
        <sz val="10"/>
        <color rgb="FFFF0000"/>
        <rFont val="Arial"/>
        <family val="2"/>
      </rPr>
      <t>'Fire door keep locked' to leading edge</t>
    </r>
  </si>
  <si>
    <r>
      <rPr>
        <sz val="10"/>
        <rFont val="Arial"/>
        <family val="2"/>
      </rPr>
      <t xml:space="preserve">2005 x  </t>
    </r>
    <r>
      <rPr>
        <b/>
        <sz val="10"/>
        <color rgb="FFFF0000"/>
        <rFont val="Arial"/>
        <family val="2"/>
      </rPr>
      <t xml:space="preserve">2275 nom. </t>
    </r>
    <r>
      <rPr>
        <sz val="10"/>
        <rFont val="Arial"/>
        <family val="2"/>
      </rPr>
      <t xml:space="preserve">(Leaf 1860 x </t>
    </r>
    <r>
      <rPr>
        <b/>
        <sz val="10"/>
        <color rgb="FFFF0000"/>
        <rFont val="Arial"/>
        <family val="2"/>
      </rPr>
      <t xml:space="preserve">2225 </t>
    </r>
    <r>
      <rPr>
        <sz val="10"/>
        <rFont val="Arial"/>
        <family val="2"/>
      </rPr>
      <t>) +
glazed over panel</t>
    </r>
  </si>
  <si>
    <r>
      <rPr>
        <b/>
        <sz val="10"/>
        <color rgb="FFFF0000"/>
        <rFont val="Arial"/>
        <family val="2"/>
      </rPr>
      <t>19A</t>
    </r>
  </si>
  <si>
    <r>
      <rPr>
        <sz val="10"/>
        <rFont val="Arial"/>
        <family val="2"/>
      </rPr>
      <t xml:space="preserve">1710 x </t>
    </r>
    <r>
      <rPr>
        <b/>
        <sz val="10"/>
        <color rgb="FFFF0000"/>
        <rFont val="Arial"/>
        <family val="2"/>
      </rPr>
      <t xml:space="preserve">2275 </t>
    </r>
    <r>
      <rPr>
        <sz val="10"/>
        <rFont val="Arial"/>
        <family val="2"/>
      </rPr>
      <t xml:space="preserve">(Leaf 1610 x </t>
    </r>
    <r>
      <rPr>
        <b/>
        <sz val="10"/>
        <color rgb="FFFF0000"/>
        <rFont val="Arial"/>
        <family val="2"/>
      </rPr>
      <t xml:space="preserve">2225 </t>
    </r>
    <r>
      <rPr>
        <sz val="10"/>
        <rFont val="Arial"/>
        <family val="2"/>
      </rPr>
      <t>)</t>
    </r>
  </si>
  <si>
    <r>
      <rPr>
        <b/>
        <sz val="10"/>
        <color rgb="FFFF0000"/>
        <rFont val="Arial"/>
        <family val="2"/>
      </rPr>
      <t>19B</t>
    </r>
  </si>
  <si>
    <r>
      <rPr>
        <b/>
        <sz val="10"/>
        <color rgb="FFFF0000"/>
        <rFont val="Arial"/>
        <family val="2"/>
      </rPr>
      <t>R01</t>
    </r>
  </si>
  <si>
    <r>
      <rPr>
        <b/>
        <sz val="10"/>
        <color rgb="FFFF0000"/>
        <rFont val="Arial"/>
        <family val="2"/>
      </rPr>
      <t>To sit behind DRS-04-19A</t>
    </r>
  </si>
  <si>
    <r>
      <rPr>
        <sz val="10"/>
        <rFont val="Arial"/>
        <family val="2"/>
      </rPr>
      <t xml:space="preserve">1185 X </t>
    </r>
    <r>
      <rPr>
        <b/>
        <sz val="10"/>
        <color rgb="FFFF0000"/>
        <rFont val="Arial"/>
        <family val="2"/>
      </rPr>
      <t xml:space="preserve">2275 </t>
    </r>
    <r>
      <rPr>
        <sz val="10"/>
        <rFont val="Arial"/>
        <family val="2"/>
      </rPr>
      <t xml:space="preserve">(Leaf 1074 x </t>
    </r>
    <r>
      <rPr>
        <b/>
        <sz val="10"/>
        <color rgb="FFFF0000"/>
        <rFont val="Arial"/>
        <family val="2"/>
      </rPr>
      <t xml:space="preserve">2225 </t>
    </r>
    <r>
      <rPr>
        <sz val="10"/>
        <rFont val="Arial"/>
        <family val="2"/>
      </rPr>
      <t>)</t>
    </r>
  </si>
  <si>
    <t>1010 x 2375 (to ceiling)</t>
  </si>
  <si>
    <t>825 x 2375 (to ceiling)</t>
  </si>
  <si>
    <t>1140 x 2375 (to celing)</t>
  </si>
  <si>
    <r>
      <rPr>
        <sz val="10"/>
        <rFont val="Arial"/>
        <family val="2"/>
      </rPr>
      <t xml:space="preserve">1300 x </t>
    </r>
    <r>
      <rPr>
        <b/>
        <sz val="10"/>
        <color rgb="FFFF0000"/>
        <rFont val="Arial"/>
        <family val="2"/>
      </rPr>
      <t xml:space="preserve">2275 </t>
    </r>
    <r>
      <rPr>
        <sz val="10"/>
        <rFont val="Arial"/>
        <family val="2"/>
      </rPr>
      <t xml:space="preserve">(Leaf 1200 x </t>
    </r>
    <r>
      <rPr>
        <b/>
        <sz val="10"/>
        <color rgb="FFFF0000"/>
        <rFont val="Arial"/>
        <family val="2"/>
      </rPr>
      <t xml:space="preserve">2225 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</si>
  <si>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 xml:space="preserve">1185 x </t>
    </r>
    <r>
      <rPr>
        <b/>
        <sz val="10"/>
        <color rgb="FFFF0000"/>
        <rFont val="Arial"/>
        <family val="2"/>
      </rPr>
      <t xml:space="preserve">2275 </t>
    </r>
    <r>
      <rPr>
        <sz val="10"/>
        <rFont val="Arial"/>
        <family val="2"/>
      </rPr>
      <t xml:space="preserve">(leaf 1074 x </t>
    </r>
    <r>
      <rPr>
        <b/>
        <sz val="10"/>
        <color rgb="FFFF0000"/>
        <rFont val="Arial"/>
        <family val="2"/>
      </rPr>
      <t xml:space="preserve">2225 </t>
    </r>
    <r>
      <rPr>
        <sz val="10"/>
        <rFont val="Arial"/>
        <family val="2"/>
      </rPr>
      <t>)</t>
    </r>
  </si>
  <si>
    <r>
      <rPr>
        <b/>
        <sz val="10"/>
        <color rgb="FFFF0000"/>
        <rFont val="Arial"/>
        <family val="2"/>
      </rPr>
      <t>43A</t>
    </r>
  </si>
  <si>
    <r>
      <rPr>
        <sz val="10"/>
        <rFont val="Arial"/>
        <family val="2"/>
      </rPr>
      <t xml:space="preserve">1040 x </t>
    </r>
    <r>
      <rPr>
        <b/>
        <sz val="10"/>
        <color rgb="FFFF0000"/>
        <rFont val="Arial"/>
        <family val="2"/>
      </rPr>
      <t xml:space="preserve">2275 </t>
    </r>
    <r>
      <rPr>
        <sz val="10"/>
        <rFont val="Arial"/>
        <family val="2"/>
      </rPr>
      <t xml:space="preserve">(Leaf 924 x </t>
    </r>
    <r>
      <rPr>
        <b/>
        <sz val="10"/>
        <color rgb="FFFF0000"/>
        <rFont val="Arial"/>
        <family val="2"/>
      </rPr>
      <t xml:space="preserve">2225 </t>
    </r>
    <r>
      <rPr>
        <sz val="10"/>
        <rFont val="Arial"/>
        <family val="2"/>
      </rPr>
      <t>)</t>
    </r>
  </si>
  <si>
    <r>
      <rPr>
        <b/>
        <sz val="10"/>
        <color rgb="FFFF0000"/>
        <rFont val="Arial"/>
        <family val="2"/>
      </rPr>
      <t>43B</t>
    </r>
  </si>
  <si>
    <r>
      <rPr>
        <b/>
        <sz val="10"/>
        <color rgb="FFFF0000"/>
        <rFont val="Arial"/>
        <family val="2"/>
      </rPr>
      <t>To sit behind DRS-04-43A</t>
    </r>
  </si>
  <si>
    <r>
      <rPr>
        <b/>
        <sz val="10"/>
        <color rgb="FFFF0000"/>
        <rFont val="Arial"/>
        <family val="2"/>
      </rPr>
      <t>45A</t>
    </r>
  </si>
  <si>
    <r>
      <rPr>
        <sz val="10"/>
        <rFont val="Arial"/>
        <family val="2"/>
      </rPr>
      <t xml:space="preserve">1297 x </t>
    </r>
    <r>
      <rPr>
        <b/>
        <sz val="10"/>
        <color rgb="FFFF0000"/>
        <rFont val="Arial"/>
        <family val="2"/>
      </rPr>
      <t xml:space="preserve">2275 </t>
    </r>
    <r>
      <rPr>
        <sz val="10"/>
        <rFont val="Arial"/>
        <family val="2"/>
      </rPr>
      <t xml:space="preserve">(Leaf 1181 x </t>
    </r>
    <r>
      <rPr>
        <b/>
        <sz val="10"/>
        <color rgb="FFFF0000"/>
        <rFont val="Arial"/>
        <family val="2"/>
      </rPr>
      <t xml:space="preserve">2225 </t>
    </r>
    <r>
      <rPr>
        <sz val="10"/>
        <rFont val="Arial"/>
        <family val="2"/>
      </rPr>
      <t>)</t>
    </r>
  </si>
  <si>
    <r>
      <rPr>
        <b/>
        <sz val="10"/>
        <color rgb="FFFF0000"/>
        <rFont val="Arial"/>
        <family val="2"/>
      </rPr>
      <t>45B</t>
    </r>
  </si>
  <si>
    <r>
      <rPr>
        <b/>
        <sz val="10"/>
        <color rgb="FFFF0000"/>
        <rFont val="Arial"/>
        <family val="2"/>
      </rPr>
      <t>To sit behind DRS-04-45A</t>
    </r>
  </si>
  <si>
    <r>
      <rPr>
        <sz val="10"/>
        <rFont val="Arial"/>
        <family val="2"/>
      </rPr>
      <t xml:space="preserve">783 x </t>
    </r>
    <r>
      <rPr>
        <b/>
        <sz val="10"/>
        <color rgb="FFFF0000"/>
        <rFont val="Arial"/>
        <family val="2"/>
      </rPr>
      <t xml:space="preserve">2785 </t>
    </r>
    <r>
      <rPr>
        <sz val="10"/>
        <rFont val="Arial"/>
        <family val="2"/>
      </rPr>
      <t xml:space="preserve">(Leaf 667 x </t>
    </r>
    <r>
      <rPr>
        <b/>
        <sz val="10"/>
        <color rgb="FFFF0000"/>
        <rFont val="Arial"/>
        <family val="2"/>
      </rPr>
      <t xml:space="preserve">2735 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</si>
  <si>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 xml:space="preserve">2326 x </t>
    </r>
    <r>
      <rPr>
        <b/>
        <sz val="10"/>
        <color rgb="FFFF0000"/>
        <rFont val="Arial"/>
        <family val="2"/>
      </rPr>
      <t xml:space="preserve">2275 </t>
    </r>
    <r>
      <rPr>
        <sz val="10"/>
        <rFont val="Arial"/>
        <family val="2"/>
      </rPr>
      <t xml:space="preserve">(Leaf 2210 x </t>
    </r>
    <r>
      <rPr>
        <b/>
        <sz val="10"/>
        <color rgb="FFFF0000"/>
        <rFont val="Arial"/>
        <family val="2"/>
      </rPr>
      <t xml:space="preserve">2225 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</si>
  <si>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 xml:space="preserve">1554 x </t>
    </r>
    <r>
      <rPr>
        <b/>
        <sz val="10"/>
        <color rgb="FFFF0000"/>
        <rFont val="Arial"/>
        <family val="2"/>
      </rPr>
      <t xml:space="preserve">2785 </t>
    </r>
    <r>
      <rPr>
        <sz val="10"/>
        <rFont val="Arial"/>
        <family val="2"/>
      </rPr>
      <t xml:space="preserve">(Leaf 1438 x </t>
    </r>
    <r>
      <rPr>
        <b/>
        <sz val="10"/>
        <color rgb="FFFF0000"/>
        <rFont val="Arial"/>
        <family val="2"/>
      </rPr>
      <t>2735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</si>
  <si>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 xml:space="preserve">1126 x </t>
    </r>
    <r>
      <rPr>
        <b/>
        <sz val="10"/>
        <color rgb="FFFF0000"/>
        <rFont val="Arial"/>
        <family val="2"/>
      </rPr>
      <t xml:space="preserve">2785 </t>
    </r>
    <r>
      <rPr>
        <sz val="10"/>
        <rFont val="Arial"/>
        <family val="2"/>
      </rPr>
      <t xml:space="preserve">(Leaf 1010 x </t>
    </r>
    <r>
      <rPr>
        <b/>
        <sz val="10"/>
        <color rgb="FFFF0000"/>
        <rFont val="Arial"/>
        <family val="2"/>
      </rPr>
      <t xml:space="preserve">2735 </t>
    </r>
    <r>
      <rPr>
        <sz val="10"/>
        <rFont val="Arial"/>
        <family val="2"/>
      </rPr>
      <t>)</t>
    </r>
  </si>
  <si>
    <r>
      <rPr>
        <b/>
        <sz val="10"/>
        <color rgb="FFFF0000"/>
        <rFont val="Arial"/>
        <family val="2"/>
      </rPr>
      <t>52A</t>
    </r>
  </si>
  <si>
    <r>
      <rPr>
        <sz val="10"/>
        <rFont val="Arial"/>
        <family val="2"/>
      </rPr>
      <t xml:space="preserve">1554 x </t>
    </r>
    <r>
      <rPr>
        <b/>
        <sz val="10"/>
        <color rgb="FFFF0000"/>
        <rFont val="Arial"/>
        <family val="2"/>
      </rPr>
      <t xml:space="preserve">2275 </t>
    </r>
    <r>
      <rPr>
        <sz val="10"/>
        <rFont val="Arial"/>
        <family val="2"/>
      </rPr>
      <t xml:space="preserve">(Leaf 1438 x </t>
    </r>
    <r>
      <rPr>
        <b/>
        <sz val="10"/>
        <color rgb="FFFF0000"/>
        <rFont val="Arial"/>
        <family val="2"/>
      </rPr>
      <t>2225</t>
    </r>
    <r>
      <rPr>
        <sz val="10"/>
        <rFont val="Arial"/>
        <family val="2"/>
      </rPr>
      <t>)</t>
    </r>
  </si>
  <si>
    <r>
      <rPr>
        <b/>
        <sz val="10"/>
        <color rgb="FFFF0000"/>
        <rFont val="Arial"/>
        <family val="2"/>
      </rPr>
      <t>52B</t>
    </r>
  </si>
  <si>
    <r>
      <rPr>
        <b/>
        <sz val="10"/>
        <color rgb="FFFF0000"/>
        <rFont val="Arial"/>
        <family val="2"/>
      </rPr>
      <t>To sit behind DRS-04-52A</t>
    </r>
  </si>
  <si>
    <r>
      <rPr>
        <b/>
        <sz val="10"/>
        <color rgb="FFFF0000"/>
        <rFont val="Arial"/>
        <family val="2"/>
      </rPr>
      <t>53A</t>
    </r>
  </si>
  <si>
    <r>
      <rPr>
        <sz val="10"/>
        <rFont val="Arial"/>
        <family val="2"/>
      </rPr>
      <t xml:space="preserve">783 x </t>
    </r>
    <r>
      <rPr>
        <b/>
        <sz val="10"/>
        <color rgb="FFFF0000"/>
        <rFont val="Arial"/>
        <family val="2"/>
      </rPr>
      <t xml:space="preserve">2275 </t>
    </r>
    <r>
      <rPr>
        <sz val="10"/>
        <rFont val="Arial"/>
        <family val="2"/>
      </rPr>
      <t xml:space="preserve">(Leaf 667 x </t>
    </r>
    <r>
      <rPr>
        <b/>
        <sz val="10"/>
        <color rgb="FFFF0000"/>
        <rFont val="Arial"/>
        <family val="2"/>
      </rPr>
      <t xml:space="preserve">2225 </t>
    </r>
    <r>
      <rPr>
        <sz val="10"/>
        <rFont val="Arial"/>
        <family val="2"/>
      </rPr>
      <t>)</t>
    </r>
  </si>
  <si>
    <r>
      <rPr>
        <b/>
        <sz val="10"/>
        <color rgb="FFFF0000"/>
        <rFont val="Arial"/>
        <family val="2"/>
      </rPr>
      <t>53B</t>
    </r>
  </si>
  <si>
    <r>
      <rPr>
        <b/>
        <sz val="10"/>
        <color rgb="FFFF0000"/>
        <rFont val="Arial"/>
        <family val="2"/>
      </rPr>
      <t>To sit behind DRS-04-53A</t>
    </r>
  </si>
  <si>
    <r>
      <rPr>
        <sz val="10"/>
        <rFont val="Arial"/>
        <family val="2"/>
      </rPr>
      <t xml:space="preserve">954 x </t>
    </r>
    <r>
      <rPr>
        <b/>
        <sz val="10"/>
        <color rgb="FFFF0000"/>
        <rFont val="Arial"/>
        <family val="2"/>
      </rPr>
      <t xml:space="preserve">2275 </t>
    </r>
    <r>
      <rPr>
        <sz val="10"/>
        <rFont val="Arial"/>
        <family val="2"/>
      </rPr>
      <t xml:space="preserve">(Leaf 838 x </t>
    </r>
    <r>
      <rPr>
        <b/>
        <sz val="10"/>
        <color rgb="FFFF0000"/>
        <rFont val="Arial"/>
        <family val="2"/>
      </rPr>
      <t xml:space="preserve">2225 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</si>
  <si>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 xml:space="preserve">954 x </t>
    </r>
    <r>
      <rPr>
        <b/>
        <sz val="10"/>
        <color rgb="FFFF0000"/>
        <rFont val="Arial"/>
        <family val="2"/>
      </rPr>
      <t xml:space="preserve">2785 </t>
    </r>
    <r>
      <rPr>
        <sz val="10"/>
        <rFont val="Arial"/>
        <family val="2"/>
      </rPr>
      <t xml:space="preserve">(Leaf 838 x </t>
    </r>
    <r>
      <rPr>
        <b/>
        <sz val="10"/>
        <color rgb="FFFF0000"/>
        <rFont val="Arial"/>
        <family val="2"/>
      </rPr>
      <t xml:space="preserve">2735 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</si>
  <si>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 xml:space="preserve">2326 x </t>
    </r>
    <r>
      <rPr>
        <b/>
        <sz val="10"/>
        <color rgb="FFFF0000"/>
        <rFont val="Arial"/>
        <family val="2"/>
      </rPr>
      <t xml:space="preserve">2785 </t>
    </r>
    <r>
      <rPr>
        <sz val="10"/>
        <rFont val="Arial"/>
        <family val="2"/>
      </rPr>
      <t xml:space="preserve">(Leaf 2210 x </t>
    </r>
    <r>
      <rPr>
        <b/>
        <sz val="10"/>
        <color rgb="FFFF0000"/>
        <rFont val="Arial"/>
        <family val="2"/>
      </rPr>
      <t xml:space="preserve">2225 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</si>
  <si>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 xml:space="preserve">1126 x </t>
    </r>
    <r>
      <rPr>
        <b/>
        <sz val="10"/>
        <color rgb="FFFF0000"/>
        <rFont val="Arial"/>
        <family val="2"/>
      </rPr>
      <t xml:space="preserve">2275 </t>
    </r>
    <r>
      <rPr>
        <sz val="10"/>
        <rFont val="Arial"/>
        <family val="2"/>
      </rPr>
      <t xml:space="preserve">(Leaf 1010 x </t>
    </r>
    <r>
      <rPr>
        <b/>
        <sz val="10"/>
        <color rgb="FFFF0000"/>
        <rFont val="Arial"/>
        <family val="2"/>
      </rPr>
      <t xml:space="preserve">2225 </t>
    </r>
    <r>
      <rPr>
        <sz val="10"/>
        <rFont val="Arial"/>
        <family val="2"/>
      </rPr>
      <t>)</t>
    </r>
  </si>
  <si>
    <t>1010 x 2000 (100mm from FFL)</t>
  </si>
  <si>
    <r>
      <rPr>
        <b/>
        <sz val="10"/>
        <color rgb="FFFF0000"/>
        <rFont val="Arial"/>
        <family val="2"/>
      </rPr>
      <t>64A</t>
    </r>
  </si>
  <si>
    <r>
      <rPr>
        <sz val="10"/>
        <rFont val="Arial"/>
        <family val="2"/>
      </rPr>
      <t xml:space="preserve">611 x </t>
    </r>
    <r>
      <rPr>
        <b/>
        <sz val="10"/>
        <color rgb="FFFF0000"/>
        <rFont val="Arial"/>
        <family val="2"/>
      </rPr>
      <t xml:space="preserve">2275 </t>
    </r>
    <r>
      <rPr>
        <sz val="10"/>
        <rFont val="Arial"/>
        <family val="2"/>
      </rPr>
      <t xml:space="preserve">(Leaf 495 x </t>
    </r>
    <r>
      <rPr>
        <b/>
        <sz val="10"/>
        <color rgb="FFFF0000"/>
        <rFont val="Arial"/>
        <family val="2"/>
      </rPr>
      <t xml:space="preserve">2225 </t>
    </r>
    <r>
      <rPr>
        <sz val="10"/>
        <rFont val="Arial"/>
        <family val="2"/>
      </rPr>
      <t>)</t>
    </r>
  </si>
  <si>
    <r>
      <rPr>
        <b/>
        <sz val="10"/>
        <color rgb="FFFF0000"/>
        <rFont val="Arial"/>
        <family val="2"/>
      </rPr>
      <t>64B</t>
    </r>
  </si>
  <si>
    <r>
      <rPr>
        <b/>
        <sz val="10"/>
        <color rgb="FFFF0000"/>
        <rFont val="Arial"/>
        <family val="2"/>
      </rPr>
      <t>To sit behind DRS-04-64A</t>
    </r>
  </si>
  <si>
    <r>
      <rPr>
        <b/>
        <sz val="10"/>
        <color rgb="FFFF0000"/>
        <rFont val="Arial"/>
        <family val="2"/>
      </rPr>
      <t>65A</t>
    </r>
  </si>
  <si>
    <r>
      <rPr>
        <b/>
        <sz val="10"/>
        <color rgb="FFFF0000"/>
        <rFont val="Arial"/>
        <family val="2"/>
      </rPr>
      <t>65B</t>
    </r>
  </si>
  <si>
    <r>
      <rPr>
        <b/>
        <sz val="10"/>
        <color rgb="FFFF0000"/>
        <rFont val="Arial"/>
        <family val="2"/>
      </rPr>
      <t>To sit behind DRS-04-65A</t>
    </r>
  </si>
  <si>
    <r>
      <rPr>
        <sz val="10"/>
        <rFont val="Arial"/>
        <family val="2"/>
      </rPr>
      <t xml:space="preserve">1010 x </t>
    </r>
    <r>
      <rPr>
        <b/>
        <sz val="10"/>
        <color rgb="FFFF0000"/>
        <rFont val="Arial"/>
        <family val="2"/>
      </rPr>
      <t>2025</t>
    </r>
  </si>
  <si>
    <t>Powder Coated Traffic white</t>
  </si>
  <si>
    <t>1595 x 2100</t>
  </si>
  <si>
    <r>
      <rPr>
        <strike/>
        <sz val="10"/>
        <rFont val="Arial"/>
        <family val="2"/>
      </rPr>
      <t>DRS</t>
    </r>
  </si>
  <si>
    <r>
      <rPr>
        <strike/>
        <sz val="10"/>
        <rFont val="Arial"/>
        <family val="2"/>
      </rPr>
      <t>A05</t>
    </r>
  </si>
  <si>
    <r>
      <rPr>
        <strike/>
        <sz val="10"/>
        <rFont val="Arial"/>
        <family val="2"/>
      </rPr>
      <t>Gas meter cupboard</t>
    </r>
  </si>
  <si>
    <r>
      <rPr>
        <strike/>
        <sz val="10"/>
        <rFont val="Arial"/>
        <family val="2"/>
      </rPr>
      <t>500 x 500</t>
    </r>
  </si>
  <si>
    <r>
      <rPr>
        <strike/>
        <sz val="10"/>
        <rFont val="Arial"/>
        <family val="2"/>
      </rPr>
      <t>N/A</t>
    </r>
  </si>
  <si>
    <r>
      <rPr>
        <strike/>
        <sz val="10"/>
        <rFont val="Arial"/>
        <family val="2"/>
      </rPr>
      <t>N</t>
    </r>
  </si>
  <si>
    <r>
      <rPr>
        <strike/>
        <sz val="10"/>
        <rFont val="Arial"/>
        <family val="2"/>
      </rPr>
      <t>S</t>
    </r>
  </si>
  <si>
    <r>
      <rPr>
        <strike/>
        <sz val="10"/>
        <rFont val="Arial"/>
        <family val="2"/>
      </rPr>
      <t>Painted hardwood</t>
    </r>
  </si>
  <si>
    <r>
      <rPr>
        <strike/>
        <sz val="10"/>
        <rFont val="Arial"/>
        <family val="2"/>
      </rPr>
      <t>None</t>
    </r>
  </si>
  <si>
    <r>
      <rPr>
        <strike/>
        <sz val="10"/>
        <rFont val="Arial"/>
        <family val="2"/>
      </rPr>
      <t>FD30S</t>
    </r>
  </si>
  <si>
    <r>
      <rPr>
        <strike/>
        <sz val="10"/>
        <rFont val="Arial"/>
        <family val="2"/>
      </rPr>
      <t>Flat Matte Black</t>
    </r>
  </si>
  <si>
    <r>
      <rPr>
        <strike/>
        <sz val="10"/>
        <rFont val="Arial"/>
        <family val="2"/>
      </rPr>
      <t>Store cupboard</t>
    </r>
  </si>
  <si>
    <t>1200 x 2200</t>
  </si>
  <si>
    <t>Gas Meter Room</t>
  </si>
  <si>
    <t>R10</t>
  </si>
  <si>
    <t>1200x 925</t>
  </si>
  <si>
    <t>1010x975</t>
  </si>
  <si>
    <t>1200x 800</t>
  </si>
  <si>
    <t>1010x810</t>
  </si>
  <si>
    <t>1200 x 740</t>
  </si>
  <si>
    <t>1010x890</t>
  </si>
  <si>
    <t>1200 x 700</t>
  </si>
  <si>
    <r>
      <rPr>
        <strike/>
        <sz val="10"/>
        <rFont val="Arial"/>
        <family val="2"/>
      </rPr>
      <t>05LL</t>
    </r>
  </si>
  <si>
    <r>
      <rPr>
        <strike/>
        <sz val="10"/>
        <rFont val="Arial"/>
        <family val="2"/>
      </rPr>
      <t>R10</t>
    </r>
  </si>
  <si>
    <r>
      <rPr>
        <strike/>
        <sz val="10"/>
        <rFont val="Arial"/>
        <family val="2"/>
      </rPr>
      <t>Fifth Floor Lower Level</t>
    </r>
  </si>
  <si>
    <r>
      <rPr>
        <strike/>
        <sz val="10"/>
        <rFont val="Arial"/>
        <family val="2"/>
      </rPr>
      <t>1010x975</t>
    </r>
  </si>
  <si>
    <r>
      <rPr>
        <strike/>
        <sz val="10"/>
        <rFont val="Arial"/>
        <family val="2"/>
      </rPr>
      <t>Powder coated metal</t>
    </r>
  </si>
  <si>
    <r>
      <rPr>
        <strike/>
        <sz val="10"/>
        <rFont val="Arial"/>
        <family val="2"/>
      </rPr>
      <t>N/A </t>
    </r>
  </si>
  <si>
    <r>
      <rPr>
        <strike/>
        <sz val="10"/>
        <rFont val="Arial"/>
        <family val="2"/>
      </rPr>
      <t>Eurocylinder</t>
    </r>
  </si>
  <si>
    <r>
      <rPr>
        <strike/>
        <sz val="10"/>
        <rFont val="Arial"/>
        <family val="2"/>
      </rPr>
      <t>Satin Stainless Steel</t>
    </r>
  </si>
  <si>
    <t>Pivot hinge with emergency release door stop</t>
  </si>
  <si>
    <t>Bathlock, with provision to open from outside</t>
  </si>
  <si>
    <t>Kitchenette</t>
  </si>
  <si>
    <t>1940 x 2200</t>
  </si>
  <si>
    <r>
      <rPr>
        <sz val="10"/>
        <rFont val="Arial"/>
        <family val="2"/>
      </rPr>
      <t>N/A
None</t>
    </r>
  </si>
  <si>
    <t>2570 x 2250</t>
  </si>
  <si>
    <r>
      <rPr>
        <strike/>
        <sz val="10"/>
        <rFont val="Arial"/>
        <family val="2"/>
      </rPr>
      <t>B2</t>
    </r>
  </si>
  <si>
    <r>
      <rPr>
        <strike/>
        <sz val="10"/>
        <rFont val="Arial"/>
        <family val="2"/>
      </rPr>
      <t>C07</t>
    </r>
  </si>
  <si>
    <r>
      <rPr>
        <strike/>
        <sz val="10"/>
        <rFont val="Arial"/>
        <family val="2"/>
      </rPr>
      <t>Corridor</t>
    </r>
  </si>
  <si>
    <r>
      <rPr>
        <strike/>
        <sz val="10"/>
        <rFont val="Arial"/>
        <family val="2"/>
      </rPr>
      <t>1010 x 2100</t>
    </r>
  </si>
  <si>
    <r>
      <rPr>
        <strike/>
        <sz val="10"/>
        <rFont val="Arial"/>
        <family val="2"/>
      </rPr>
      <t>Painted timber</t>
    </r>
  </si>
  <si>
    <r>
      <rPr>
        <strike/>
        <sz val="10"/>
        <rFont val="Arial"/>
        <family val="2"/>
      </rPr>
      <t>Yes</t>
    </r>
  </si>
  <si>
    <r>
      <rPr>
        <strike/>
        <sz val="10"/>
        <rFont val="Arial"/>
        <family val="2"/>
      </rPr>
      <t>FD60S</t>
    </r>
  </si>
  <si>
    <r>
      <rPr>
        <strike/>
        <sz val="10"/>
        <rFont val="Arial"/>
        <family val="2"/>
      </rPr>
      <t>Surface Mounted</t>
    </r>
  </si>
  <si>
    <r>
      <rPr>
        <strike/>
        <sz val="10"/>
        <rFont val="Arial"/>
        <family val="2"/>
      </rPr>
      <t>Fire door keep shut  lollipop to leading edge</t>
    </r>
  </si>
  <si>
    <r>
      <rPr>
        <sz val="10"/>
        <rFont val="Arial"/>
        <family val="2"/>
      </rPr>
      <t>Door contacts
linked to BMS alarm</t>
    </r>
  </si>
  <si>
    <t>1640 x 2100</t>
  </si>
  <si>
    <t xml:space="preserve">1) </t>
  </si>
  <si>
    <t>The construction information received 19.06.20 did not receive an updated L20 specification this revised pricing schedule is therefore still based upon Rev T5</t>
  </si>
  <si>
    <t xml:space="preserve">2) </t>
  </si>
  <si>
    <t>Please refer to the notes within the comments column of the priced door schedule, this quotation is subject to these notes</t>
  </si>
  <si>
    <t>COMMENTS</t>
  </si>
  <si>
    <t xml:space="preserve">3) </t>
  </si>
  <si>
    <t>The construction information received 19.06.20 did not receive an updated ironmongery schedule this revised pricing schedule is therefore still based the information issued previously</t>
  </si>
  <si>
    <t>Profab</t>
  </si>
  <si>
    <t>Profab recommend a door primed for on site decoration by others to match surrounding finishes.</t>
  </si>
  <si>
    <t>No specification, have assumed as DRS-07 with no lever handle</t>
  </si>
  <si>
    <t>Existing door - Excluded</t>
  </si>
  <si>
    <t>By others - Excluded</t>
  </si>
  <si>
    <t>Lift doors. Excluded</t>
  </si>
  <si>
    <t>Omitted</t>
  </si>
  <si>
    <t>In abeyance - excluded</t>
  </si>
  <si>
    <t>Pilasters</t>
  </si>
  <si>
    <r>
      <t xml:space="preserve">Ash </t>
    </r>
    <r>
      <rPr>
        <sz val="10"/>
        <color rgb="FFFF0000"/>
        <rFont val="Arial"/>
        <family val="2"/>
      </rPr>
      <t>which cannot be FD60</t>
    </r>
  </si>
  <si>
    <t xml:space="preserve">4) </t>
  </si>
  <si>
    <t>WF10 panelling</t>
  </si>
  <si>
    <t>Material</t>
  </si>
  <si>
    <t>JMS Notes</t>
  </si>
  <si>
    <t>By others as metal</t>
  </si>
  <si>
    <r>
      <t xml:space="preserve">HWD primed frame with architrave one side. </t>
    </r>
    <r>
      <rPr>
        <sz val="10"/>
        <color rgb="FFFF0000"/>
        <rFont val="Arial"/>
        <family val="2"/>
      </rPr>
      <t>Fire assesment will be required</t>
    </r>
  </si>
  <si>
    <t>By Others</t>
  </si>
  <si>
    <t>SWD Primed with architrave both sides (100mm wall)</t>
  </si>
  <si>
    <t>omitted</t>
  </si>
  <si>
    <t>By Others as metal</t>
  </si>
  <si>
    <t>By others as lift doors</t>
  </si>
  <si>
    <t>HWD priimed with SWD architraves both sides (100mm wall)</t>
  </si>
  <si>
    <t>Info required</t>
  </si>
  <si>
    <t>HWD priimed with SWD architraves both sides</t>
  </si>
  <si>
    <t>SWD Primed with architrave both sides</t>
  </si>
  <si>
    <t>HWD Primed with architrave both sides</t>
  </si>
  <si>
    <t>HWD Primed with architrave both sides (100mm wall)</t>
  </si>
  <si>
    <t>HWD primed frame</t>
  </si>
  <si>
    <t>HWD primed frame (120mm wall)</t>
  </si>
  <si>
    <r>
      <t xml:space="preserve">Oak frame with glazed &amp; batteed over panel PC sum of £350.00 for glass. </t>
    </r>
    <r>
      <rPr>
        <sz val="10"/>
        <color rgb="FFFF0000"/>
        <rFont val="Arial"/>
        <family val="2"/>
      </rPr>
      <t>Will have to be assessed for fire</t>
    </r>
  </si>
  <si>
    <t>HWD frame primed</t>
  </si>
  <si>
    <r>
      <t xml:space="preserve">Oak frame with  glazed &amp; battend over panel, Metal lining powder coated inc, PC sum of £800.00 for glass &amp; metal lining. </t>
    </r>
    <r>
      <rPr>
        <sz val="10"/>
        <color rgb="FFFF0000"/>
        <rFont val="Arial"/>
        <family val="2"/>
      </rPr>
      <t>Will have to be assessed for fire</t>
    </r>
  </si>
  <si>
    <t>Maple with clear finish</t>
  </si>
  <si>
    <t>HWD primed frame (150mm wall)</t>
  </si>
  <si>
    <r>
      <t xml:space="preserve">Maple 4 Sided frame clear finish. </t>
    </r>
    <r>
      <rPr>
        <sz val="10"/>
        <color rgb="FFFF0000"/>
        <rFont val="Arial"/>
        <family val="2"/>
      </rPr>
      <t>Fire assesment will be required</t>
    </r>
  </si>
  <si>
    <t>HWD frame primed (119mm wall) 1024 x 2275</t>
  </si>
  <si>
    <t>HWD frame primed (119mm wall) 1710 X 2275</t>
  </si>
  <si>
    <r>
      <t xml:space="preserve">Maple with clear finish. </t>
    </r>
    <r>
      <rPr>
        <sz val="10"/>
        <color rgb="FFFF0000"/>
        <rFont val="Arial"/>
        <family val="2"/>
      </rPr>
      <t>Fire assesment will be required</t>
    </r>
  </si>
  <si>
    <t>Offered as FD30 as unable to offer in Ash as FD60. Fire assesment will be required</t>
  </si>
  <si>
    <r>
      <t xml:space="preserve">Oak frame with glazed &amp; batteed over panel PC sum of £900.00 for glass. </t>
    </r>
    <r>
      <rPr>
        <sz val="10"/>
        <color rgb="FFFF0000"/>
        <rFont val="Arial"/>
        <family val="2"/>
      </rPr>
      <t>Will have to be assessed for fire</t>
    </r>
  </si>
  <si>
    <t>HWD frame primed (102mm wall) 1040 x 2275</t>
  </si>
  <si>
    <t>HWD frame primed (102mm wall) 1297 X 2275</t>
  </si>
  <si>
    <t>HWD frame primed (102mm wall) 1554 X 2275</t>
  </si>
  <si>
    <t>HWD frame primed (102mm wall) 1554 x 2275</t>
  </si>
  <si>
    <t>HWD frame primed (119mm wall) 611 x 2275</t>
  </si>
  <si>
    <t>SWD frame primed</t>
  </si>
  <si>
    <t>By others as Metal</t>
  </si>
  <si>
    <t>SWD frame primed (130mm wall)</t>
  </si>
  <si>
    <t>By others as Selo</t>
  </si>
  <si>
    <t xml:space="preserve">By Others as Crittall </t>
  </si>
  <si>
    <t>HWD frame primed (119mm wall)</t>
  </si>
  <si>
    <t>By others as 240min fire</t>
  </si>
  <si>
    <t>16A</t>
  </si>
  <si>
    <t>16B</t>
  </si>
  <si>
    <t>19A</t>
  </si>
  <si>
    <t>19B</t>
  </si>
  <si>
    <t>43A</t>
  </si>
  <si>
    <t>43B</t>
  </si>
  <si>
    <t>45A</t>
  </si>
  <si>
    <t>45B</t>
  </si>
  <si>
    <t>52A</t>
  </si>
  <si>
    <t>52B</t>
  </si>
  <si>
    <t>53A</t>
  </si>
  <si>
    <t>53B</t>
  </si>
  <si>
    <t>64A</t>
  </si>
  <si>
    <t>64B</t>
  </si>
  <si>
    <t>65A</t>
  </si>
  <si>
    <t>65B</t>
  </si>
  <si>
    <t>240 minute rating</t>
  </si>
  <si>
    <t>Ascot</t>
  </si>
  <si>
    <t>Fully clad metal doors cannot be fire certificated we have therefore allowed for a metal doorset</t>
  </si>
  <si>
    <t>Timber</t>
  </si>
  <si>
    <t>Glass by others</t>
  </si>
  <si>
    <t>MATERIAL</t>
  </si>
  <si>
    <t>Max fire rating we can offer is 120mm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</si>
</sst>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£&quot;#,##0.00;[Red]\-&quot;£&quot;#,##0.0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_ ;\-0.00\ "/>
    <numFmt numFmtId="165" formatCode="0.0%"/>
    <numFmt numFmtId="166" formatCode="0.00000"/>
    <numFmt numFmtId="167" formatCode="0.000"/>
    <numFmt numFmtId="168" formatCode="00"/>
    <numFmt numFmtId="169" formatCode="0;[Red]0"/>
    <numFmt numFmtId="170" formatCode="00;[Red]00"/>
    <numFmt numFmtId="171" formatCode="_(* #,##0.00_);_(* \(#,##0.00\);_(* &quot;-&quot;??_);_(@_)"/>
    <numFmt numFmtId="172" formatCode="0.0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u/>
      <sz val="14"/>
      <color indexed="8"/>
      <name val="Arial"/>
      <family val="2"/>
    </font>
    <font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  <font>
      <sz val="7"/>
      <color indexed="10"/>
      <name val="Arial"/>
      <family val="2"/>
    </font>
    <font>
      <sz val="6"/>
      <color indexed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7"/>
      <color rgb="FFFF0000"/>
      <name val="Arial"/>
      <family val="2"/>
    </font>
    <font>
      <sz val="10"/>
      <color rgb="FF000000"/>
      <name val="Times New Roman"/>
      <family val="1"/>
    </font>
    <font>
      <sz val="6"/>
      <color rgb="FFFF0000"/>
      <name val="Arial"/>
      <family val="2"/>
    </font>
    <font>
      <u/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</font>
    <font>
      <sz val="11"/>
      <name val="Calibri"/>
      <family val="2"/>
      <scheme val="minor"/>
    </font>
    <font>
      <sz val="11"/>
      <name val="MS Sans Serif"/>
      <family val="2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u/>
      <sz val="11"/>
      <color theme="4" tint="-0.499984740745262"/>
      <name val="Calibri"/>
      <family val="2"/>
      <scheme val="minor"/>
    </font>
    <font>
      <b/>
      <sz val="11"/>
      <name val="MS Sans Serif"/>
    </font>
    <font>
      <b/>
      <sz val="14"/>
      <name val="Arial"/>
      <family val="2"/>
    </font>
    <font>
      <b/>
      <sz val="10"/>
      <color rgb="FF0070C0"/>
      <name val="Arial"/>
      <family val="2"/>
    </font>
    <font>
      <sz val="10"/>
      <color rgb="FFBFBFBF"/>
      <name val="Arial"/>
      <family val="2"/>
    </font>
    <font>
      <strike/>
      <sz val="10"/>
      <color rgb="FFBFBFBF"/>
      <name val="Arial"/>
      <family val="2"/>
    </font>
    <font>
      <strike/>
      <sz val="10"/>
      <color rgb="FF000000"/>
      <name val="Arial"/>
      <family val="2"/>
    </font>
    <font>
      <strike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9D9D9"/>
      </patternFill>
    </fill>
    <fill>
      <patternFill patternType="solid">
        <fgColor theme="8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8" fillId="0" borderId="0"/>
    <xf numFmtId="0" fontId="30" fillId="0" borderId="0"/>
    <xf numFmtId="0" fontId="33" fillId="0" borderId="0"/>
    <xf numFmtId="0" fontId="2" fillId="0" borderId="0"/>
    <xf numFmtId="0" fontId="37" fillId="0" borderId="0"/>
    <xf numFmtId="0" fontId="3" fillId="0" borderId="0"/>
    <xf numFmtId="171" fontId="3" fillId="0" borderId="0" applyFont="0" applyFill="0" applyBorder="0" applyAlignment="0" applyProtection="0"/>
  </cellStyleXfs>
  <cellXfs count="380">
    <xf numFmtId="0" fontId="0" fillId="0" borderId="0" xfId="0"/>
    <xf numFmtId="2" fontId="3" fillId="0" borderId="0" xfId="7" applyNumberFormat="1" applyFont="1" applyFill="1" applyBorder="1" applyAlignment="1" applyProtection="1"/>
    <xf numFmtId="2" fontId="5" fillId="0" borderId="0" xfId="7" applyNumberFormat="1" applyFont="1" applyFill="1" applyBorder="1" applyAlignment="1" applyProtection="1"/>
    <xf numFmtId="2" fontId="6" fillId="0" borderId="0" xfId="7" applyNumberFormat="1" applyFont="1" applyFill="1" applyBorder="1" applyAlignment="1" applyProtection="1">
      <alignment horizontal="center"/>
    </xf>
    <xf numFmtId="2" fontId="6" fillId="0" borderId="0" xfId="7" applyNumberFormat="1" applyFont="1" applyFill="1" applyBorder="1" applyAlignment="1" applyProtection="1"/>
    <xf numFmtId="2" fontId="6" fillId="0" borderId="0" xfId="7" applyNumberFormat="1" applyFont="1"/>
    <xf numFmtId="2" fontId="3" fillId="0" borderId="0" xfId="7" applyNumberFormat="1" applyFont="1" applyFill="1" applyBorder="1" applyAlignment="1" applyProtection="1">
      <alignment horizontal="center"/>
    </xf>
    <xf numFmtId="2" fontId="6" fillId="0" borderId="0" xfId="7" applyNumberFormat="1" applyFont="1" applyBorder="1" applyAlignment="1">
      <alignment horizontal="center"/>
    </xf>
    <xf numFmtId="2" fontId="6" fillId="0" borderId="0" xfId="8" applyNumberFormat="1" applyFont="1" applyBorder="1" applyAlignment="1">
      <alignment horizontal="center"/>
    </xf>
    <xf numFmtId="2" fontId="8" fillId="0" borderId="0" xfId="7" applyNumberFormat="1" applyFont="1" applyBorder="1" applyAlignment="1">
      <alignment horizontal="center"/>
    </xf>
    <xf numFmtId="1" fontId="8" fillId="0" borderId="0" xfId="7" applyNumberFormat="1" applyFont="1" applyFill="1" applyBorder="1" applyAlignment="1" applyProtection="1">
      <alignment horizontal="center"/>
    </xf>
    <xf numFmtId="1" fontId="7" fillId="0" borderId="0" xfId="7" applyNumberFormat="1" applyFont="1" applyFill="1" applyBorder="1" applyAlignment="1" applyProtection="1">
      <alignment horizontal="center"/>
    </xf>
    <xf numFmtId="1" fontId="9" fillId="0" borderId="0" xfId="7" applyNumberFormat="1" applyFont="1" applyFill="1" applyBorder="1" applyAlignment="1" applyProtection="1">
      <alignment horizontal="center"/>
    </xf>
    <xf numFmtId="1" fontId="6" fillId="0" borderId="0" xfId="7" applyNumberFormat="1" applyFont="1" applyFill="1" applyBorder="1" applyAlignment="1" applyProtection="1">
      <alignment horizontal="center"/>
    </xf>
    <xf numFmtId="2" fontId="11" fillId="0" borderId="0" xfId="5" applyNumberFormat="1" applyFont="1" applyFill="1" applyBorder="1" applyAlignment="1" applyProtection="1"/>
    <xf numFmtId="1" fontId="10" fillId="0" borderId="0" xfId="5" applyNumberFormat="1" applyFont="1" applyFill="1" applyBorder="1" applyAlignment="1" applyProtection="1">
      <alignment horizontal="right"/>
    </xf>
    <xf numFmtId="1" fontId="10" fillId="0" borderId="0" xfId="5" applyNumberFormat="1" applyFont="1" applyFill="1" applyBorder="1" applyAlignment="1" applyProtection="1"/>
    <xf numFmtId="0" fontId="10" fillId="0" borderId="0" xfId="5" applyNumberFormat="1" applyFont="1" applyFill="1" applyBorder="1" applyAlignment="1" applyProtection="1"/>
    <xf numFmtId="2" fontId="10" fillId="0" borderId="0" xfId="5" applyNumberFormat="1" applyFont="1" applyFill="1" applyBorder="1" applyAlignment="1" applyProtection="1"/>
    <xf numFmtId="2" fontId="10" fillId="0" borderId="0" xfId="5" applyNumberFormat="1" applyFont="1" applyFill="1" applyBorder="1" applyAlignment="1" applyProtection="1">
      <alignment horizontal="right"/>
    </xf>
    <xf numFmtId="0" fontId="10" fillId="0" borderId="0" xfId="5" applyNumberFormat="1" applyFont="1" applyFill="1" applyBorder="1" applyAlignment="1" applyProtection="1">
      <alignment horizontal="center"/>
    </xf>
    <xf numFmtId="1" fontId="11" fillId="0" borderId="0" xfId="5" applyNumberFormat="1" applyFont="1" applyFill="1" applyBorder="1" applyAlignment="1" applyProtection="1"/>
    <xf numFmtId="1" fontId="10" fillId="0" borderId="0" xfId="5" applyNumberFormat="1" applyFont="1" applyFill="1" applyBorder="1" applyAlignment="1" applyProtection="1">
      <alignment horizontal="center"/>
    </xf>
    <xf numFmtId="2" fontId="10" fillId="0" borderId="0" xfId="5" applyNumberFormat="1" applyFont="1" applyFill="1" applyBorder="1" applyAlignment="1" applyProtection="1">
      <alignment horizontal="center"/>
    </xf>
    <xf numFmtId="2" fontId="10" fillId="0" borderId="0" xfId="6" applyNumberFormat="1" applyFont="1" applyFill="1" applyBorder="1" applyAlignment="1" applyProtection="1">
      <alignment horizontal="right"/>
    </xf>
    <xf numFmtId="2" fontId="8" fillId="0" borderId="0" xfId="7" applyNumberFormat="1" applyFont="1" applyFill="1" applyBorder="1" applyAlignment="1" applyProtection="1"/>
    <xf numFmtId="44" fontId="3" fillId="0" borderId="0" xfId="2" applyFont="1" applyFill="1" applyBorder="1" applyAlignment="1" applyProtection="1"/>
    <xf numFmtId="44" fontId="8" fillId="0" borderId="0" xfId="2" applyFont="1" applyFill="1" applyBorder="1" applyAlignment="1" applyProtection="1">
      <alignment horizontal="center"/>
    </xf>
    <xf numFmtId="0" fontId="10" fillId="0" borderId="0" xfId="0" applyFont="1" applyFill="1" applyAlignment="1">
      <alignment horizontal="center"/>
    </xf>
    <xf numFmtId="2" fontId="14" fillId="0" borderId="0" xfId="5" applyNumberFormat="1" applyFont="1" applyFill="1" applyBorder="1" applyAlignment="1" applyProtection="1">
      <alignment horizontal="right"/>
    </xf>
    <xf numFmtId="2" fontId="14" fillId="0" borderId="0" xfId="5" applyNumberFormat="1" applyFont="1" applyFill="1" applyBorder="1" applyAlignment="1" applyProtection="1">
      <alignment horizontal="center"/>
    </xf>
    <xf numFmtId="1" fontId="14" fillId="0" borderId="0" xfId="5" applyNumberFormat="1" applyFont="1" applyFill="1" applyBorder="1" applyAlignment="1" applyProtection="1">
      <alignment horizontal="left"/>
    </xf>
    <xf numFmtId="0" fontId="14" fillId="0" borderId="0" xfId="5" applyNumberFormat="1" applyFont="1" applyFill="1" applyBorder="1" applyAlignment="1" applyProtection="1"/>
    <xf numFmtId="0" fontId="15" fillId="0" borderId="0" xfId="5" applyNumberFormat="1" applyFont="1" applyFill="1" applyBorder="1" applyAlignment="1" applyProtection="1">
      <alignment horizontal="center"/>
    </xf>
    <xf numFmtId="0" fontId="10" fillId="0" borderId="0" xfId="0" applyFont="1" applyFill="1"/>
    <xf numFmtId="1" fontId="10" fillId="0" borderId="0" xfId="0" applyNumberFormat="1" applyFont="1" applyFill="1"/>
    <xf numFmtId="1" fontId="17" fillId="0" borderId="0" xfId="0" applyNumberFormat="1" applyFont="1" applyFill="1"/>
    <xf numFmtId="0" fontId="17" fillId="0" borderId="0" xfId="0" applyFont="1" applyFill="1"/>
    <xf numFmtId="0" fontId="10" fillId="0" borderId="0" xfId="0" applyFont="1"/>
    <xf numFmtId="1" fontId="11" fillId="0" borderId="0" xfId="0" applyNumberFormat="1" applyFont="1"/>
    <xf numFmtId="1" fontId="18" fillId="0" borderId="0" xfId="0" applyNumberFormat="1" applyFont="1" applyFill="1"/>
    <xf numFmtId="0" fontId="18" fillId="0" borderId="0" xfId="0" applyFont="1" applyFill="1" applyBorder="1"/>
    <xf numFmtId="1" fontId="19" fillId="0" borderId="0" xfId="0" applyNumberFormat="1" applyFont="1" applyFill="1"/>
    <xf numFmtId="1" fontId="10" fillId="0" borderId="2" xfId="0" applyNumberFormat="1" applyFont="1" applyFill="1" applyBorder="1"/>
    <xf numFmtId="0" fontId="10" fillId="0" borderId="2" xfId="0" applyFont="1" applyFill="1" applyBorder="1"/>
    <xf numFmtId="0" fontId="10" fillId="0" borderId="2" xfId="0" applyFont="1" applyBorder="1"/>
    <xf numFmtId="1" fontId="10" fillId="0" borderId="3" xfId="0" applyNumberFormat="1" applyFont="1" applyFill="1" applyBorder="1"/>
    <xf numFmtId="0" fontId="10" fillId="0" borderId="4" xfId="0" applyFont="1" applyFill="1" applyBorder="1"/>
    <xf numFmtId="0" fontId="20" fillId="0" borderId="5" xfId="0" applyFont="1" applyBorder="1" applyAlignment="1">
      <alignment horizontal="center" vertical="center" textRotation="90"/>
    </xf>
    <xf numFmtId="0" fontId="20" fillId="0" borderId="5" xfId="0" applyFont="1" applyFill="1" applyBorder="1" applyAlignment="1">
      <alignment horizontal="center" vertical="center" textRotation="90"/>
    </xf>
    <xf numFmtId="0" fontId="10" fillId="0" borderId="5" xfId="0" applyFont="1" applyBorder="1" applyAlignment="1">
      <alignment horizontal="center"/>
    </xf>
    <xf numFmtId="1" fontId="10" fillId="0" borderId="6" xfId="0" applyNumberFormat="1" applyFont="1" applyFill="1" applyBorder="1"/>
    <xf numFmtId="0" fontId="21" fillId="0" borderId="7" xfId="0" applyFont="1" applyFill="1" applyBorder="1" applyAlignment="1">
      <alignment horizontal="right"/>
    </xf>
    <xf numFmtId="2" fontId="20" fillId="0" borderId="8" xfId="0" applyNumberFormat="1" applyFont="1" applyBorder="1" applyAlignment="1">
      <alignment horizontal="center" vertical="center"/>
    </xf>
    <xf numFmtId="2" fontId="20" fillId="0" borderId="8" xfId="0" applyNumberFormat="1" applyFont="1" applyFill="1" applyBorder="1" applyAlignment="1">
      <alignment horizontal="center" vertical="center"/>
    </xf>
    <xf numFmtId="164" fontId="23" fillId="0" borderId="9" xfId="2" applyNumberFormat="1" applyFont="1" applyFill="1" applyBorder="1" applyAlignment="1">
      <alignment horizontal="center"/>
    </xf>
    <xf numFmtId="44" fontId="23" fillId="0" borderId="9" xfId="2" applyFont="1" applyBorder="1" applyAlignment="1">
      <alignment horizontal="center"/>
    </xf>
    <xf numFmtId="2" fontId="10" fillId="0" borderId="5" xfId="0" applyNumberFormat="1" applyFont="1" applyBorder="1" applyAlignment="1"/>
    <xf numFmtId="0" fontId="10" fillId="0" borderId="0" xfId="0" applyFont="1" applyFill="1" applyBorder="1"/>
    <xf numFmtId="2" fontId="8" fillId="0" borderId="0" xfId="6" applyNumberFormat="1" applyFont="1" applyFill="1" applyBorder="1" applyAlignment="1" applyProtection="1"/>
    <xf numFmtId="1" fontId="6" fillId="0" borderId="0" xfId="6" applyNumberFormat="1" applyFont="1" applyFill="1" applyBorder="1" applyAlignment="1" applyProtection="1">
      <alignment horizontal="right"/>
    </xf>
    <xf numFmtId="1" fontId="6" fillId="0" borderId="0" xfId="6" applyNumberFormat="1" applyFont="1" applyFill="1" applyBorder="1" applyAlignment="1" applyProtection="1"/>
    <xf numFmtId="1" fontId="8" fillId="0" borderId="0" xfId="6" applyNumberFormat="1" applyFont="1" applyFill="1" applyBorder="1" applyAlignment="1" applyProtection="1">
      <alignment horizontal="center"/>
    </xf>
    <xf numFmtId="1" fontId="6" fillId="0" borderId="0" xfId="6" applyNumberFormat="1" applyFont="1" applyFill="1" applyBorder="1" applyAlignment="1" applyProtection="1">
      <alignment horizontal="center"/>
    </xf>
    <xf numFmtId="0" fontId="6" fillId="0" borderId="0" xfId="6" applyNumberFormat="1" applyFont="1" applyFill="1" applyBorder="1" applyAlignment="1" applyProtection="1"/>
    <xf numFmtId="2" fontId="6" fillId="0" borderId="0" xfId="6" applyNumberFormat="1" applyFont="1" applyFill="1" applyBorder="1" applyAlignment="1" applyProtection="1">
      <alignment horizontal="right"/>
    </xf>
    <xf numFmtId="2" fontId="7" fillId="0" borderId="0" xfId="6" applyNumberFormat="1" applyFont="1" applyFill="1" applyBorder="1" applyAlignment="1" applyProtection="1"/>
    <xf numFmtId="1" fontId="8" fillId="0" borderId="0" xfId="5" applyNumberFormat="1" applyFont="1" applyFill="1" applyBorder="1" applyAlignment="1" applyProtection="1"/>
    <xf numFmtId="0" fontId="9" fillId="0" borderId="0" xfId="0" applyFont="1" applyFill="1" applyAlignment="1">
      <alignment horizontal="center"/>
    </xf>
    <xf numFmtId="0" fontId="6" fillId="0" borderId="0" xfId="6" applyNumberFormat="1" applyFont="1" applyFill="1" applyBorder="1" applyAlignment="1" applyProtection="1">
      <alignment horizontal="center"/>
    </xf>
    <xf numFmtId="2" fontId="6" fillId="0" borderId="0" xfId="6" applyNumberFormat="1" applyFont="1" applyFill="1" applyBorder="1" applyAlignment="1" applyProtection="1">
      <alignment horizontal="center"/>
    </xf>
    <xf numFmtId="2" fontId="7" fillId="0" borderId="0" xfId="6" applyNumberFormat="1" applyFont="1" applyFill="1" applyBorder="1" applyAlignment="1" applyProtection="1">
      <alignment horizontal="center"/>
    </xf>
    <xf numFmtId="2" fontId="25" fillId="0" borderId="0" xfId="7" applyNumberFormat="1" applyFont="1" applyFill="1" applyBorder="1" applyAlignment="1" applyProtection="1"/>
    <xf numFmtId="2" fontId="7" fillId="0" borderId="0" xfId="7" applyNumberFormat="1" applyFont="1" applyFill="1" applyBorder="1" applyAlignment="1" applyProtection="1"/>
    <xf numFmtId="2" fontId="6" fillId="0" borderId="0" xfId="7" applyNumberFormat="1" applyFont="1" applyFill="1" applyBorder="1" applyAlignment="1">
      <alignment horizontal="center"/>
    </xf>
    <xf numFmtId="1" fontId="27" fillId="0" borderId="0" xfId="6" applyNumberFormat="1" applyFont="1" applyFill="1" applyBorder="1" applyAlignment="1" applyProtection="1">
      <alignment horizontal="left"/>
    </xf>
    <xf numFmtId="4" fontId="10" fillId="0" borderId="0" xfId="5" applyNumberFormat="1" applyFont="1" applyFill="1" applyBorder="1" applyAlignment="1" applyProtection="1"/>
    <xf numFmtId="0" fontId="6" fillId="0" borderId="0" xfId="0" applyFont="1" applyFill="1" applyAlignment="1">
      <alignment horizontal="center"/>
    </xf>
    <xf numFmtId="0" fontId="29" fillId="0" borderId="5" xfId="0" applyFont="1" applyBorder="1" applyAlignment="1">
      <alignment horizontal="center" vertical="center" textRotation="90"/>
    </xf>
    <xf numFmtId="0" fontId="27" fillId="0" borderId="0" xfId="0" applyFont="1" applyFill="1"/>
    <xf numFmtId="2" fontId="26" fillId="0" borderId="0" xfId="5" applyNumberFormat="1" applyFont="1" applyFill="1" applyBorder="1" applyAlignment="1" applyProtection="1">
      <alignment horizontal="right"/>
    </xf>
    <xf numFmtId="0" fontId="26" fillId="0" borderId="0" xfId="5" applyNumberFormat="1" applyFont="1" applyFill="1" applyBorder="1" applyAlignment="1" applyProtection="1"/>
    <xf numFmtId="2" fontId="26" fillId="0" borderId="0" xfId="5" applyNumberFormat="1" applyFont="1" applyFill="1" applyBorder="1" applyAlignment="1" applyProtection="1">
      <alignment horizontal="center"/>
    </xf>
    <xf numFmtId="1" fontId="6" fillId="0" borderId="0" xfId="8" applyNumberFormat="1" applyFont="1" applyFill="1" applyBorder="1" applyAlignment="1">
      <alignment horizontal="center"/>
    </xf>
    <xf numFmtId="2" fontId="16" fillId="2" borderId="0" xfId="7" applyNumberFormat="1" applyFont="1" applyFill="1" applyBorder="1" applyAlignment="1" applyProtection="1"/>
    <xf numFmtId="1" fontId="10" fillId="2" borderId="0" xfId="5" applyNumberFormat="1" applyFont="1" applyFill="1" applyBorder="1" applyAlignment="1" applyProtection="1"/>
    <xf numFmtId="1" fontId="16" fillId="2" borderId="0" xfId="5" applyNumberFormat="1" applyFont="1" applyFill="1" applyBorder="1" applyAlignment="1" applyProtection="1"/>
    <xf numFmtId="0" fontId="10" fillId="2" borderId="0" xfId="5" applyNumberFormat="1" applyFont="1" applyFill="1" applyBorder="1" applyAlignment="1" applyProtection="1"/>
    <xf numFmtId="2" fontId="14" fillId="2" borderId="0" xfId="5" applyNumberFormat="1" applyFont="1" applyFill="1" applyBorder="1" applyAlignment="1" applyProtection="1">
      <alignment horizontal="right"/>
    </xf>
    <xf numFmtId="2" fontId="7" fillId="2" borderId="0" xfId="7" applyNumberFormat="1" applyFont="1" applyFill="1" applyBorder="1" applyAlignment="1" applyProtection="1"/>
    <xf numFmtId="0" fontId="27" fillId="2" borderId="0" xfId="5" applyNumberFormat="1" applyFont="1" applyFill="1" applyBorder="1" applyAlignment="1" applyProtection="1"/>
    <xf numFmtId="42" fontId="27" fillId="2" borderId="0" xfId="5" applyNumberFormat="1" applyFont="1" applyFill="1" applyBorder="1" applyAlignment="1" applyProtection="1"/>
    <xf numFmtId="42" fontId="27" fillId="2" borderId="0" xfId="7" applyNumberFormat="1" applyFont="1" applyFill="1" applyBorder="1" applyAlignment="1" applyProtection="1"/>
    <xf numFmtId="2" fontId="13" fillId="0" borderId="0" xfId="5" applyNumberFormat="1" applyFont="1" applyFill="1" applyBorder="1" applyAlignment="1" applyProtection="1">
      <alignment horizontal="right"/>
    </xf>
    <xf numFmtId="4" fontId="3" fillId="0" borderId="0" xfId="0" applyNumberFormat="1" applyFont="1" applyFill="1" applyBorder="1"/>
    <xf numFmtId="2" fontId="3" fillId="0" borderId="0" xfId="5" applyNumberFormat="1" applyFont="1" applyFill="1" applyBorder="1" applyAlignment="1" applyProtection="1"/>
    <xf numFmtId="2" fontId="6" fillId="2" borderId="0" xfId="7" applyNumberFormat="1" applyFont="1" applyFill="1" applyBorder="1" applyAlignment="1" applyProtection="1">
      <alignment horizontal="center"/>
    </xf>
    <xf numFmtId="1" fontId="3" fillId="0" borderId="0" xfId="6" applyNumberFormat="1" applyFont="1" applyFill="1" applyBorder="1" applyAlignment="1" applyProtection="1"/>
    <xf numFmtId="1" fontId="9" fillId="0" borderId="0" xfId="6" applyNumberFormat="1" applyFont="1" applyFill="1" applyBorder="1" applyAlignment="1" applyProtection="1">
      <alignment horizontal="left"/>
    </xf>
    <xf numFmtId="1" fontId="8" fillId="0" borderId="0" xfId="6" applyNumberFormat="1" applyFont="1" applyFill="1" applyBorder="1" applyAlignment="1" applyProtection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7" fillId="0" borderId="0" xfId="0" applyFont="1" applyFill="1" applyBorder="1" applyAlignment="1">
      <alignment horizontal="center"/>
    </xf>
    <xf numFmtId="1" fontId="8" fillId="0" borderId="0" xfId="6" applyNumberFormat="1" applyFont="1" applyFill="1" applyBorder="1" applyAlignment="1" applyProtection="1"/>
    <xf numFmtId="1" fontId="7" fillId="0" borderId="0" xfId="6" applyNumberFormat="1" applyFont="1" applyFill="1" applyBorder="1" applyAlignment="1" applyProtection="1">
      <alignment horizontal="left"/>
    </xf>
    <xf numFmtId="1" fontId="7" fillId="0" borderId="0" xfId="6" applyNumberFormat="1" applyFont="1" applyFill="1" applyBorder="1" applyAlignment="1" applyProtection="1"/>
    <xf numFmtId="0" fontId="7" fillId="0" borderId="0" xfId="0" applyFont="1" applyFill="1"/>
    <xf numFmtId="1" fontId="3" fillId="0" borderId="0" xfId="0" applyNumberFormat="1" applyFont="1" applyFill="1"/>
    <xf numFmtId="1" fontId="3" fillId="0" borderId="0" xfId="6" applyNumberFormat="1" applyFont="1" applyFill="1" applyBorder="1" applyAlignment="1" applyProtection="1">
      <alignment horizontal="center"/>
    </xf>
    <xf numFmtId="1" fontId="3" fillId="0" borderId="0" xfId="0" applyNumberFormat="1" applyFont="1" applyFill="1" applyAlignment="1">
      <alignment horizontal="center"/>
    </xf>
    <xf numFmtId="1" fontId="9" fillId="0" borderId="0" xfId="0" applyNumberFormat="1" applyFont="1" applyFill="1" applyAlignment="1">
      <alignment horizontal="center"/>
    </xf>
    <xf numFmtId="1" fontId="9" fillId="0" borderId="0" xfId="6" applyNumberFormat="1" applyFont="1" applyFill="1" applyBorder="1" applyAlignment="1" applyProtection="1">
      <alignment horizontal="center"/>
    </xf>
    <xf numFmtId="1" fontId="9" fillId="0" borderId="0" xfId="6" applyNumberFormat="1" applyFont="1" applyFill="1" applyBorder="1" applyAlignment="1" applyProtection="1"/>
    <xf numFmtId="0" fontId="9" fillId="0" borderId="0" xfId="0" applyFont="1" applyFill="1" applyBorder="1" applyAlignment="1">
      <alignment horizontal="center"/>
    </xf>
    <xf numFmtId="1" fontId="7" fillId="0" borderId="0" xfId="0" applyNumberFormat="1" applyFont="1" applyFill="1"/>
    <xf numFmtId="0" fontId="8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3" fillId="0" borderId="0" xfId="7" applyNumberFormat="1" applyFont="1" applyFill="1" applyBorder="1" applyAlignment="1" applyProtection="1">
      <alignment horizontal="center"/>
    </xf>
    <xf numFmtId="4" fontId="6" fillId="0" borderId="0" xfId="6" applyNumberFormat="1" applyFont="1" applyFill="1" applyBorder="1" applyAlignment="1" applyProtection="1"/>
    <xf numFmtId="2" fontId="29" fillId="0" borderId="8" xfId="0" applyNumberFormat="1" applyFont="1" applyFill="1" applyBorder="1" applyAlignment="1">
      <alignment horizontal="center" vertical="center"/>
    </xf>
    <xf numFmtId="2" fontId="22" fillId="0" borderId="8" xfId="0" applyNumberFormat="1" applyFont="1" applyFill="1" applyBorder="1" applyAlignment="1">
      <alignment horizontal="center" vertical="center"/>
    </xf>
    <xf numFmtId="2" fontId="3" fillId="2" borderId="0" xfId="5" applyNumberFormat="1" applyFont="1" applyFill="1" applyBorder="1" applyAlignment="1" applyProtection="1">
      <alignment horizontal="right"/>
    </xf>
    <xf numFmtId="2" fontId="3" fillId="0" borderId="0" xfId="7" applyNumberFormat="1" applyFont="1"/>
    <xf numFmtId="1" fontId="3" fillId="0" borderId="0" xfId="8" applyNumberFormat="1" applyFont="1" applyFill="1" applyBorder="1" applyAlignment="1">
      <alignment horizontal="center"/>
    </xf>
    <xf numFmtId="2" fontId="3" fillId="0" borderId="0" xfId="8" applyNumberFormat="1" applyFont="1" applyBorder="1" applyAlignment="1">
      <alignment horizontal="center"/>
    </xf>
    <xf numFmtId="0" fontId="27" fillId="0" borderId="0" xfId="6" applyNumberFormat="1" applyFont="1" applyFill="1" applyBorder="1" applyAlignment="1" applyProtection="1"/>
    <xf numFmtId="0" fontId="26" fillId="0" borderId="5" xfId="0" applyFont="1" applyBorder="1" applyAlignment="1">
      <alignment horizontal="center"/>
    </xf>
    <xf numFmtId="2" fontId="26" fillId="0" borderId="5" xfId="0" applyNumberFormat="1" applyFont="1" applyBorder="1" applyAlignment="1"/>
    <xf numFmtId="0" fontId="26" fillId="0" borderId="0" xfId="0" applyFont="1"/>
    <xf numFmtId="165" fontId="6" fillId="0" borderId="0" xfId="8" applyNumberFormat="1" applyFont="1" applyFill="1" applyBorder="1" applyAlignment="1">
      <alignment horizontal="center"/>
    </xf>
    <xf numFmtId="1" fontId="7" fillId="0" borderId="0" xfId="6" applyNumberFormat="1" applyFont="1" applyFill="1" applyBorder="1" applyAlignment="1" applyProtection="1">
      <alignment horizontal="center"/>
    </xf>
    <xf numFmtId="4" fontId="3" fillId="0" borderId="0" xfId="0" applyNumberFormat="1" applyFont="1" applyFill="1" applyBorder="1" applyAlignment="1">
      <alignment horizontal="right"/>
    </xf>
    <xf numFmtId="2" fontId="10" fillId="2" borderId="0" xfId="5" applyNumberFormat="1" applyFont="1" applyFill="1" applyBorder="1" applyAlignment="1" applyProtection="1">
      <alignment horizontal="right"/>
    </xf>
    <xf numFmtId="2" fontId="3" fillId="0" borderId="0" xfId="5" applyNumberFormat="1" applyFont="1" applyFill="1" applyBorder="1" applyAlignment="1" applyProtection="1">
      <alignment horizontal="right"/>
    </xf>
    <xf numFmtId="2" fontId="3" fillId="0" borderId="0" xfId="5" applyNumberFormat="1" applyFont="1" applyFill="1" applyBorder="1" applyAlignment="1" applyProtection="1">
      <alignment horizontal="center"/>
    </xf>
    <xf numFmtId="49" fontId="8" fillId="0" borderId="0" xfId="5" applyNumberFormat="1" applyFont="1" applyFill="1" applyBorder="1" applyAlignment="1" applyProtection="1"/>
    <xf numFmtId="49" fontId="8" fillId="0" borderId="0" xfId="6" applyNumberFormat="1" applyFont="1" applyFill="1" applyBorder="1" applyAlignment="1" applyProtection="1"/>
    <xf numFmtId="4" fontId="7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2" fontId="3" fillId="0" borderId="0" xfId="0" applyNumberFormat="1" applyFont="1" applyFill="1" applyAlignment="1"/>
    <xf numFmtId="2" fontId="13" fillId="2" borderId="0" xfId="5" applyNumberFormat="1" applyFont="1" applyFill="1" applyBorder="1" applyAlignment="1" applyProtection="1">
      <alignment horizontal="center"/>
    </xf>
    <xf numFmtId="2" fontId="26" fillId="2" borderId="0" xfId="5" applyNumberFormat="1" applyFont="1" applyFill="1" applyBorder="1" applyAlignment="1" applyProtection="1">
      <alignment horizontal="center"/>
    </xf>
    <xf numFmtId="2" fontId="29" fillId="0" borderId="8" xfId="0" applyNumberFormat="1" applyFont="1" applyBorder="1" applyAlignment="1">
      <alignment horizontal="center" vertical="center"/>
    </xf>
    <xf numFmtId="4" fontId="3" fillId="0" borderId="0" xfId="0" applyNumberFormat="1" applyFont="1" applyFill="1"/>
    <xf numFmtId="49" fontId="3" fillId="0" borderId="0" xfId="0" applyNumberFormat="1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49" fontId="7" fillId="0" borderId="0" xfId="0" applyNumberFormat="1" applyFont="1" applyFill="1"/>
    <xf numFmtId="49" fontId="3" fillId="0" borderId="0" xfId="0" applyNumberFormat="1" applyFont="1" applyFill="1"/>
    <xf numFmtId="49" fontId="6" fillId="0" borderId="0" xfId="6" applyNumberFormat="1" applyFont="1" applyFill="1" applyBorder="1" applyAlignment="1" applyProtection="1"/>
    <xf numFmtId="0" fontId="26" fillId="0" borderId="2" xfId="0" applyFont="1" applyBorder="1"/>
    <xf numFmtId="44" fontId="31" fillId="0" borderId="9" xfId="2" applyFont="1" applyBorder="1" applyAlignment="1">
      <alignment horizontal="center"/>
    </xf>
    <xf numFmtId="0" fontId="26" fillId="0" borderId="0" xfId="0" applyFont="1" applyFill="1"/>
    <xf numFmtId="0" fontId="3" fillId="0" borderId="11" xfId="0" applyFont="1" applyFill="1" applyBorder="1"/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2" fontId="13" fillId="0" borderId="0" xfId="5" applyNumberFormat="1" applyFont="1" applyFill="1" applyBorder="1" applyAlignment="1" applyProtection="1">
      <alignment horizontal="center"/>
    </xf>
    <xf numFmtId="2" fontId="3" fillId="2" borderId="0" xfId="7" applyNumberFormat="1" applyFont="1" applyFill="1" applyBorder="1" applyAlignment="1" applyProtection="1">
      <alignment horizontal="center"/>
    </xf>
    <xf numFmtId="2" fontId="16" fillId="0" borderId="0" xfId="7" applyNumberFormat="1" applyFont="1" applyFill="1" applyBorder="1" applyAlignment="1" applyProtection="1"/>
    <xf numFmtId="42" fontId="27" fillId="0" borderId="0" xfId="7" applyNumberFormat="1" applyFont="1" applyFill="1" applyBorder="1" applyAlignment="1" applyProtection="1"/>
    <xf numFmtId="2" fontId="8" fillId="0" borderId="0" xfId="5" applyNumberFormat="1" applyFont="1" applyFill="1" applyBorder="1" applyAlignment="1" applyProtection="1"/>
    <xf numFmtId="2" fontId="3" fillId="0" borderId="0" xfId="6" applyNumberFormat="1" applyFont="1" applyFill="1" applyBorder="1" applyAlignment="1" applyProtection="1"/>
    <xf numFmtId="2" fontId="3" fillId="0" borderId="0" xfId="0" applyNumberFormat="1" applyFont="1" applyFill="1" applyAlignment="1">
      <alignment horizontal="center"/>
    </xf>
    <xf numFmtId="2" fontId="9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/>
    <xf numFmtId="0" fontId="3" fillId="0" borderId="0" xfId="6" applyNumberFormat="1" applyFont="1" applyFill="1" applyBorder="1" applyAlignment="1" applyProtection="1">
      <alignment horizontal="center"/>
    </xf>
    <xf numFmtId="2" fontId="3" fillId="0" borderId="0" xfId="6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>
      <alignment horizontal="center"/>
    </xf>
    <xf numFmtId="0" fontId="26" fillId="0" borderId="5" xfId="0" applyFont="1" applyFill="1" applyBorder="1" applyAlignment="1">
      <alignment horizontal="center"/>
    </xf>
    <xf numFmtId="166" fontId="3" fillId="0" borderId="0" xfId="7" applyNumberFormat="1" applyFont="1" applyFill="1" applyBorder="1" applyAlignment="1" applyProtection="1"/>
    <xf numFmtId="4" fontId="32" fillId="0" borderId="0" xfId="0" applyNumberFormat="1" applyFont="1" applyFill="1" applyBorder="1" applyAlignment="1">
      <alignment horizontal="center"/>
    </xf>
    <xf numFmtId="0" fontId="26" fillId="3" borderId="5" xfId="0" applyFont="1" applyFill="1" applyBorder="1" applyAlignment="1">
      <alignment horizontal="center"/>
    </xf>
    <xf numFmtId="44" fontId="31" fillId="3" borderId="9" xfId="2" applyFont="1" applyFill="1" applyBorder="1" applyAlignment="1">
      <alignment horizontal="center"/>
    </xf>
    <xf numFmtId="2" fontId="26" fillId="3" borderId="5" xfId="0" applyNumberFormat="1" applyFont="1" applyFill="1" applyBorder="1" applyAlignment="1"/>
    <xf numFmtId="1" fontId="3" fillId="0" borderId="10" xfId="0" applyNumberFormat="1" applyFont="1" applyFill="1" applyBorder="1" applyAlignment="1">
      <alignment horizontal="left"/>
    </xf>
    <xf numFmtId="2" fontId="26" fillId="0" borderId="0" xfId="0" applyNumberFormat="1" applyFont="1" applyFill="1"/>
    <xf numFmtId="167" fontId="11" fillId="0" borderId="0" xfId="5" applyNumberFormat="1" applyFont="1" applyFill="1" applyBorder="1" applyAlignment="1" applyProtection="1">
      <alignment horizontal="left"/>
    </xf>
    <xf numFmtId="167" fontId="3" fillId="0" borderId="0" xfId="0" applyNumberFormat="1" applyFont="1" applyFill="1" applyAlignment="1">
      <alignment horizontal="center"/>
    </xf>
    <xf numFmtId="167" fontId="9" fillId="0" borderId="0" xfId="0" applyNumberFormat="1" applyFont="1" applyFill="1" applyAlignment="1">
      <alignment horizontal="center"/>
    </xf>
    <xf numFmtId="167" fontId="7" fillId="0" borderId="0" xfId="0" applyNumberFormat="1" applyFont="1" applyFill="1"/>
    <xf numFmtId="167" fontId="3" fillId="0" borderId="0" xfId="0" applyNumberFormat="1" applyFont="1" applyFill="1"/>
    <xf numFmtId="167" fontId="10" fillId="0" borderId="0" xfId="5" applyNumberFormat="1" applyFont="1" applyFill="1" applyBorder="1" applyAlignment="1" applyProtection="1">
      <alignment horizontal="center"/>
    </xf>
    <xf numFmtId="2" fontId="26" fillId="4" borderId="0" xfId="0" applyNumberFormat="1" applyFont="1" applyFill="1"/>
    <xf numFmtId="0" fontId="34" fillId="0" borderId="0" xfId="0" applyFont="1" applyAlignment="1">
      <alignment horizontal="left" vertical="top"/>
    </xf>
    <xf numFmtId="0" fontId="34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right" vertical="center"/>
    </xf>
    <xf numFmtId="0" fontId="34" fillId="0" borderId="15" xfId="0" applyFont="1" applyBorder="1" applyAlignment="1">
      <alignment horizontal="left" wrapText="1"/>
    </xf>
    <xf numFmtId="0" fontId="3" fillId="0" borderId="15" xfId="0" applyFont="1" applyBorder="1" applyAlignment="1">
      <alignment horizontal="left" vertical="top" wrapText="1"/>
    </xf>
    <xf numFmtId="1" fontId="11" fillId="0" borderId="0" xfId="5" applyNumberFormat="1" applyFont="1" applyFill="1" applyBorder="1" applyAlignment="1" applyProtection="1">
      <alignment horizontal="left"/>
    </xf>
    <xf numFmtId="1" fontId="8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26" fillId="0" borderId="0" xfId="7" applyNumberFormat="1" applyFont="1" applyFill="1" applyBorder="1" applyAlignment="1" applyProtection="1">
      <alignment horizontal="center"/>
    </xf>
    <xf numFmtId="0" fontId="20" fillId="2" borderId="5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/>
    </xf>
    <xf numFmtId="2" fontId="12" fillId="0" borderId="0" xfId="5" applyNumberFormat="1" applyFont="1" applyFill="1" applyBorder="1" applyAlignment="1" applyProtection="1"/>
    <xf numFmtId="0" fontId="12" fillId="0" borderId="0" xfId="5" applyNumberFormat="1" applyFont="1" applyFill="1" applyBorder="1" applyAlignment="1" applyProtection="1"/>
    <xf numFmtId="0" fontId="12" fillId="0" borderId="0" xfId="5" applyNumberFormat="1" applyFont="1" applyFill="1" applyBorder="1" applyAlignment="1" applyProtection="1">
      <alignment horizontal="center"/>
    </xf>
    <xf numFmtId="0" fontId="38" fillId="0" borderId="0" xfId="15" applyFont="1" applyAlignment="1"/>
    <xf numFmtId="0" fontId="37" fillId="0" borderId="0" xfId="15" applyAlignment="1"/>
    <xf numFmtId="8" fontId="37" fillId="0" borderId="0" xfId="15" applyNumberFormat="1" applyAlignment="1">
      <alignment vertical="center"/>
    </xf>
    <xf numFmtId="0" fontId="38" fillId="0" borderId="0" xfId="15" applyFont="1" applyAlignment="1">
      <alignment horizontal="right"/>
    </xf>
    <xf numFmtId="0" fontId="38" fillId="0" borderId="0" xfId="15" applyFont="1"/>
    <xf numFmtId="0" fontId="39" fillId="0" borderId="0" xfId="15" applyFont="1" applyAlignment="1">
      <alignment horizontal="right"/>
    </xf>
    <xf numFmtId="8" fontId="38" fillId="0" borderId="0" xfId="15" applyNumberFormat="1" applyFont="1" applyAlignment="1">
      <alignment vertical="center"/>
    </xf>
    <xf numFmtId="0" fontId="41" fillId="0" borderId="0" xfId="15" applyFont="1"/>
    <xf numFmtId="0" fontId="42" fillId="0" borderId="32" xfId="16" applyFont="1" applyBorder="1" applyAlignment="1">
      <alignment horizontal="left" vertical="center"/>
    </xf>
    <xf numFmtId="171" fontId="43" fillId="0" borderId="0" xfId="17" applyFont="1" applyBorder="1" applyAlignment="1">
      <alignment horizontal="center" vertical="center"/>
    </xf>
    <xf numFmtId="0" fontId="38" fillId="0" borderId="0" xfId="15" applyFont="1" applyAlignment="1">
      <alignment vertical="center"/>
    </xf>
    <xf numFmtId="0" fontId="38" fillId="0" borderId="32" xfId="16" applyFont="1" applyBorder="1" applyAlignment="1">
      <alignment horizontal="center"/>
    </xf>
    <xf numFmtId="0" fontId="38" fillId="0" borderId="0" xfId="16" applyFont="1" applyBorder="1" applyAlignment="1">
      <alignment horizontal="center"/>
    </xf>
    <xf numFmtId="171" fontId="43" fillId="0" borderId="0" xfId="17" applyFont="1" applyBorder="1" applyAlignment="1">
      <alignment horizontal="center"/>
    </xf>
    <xf numFmtId="172" fontId="45" fillId="0" borderId="0" xfId="16" applyNumberFormat="1" applyFont="1" applyBorder="1" applyAlignment="1">
      <alignment horizontal="center" vertical="center"/>
    </xf>
    <xf numFmtId="171" fontId="43" fillId="0" borderId="0" xfId="17" applyFont="1" applyBorder="1" applyAlignment="1">
      <alignment vertical="center"/>
    </xf>
    <xf numFmtId="0" fontId="40" fillId="0" borderId="32" xfId="16" applyFont="1" applyBorder="1" applyAlignment="1">
      <alignment horizontal="center"/>
    </xf>
    <xf numFmtId="172" fontId="45" fillId="0" borderId="0" xfId="15" applyNumberFormat="1" applyFont="1" applyBorder="1" applyAlignment="1">
      <alignment horizontal="center" vertical="center"/>
    </xf>
    <xf numFmtId="0" fontId="38" fillId="0" borderId="0" xfId="16" applyFont="1" applyBorder="1" applyAlignment="1">
      <alignment vertical="center"/>
    </xf>
    <xf numFmtId="0" fontId="38" fillId="0" borderId="0" xfId="16" applyFont="1"/>
    <xf numFmtId="172" fontId="38" fillId="0" borderId="0" xfId="16" applyNumberFormat="1" applyFont="1" applyBorder="1" applyAlignment="1">
      <alignment horizontal="center" vertical="center"/>
    </xf>
    <xf numFmtId="44" fontId="38" fillId="0" borderId="0" xfId="16" applyNumberFormat="1" applyFont="1"/>
    <xf numFmtId="4" fontId="43" fillId="0" borderId="0" xfId="16" applyNumberFormat="1" applyFont="1" applyBorder="1" applyAlignment="1">
      <alignment vertical="center"/>
    </xf>
    <xf numFmtId="172" fontId="42" fillId="0" borderId="0" xfId="16" applyNumberFormat="1" applyFont="1" applyBorder="1" applyAlignment="1">
      <alignment horizontal="center" vertical="center"/>
    </xf>
    <xf numFmtId="4" fontId="43" fillId="0" borderId="0" xfId="16" applyNumberFormat="1" applyFont="1" applyBorder="1" applyAlignment="1">
      <alignment horizontal="right" vertical="center"/>
    </xf>
    <xf numFmtId="0" fontId="38" fillId="0" borderId="29" xfId="16" applyFont="1" applyBorder="1" applyAlignment="1">
      <alignment horizontal="center"/>
    </xf>
    <xf numFmtId="172" fontId="38" fillId="0" borderId="30" xfId="16" applyNumberFormat="1" applyFont="1" applyBorder="1" applyAlignment="1">
      <alignment horizontal="center" vertical="center"/>
    </xf>
    <xf numFmtId="4" fontId="43" fillId="0" borderId="30" xfId="16" applyNumberFormat="1" applyFont="1" applyBorder="1" applyAlignment="1">
      <alignment vertical="center"/>
    </xf>
    <xf numFmtId="0" fontId="38" fillId="0" borderId="0" xfId="16" applyFont="1" applyAlignment="1">
      <alignment vertical="center"/>
    </xf>
    <xf numFmtId="0" fontId="38" fillId="0" borderId="0" xfId="16" applyFont="1" applyAlignment="1">
      <alignment horizontal="center"/>
    </xf>
    <xf numFmtId="4" fontId="43" fillId="0" borderId="0" xfId="16" applyNumberFormat="1" applyFont="1" applyBorder="1"/>
    <xf numFmtId="8" fontId="38" fillId="0" borderId="0" xfId="2" applyNumberFormat="1" applyFont="1"/>
    <xf numFmtId="8" fontId="38" fillId="0" borderId="0" xfId="15" applyNumberFormat="1" applyFont="1"/>
    <xf numFmtId="44" fontId="0" fillId="0" borderId="0" xfId="2" applyFont="1" applyAlignment="1">
      <alignment vertical="center"/>
    </xf>
    <xf numFmtId="9" fontId="35" fillId="2" borderId="0" xfId="8" applyFont="1" applyFill="1" applyAlignment="1">
      <alignment horizontal="center" vertical="center"/>
    </xf>
    <xf numFmtId="44" fontId="41" fillId="0" borderId="0" xfId="2" applyFont="1" applyAlignment="1">
      <alignment vertical="center"/>
    </xf>
    <xf numFmtId="44" fontId="7" fillId="0" borderId="1" xfId="2" applyFont="1" applyBorder="1" applyAlignment="1">
      <alignment vertical="center"/>
    </xf>
    <xf numFmtId="9" fontId="38" fillId="0" borderId="0" xfId="16" applyNumberFormat="1" applyFont="1"/>
    <xf numFmtId="0" fontId="3" fillId="0" borderId="0" xfId="0" applyFont="1" applyFill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2" fontId="6" fillId="0" borderId="0" xfId="7" applyNumberFormat="1" applyFont="1" applyFill="1"/>
    <xf numFmtId="2" fontId="3" fillId="0" borderId="0" xfId="7" applyNumberFormat="1" applyFont="1" applyFill="1"/>
    <xf numFmtId="2" fontId="6" fillId="0" borderId="0" xfId="7" applyNumberFormat="1" applyFont="1" applyFill="1" applyBorder="1"/>
    <xf numFmtId="2" fontId="3" fillId="0" borderId="0" xfId="7" applyNumberFormat="1" applyFont="1" applyFill="1" applyBorder="1"/>
    <xf numFmtId="44" fontId="6" fillId="0" borderId="1" xfId="2" applyFont="1" applyFill="1" applyBorder="1"/>
    <xf numFmtId="9" fontId="38" fillId="2" borderId="0" xfId="16" applyNumberFormat="1" applyFont="1" applyFill="1" applyAlignment="1">
      <alignment horizontal="left" vertical="center"/>
    </xf>
    <xf numFmtId="4" fontId="7" fillId="0" borderId="0" xfId="0" applyNumberFormat="1" applyFont="1" applyFill="1"/>
    <xf numFmtId="4" fontId="7" fillId="0" borderId="0" xfId="0" applyNumberFormat="1" applyFont="1" applyFill="1" applyAlignment="1">
      <alignment horizontal="center"/>
    </xf>
    <xf numFmtId="4" fontId="3" fillId="0" borderId="1" xfId="2" applyNumberFormat="1" applyFont="1" applyFill="1" applyBorder="1" applyAlignment="1">
      <alignment horizontal="right"/>
    </xf>
    <xf numFmtId="44" fontId="3" fillId="0" borderId="2" xfId="2" applyFont="1" applyFill="1" applyBorder="1" applyAlignment="1" applyProtection="1"/>
    <xf numFmtId="49" fontId="47" fillId="0" borderId="0" xfId="0" applyNumberFormat="1" applyFont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wrapText="1"/>
    </xf>
    <xf numFmtId="2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49" fontId="41" fillId="0" borderId="0" xfId="0" applyNumberFormat="1" applyFont="1" applyAlignment="1">
      <alignment horizontal="center"/>
    </xf>
    <xf numFmtId="49" fontId="41" fillId="0" borderId="0" xfId="0" applyNumberFormat="1" applyFont="1" applyAlignment="1">
      <alignment horizontal="center" wrapText="1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2" fontId="4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0" fontId="41" fillId="0" borderId="0" xfId="0" applyFont="1"/>
    <xf numFmtId="49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right" vertical="center" wrapText="1"/>
    </xf>
    <xf numFmtId="2" fontId="3" fillId="0" borderId="0" xfId="0" applyNumberFormat="1" applyFont="1" applyAlignment="1">
      <alignment vertical="center"/>
    </xf>
    <xf numFmtId="2" fontId="28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2" fontId="26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2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49" fontId="3" fillId="0" borderId="0" xfId="0" applyNumberFormat="1" applyFont="1" applyAlignment="1">
      <alignment horizontal="center" wrapText="1"/>
    </xf>
    <xf numFmtId="44" fontId="7" fillId="0" borderId="0" xfId="2" applyFont="1" applyFill="1" applyAlignment="1">
      <alignment vertical="center"/>
    </xf>
    <xf numFmtId="0" fontId="3" fillId="0" borderId="15" xfId="0" applyFont="1" applyBorder="1" applyAlignment="1">
      <alignment horizontal="center" vertical="top" wrapText="1"/>
    </xf>
    <xf numFmtId="0" fontId="34" fillId="0" borderId="15" xfId="0" applyFont="1" applyBorder="1" applyAlignment="1">
      <alignment horizontal="center" wrapText="1"/>
    </xf>
    <xf numFmtId="0" fontId="3" fillId="5" borderId="17" xfId="0" applyFont="1" applyFill="1" applyBorder="1" applyAlignment="1">
      <alignment horizontal="center" vertical="top" wrapText="1"/>
    </xf>
    <xf numFmtId="0" fontId="3" fillId="5" borderId="17" xfId="0" applyFont="1" applyFill="1" applyBorder="1" applyAlignment="1">
      <alignment horizontal="left" vertical="top" wrapText="1"/>
    </xf>
    <xf numFmtId="0" fontId="3" fillId="5" borderId="17" xfId="0" applyFont="1" applyFill="1" applyBorder="1" applyAlignment="1">
      <alignment horizontal="center" vertical="top"/>
    </xf>
    <xf numFmtId="0" fontId="34" fillId="5" borderId="17" xfId="0" applyFont="1" applyFill="1" applyBorder="1" applyAlignment="1">
      <alignment horizontal="center" vertical="top" wrapText="1"/>
    </xf>
    <xf numFmtId="0" fontId="3" fillId="5" borderId="17" xfId="0" applyFont="1" applyFill="1" applyBorder="1" applyAlignment="1">
      <alignment horizontal="left" vertical="top" wrapText="1" indent="1"/>
    </xf>
    <xf numFmtId="168" fontId="49" fillId="0" borderId="37" xfId="0" applyNumberFormat="1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wrapText="1"/>
    </xf>
    <xf numFmtId="168" fontId="34" fillId="0" borderId="37" xfId="0" applyNumberFormat="1" applyFont="1" applyBorder="1" applyAlignment="1">
      <alignment horizontal="center" vertical="center" shrinkToFit="1"/>
    </xf>
    <xf numFmtId="1" fontId="34" fillId="0" borderId="37" xfId="0" applyNumberFormat="1" applyFont="1" applyBorder="1" applyAlignment="1">
      <alignment horizontal="center" vertical="center" shrinkToFit="1"/>
    </xf>
    <xf numFmtId="1" fontId="49" fillId="0" borderId="37" xfId="0" applyNumberFormat="1" applyFont="1" applyBorder="1" applyAlignment="1">
      <alignment horizontal="center" vertical="center" shrinkToFit="1"/>
    </xf>
    <xf numFmtId="168" fontId="50" fillId="0" borderId="37" xfId="0" applyNumberFormat="1" applyFont="1" applyBorder="1" applyAlignment="1">
      <alignment horizontal="center" vertical="center" shrinkToFit="1"/>
    </xf>
    <xf numFmtId="1" fontId="50" fillId="0" borderId="37" xfId="0" applyNumberFormat="1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wrapText="1"/>
    </xf>
    <xf numFmtId="170" fontId="27" fillId="0" borderId="37" xfId="0" applyNumberFormat="1" applyFont="1" applyBorder="1" applyAlignment="1">
      <alignment horizontal="center" vertical="center" shrinkToFit="1"/>
    </xf>
    <xf numFmtId="169" fontId="27" fillId="0" borderId="37" xfId="0" applyNumberFormat="1" applyFont="1" applyBorder="1" applyAlignment="1">
      <alignment horizontal="center" vertical="center" shrinkToFit="1"/>
    </xf>
    <xf numFmtId="0" fontId="34" fillId="0" borderId="37" xfId="0" applyFont="1" applyBorder="1" applyAlignment="1">
      <alignment horizontal="center" vertical="center"/>
    </xf>
    <xf numFmtId="168" fontId="51" fillId="0" borderId="37" xfId="0" applyNumberFormat="1" applyFont="1" applyBorder="1" applyAlignment="1">
      <alignment horizontal="center" vertical="center" shrinkToFit="1"/>
    </xf>
    <xf numFmtId="1" fontId="51" fillId="0" borderId="37" xfId="0" applyNumberFormat="1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top"/>
    </xf>
    <xf numFmtId="3" fontId="7" fillId="0" borderId="0" xfId="0" applyNumberFormat="1" applyFont="1" applyFill="1" applyAlignment="1">
      <alignment horizontal="center"/>
    </xf>
    <xf numFmtId="0" fontId="40" fillId="0" borderId="0" xfId="16" applyFont="1" applyBorder="1" applyAlignment="1">
      <alignment horizontal="center"/>
    </xf>
    <xf numFmtId="172" fontId="38" fillId="0" borderId="0" xfId="16" applyNumberFormat="1" applyFont="1" applyBorder="1" applyAlignment="1">
      <alignment horizontal="left" vertical="center"/>
    </xf>
    <xf numFmtId="172" fontId="38" fillId="0" borderId="0" xfId="16" applyNumberFormat="1" applyFont="1" applyAlignment="1">
      <alignment horizontal="left"/>
    </xf>
    <xf numFmtId="0" fontId="38" fillId="0" borderId="0" xfId="15" applyFont="1" applyAlignment="1">
      <alignment horizontal="left"/>
    </xf>
    <xf numFmtId="0" fontId="38" fillId="0" borderId="0" xfId="15" applyFont="1" applyAlignment="1">
      <alignment horizontal="right" vertical="top"/>
    </xf>
    <xf numFmtId="0" fontId="3" fillId="2" borderId="0" xfId="0" applyFont="1" applyFill="1"/>
    <xf numFmtId="1" fontId="3" fillId="2" borderId="0" xfId="0" applyNumberFormat="1" applyFont="1" applyFill="1" applyAlignment="1">
      <alignment horizontal="center"/>
    </xf>
    <xf numFmtId="0" fontId="34" fillId="0" borderId="37" xfId="0" applyFont="1" applyBorder="1" applyAlignment="1">
      <alignment horizontal="center" vertical="center" wrapText="1"/>
    </xf>
    <xf numFmtId="2" fontId="34" fillId="0" borderId="0" xfId="0" applyNumberFormat="1" applyFont="1" applyAlignment="1">
      <alignment horizontal="right" vertical="top"/>
    </xf>
    <xf numFmtId="0" fontId="3" fillId="5" borderId="13" xfId="0" applyFont="1" applyFill="1" applyBorder="1" applyAlignment="1">
      <alignment horizontal="left" vertical="top" indent="1"/>
    </xf>
    <xf numFmtId="0" fontId="3" fillId="5" borderId="12" xfId="0" applyFont="1" applyFill="1" applyBorder="1" applyAlignment="1">
      <alignment horizontal="left" vertical="top" indent="1"/>
    </xf>
    <xf numFmtId="2" fontId="3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6" fillId="2" borderId="0" xfId="0" applyFont="1" applyFill="1" applyAlignment="1">
      <alignment horizontal="left" vertical="center" wrapText="1"/>
    </xf>
    <xf numFmtId="4" fontId="3" fillId="2" borderId="0" xfId="0" applyNumberFormat="1" applyFont="1" applyFill="1" applyBorder="1"/>
    <xf numFmtId="44" fontId="44" fillId="0" borderId="0" xfId="2" applyNumberFormat="1" applyFont="1" applyBorder="1" applyAlignment="1">
      <alignment horizontal="left" vertical="center"/>
    </xf>
    <xf numFmtId="8" fontId="44" fillId="0" borderId="33" xfId="2" applyNumberFormat="1" applyFont="1" applyBorder="1" applyAlignment="1">
      <alignment horizontal="left" vertical="center"/>
    </xf>
    <xf numFmtId="44" fontId="44" fillId="2" borderId="0" xfId="2" applyNumberFormat="1" applyFont="1" applyFill="1" applyBorder="1" applyAlignment="1">
      <alignment horizontal="left" vertical="center"/>
    </xf>
    <xf numFmtId="8" fontId="44" fillId="2" borderId="33" xfId="2" applyNumberFormat="1" applyFont="1" applyFill="1" applyBorder="1" applyAlignment="1">
      <alignment horizontal="left" vertical="center"/>
    </xf>
    <xf numFmtId="8" fontId="44" fillId="0" borderId="0" xfId="2" applyNumberFormat="1" applyFont="1" applyBorder="1" applyAlignment="1">
      <alignment horizontal="left" vertical="center"/>
    </xf>
    <xf numFmtId="0" fontId="40" fillId="0" borderId="26" xfId="15" applyFont="1" applyBorder="1" applyAlignment="1">
      <alignment horizontal="center" vertical="center"/>
    </xf>
    <xf numFmtId="0" fontId="40" fillId="0" borderId="27" xfId="15" applyFont="1" applyBorder="1" applyAlignment="1">
      <alignment horizontal="center" vertical="center"/>
    </xf>
    <xf numFmtId="0" fontId="40" fillId="0" borderId="28" xfId="15" applyFont="1" applyBorder="1" applyAlignment="1">
      <alignment horizontal="center" vertical="center"/>
    </xf>
    <xf numFmtId="0" fontId="40" fillId="0" borderId="29" xfId="15" applyFont="1" applyBorder="1" applyAlignment="1">
      <alignment horizontal="center" vertical="center"/>
    </xf>
    <xf numFmtId="0" fontId="40" fillId="0" borderId="30" xfId="15" applyFont="1" applyBorder="1" applyAlignment="1">
      <alignment horizontal="center" vertical="center"/>
    </xf>
    <xf numFmtId="0" fontId="40" fillId="0" borderId="31" xfId="15" applyFont="1" applyBorder="1" applyAlignment="1">
      <alignment horizontal="center" vertical="center"/>
    </xf>
    <xf numFmtId="8" fontId="44" fillId="0" borderId="0" xfId="2" applyNumberFormat="1" applyFont="1" applyBorder="1" applyAlignment="1">
      <alignment horizontal="center" vertical="center"/>
    </xf>
    <xf numFmtId="8" fontId="44" fillId="0" borderId="33" xfId="2" applyNumberFormat="1" applyFont="1" applyBorder="1" applyAlignment="1">
      <alignment horizontal="center" vertical="center"/>
    </xf>
    <xf numFmtId="8" fontId="44" fillId="0" borderId="0" xfId="2" applyNumberFormat="1" applyFont="1" applyBorder="1" applyAlignment="1">
      <alignment horizontal="left"/>
    </xf>
    <xf numFmtId="8" fontId="44" fillId="0" borderId="33" xfId="2" applyNumberFormat="1" applyFont="1" applyBorder="1" applyAlignment="1">
      <alignment horizontal="left"/>
    </xf>
    <xf numFmtId="0" fontId="46" fillId="6" borderId="34" xfId="15" applyFont="1" applyFill="1" applyBorder="1" applyAlignment="1">
      <alignment horizontal="center" vertical="center"/>
    </xf>
    <xf numFmtId="0" fontId="46" fillId="6" borderId="35" xfId="15" applyFont="1" applyFill="1" applyBorder="1" applyAlignment="1">
      <alignment horizontal="center" vertical="center"/>
    </xf>
    <xf numFmtId="0" fontId="46" fillId="6" borderId="36" xfId="15" applyFont="1" applyFill="1" applyBorder="1" applyAlignment="1">
      <alignment horizontal="center" vertical="center"/>
    </xf>
    <xf numFmtId="172" fontId="38" fillId="0" borderId="0" xfId="16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8" fontId="44" fillId="0" borderId="30" xfId="2" applyNumberFormat="1" applyFont="1" applyBorder="1" applyAlignment="1">
      <alignment horizontal="left" vertical="center"/>
    </xf>
    <xf numFmtId="8" fontId="44" fillId="0" borderId="31" xfId="2" applyNumberFormat="1" applyFont="1" applyBorder="1" applyAlignment="1">
      <alignment horizontal="left" vertical="center"/>
    </xf>
    <xf numFmtId="8" fontId="40" fillId="0" borderId="0" xfId="2" applyNumberFormat="1" applyFont="1" applyBorder="1" applyAlignment="1">
      <alignment horizontal="center" vertical="center" wrapText="1"/>
    </xf>
    <xf numFmtId="8" fontId="37" fillId="0" borderId="0" xfId="2" applyNumberFormat="1" applyFont="1" applyBorder="1" applyAlignment="1">
      <alignment horizontal="center" vertical="center" wrapText="1"/>
    </xf>
    <xf numFmtId="172" fontId="35" fillId="2" borderId="0" xfId="16" applyNumberFormat="1" applyFont="1" applyFill="1" applyBorder="1" applyAlignment="1">
      <alignment horizontal="left" vertical="center" wrapText="1"/>
    </xf>
    <xf numFmtId="0" fontId="26" fillId="2" borderId="0" xfId="0" applyFont="1" applyFill="1" applyAlignment="1">
      <alignment wrapText="1"/>
    </xf>
    <xf numFmtId="0" fontId="34" fillId="0" borderId="37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left" vertical="top" wrapText="1"/>
    </xf>
    <xf numFmtId="0" fontId="34" fillId="0" borderId="12" xfId="0" applyFont="1" applyBorder="1" applyAlignment="1">
      <alignment horizontal="left" vertical="top" wrapText="1"/>
    </xf>
    <xf numFmtId="0" fontId="34" fillId="0" borderId="22" xfId="0" applyFont="1" applyBorder="1" applyAlignment="1">
      <alignment horizontal="left" vertical="top" wrapText="1"/>
    </xf>
    <xf numFmtId="0" fontId="34" fillId="0" borderId="21" xfId="0" applyFont="1" applyBorder="1" applyAlignment="1">
      <alignment horizontal="left" vertical="top" wrapText="1"/>
    </xf>
    <xf numFmtId="0" fontId="34" fillId="0" borderId="20" xfId="0" applyFont="1" applyBorder="1" applyAlignment="1">
      <alignment horizontal="left" vertical="top" wrapText="1"/>
    </xf>
    <xf numFmtId="0" fontId="34" fillId="0" borderId="19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 wrapText="1"/>
    </xf>
    <xf numFmtId="0" fontId="34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34" fillId="0" borderId="25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0" fontId="34" fillId="0" borderId="24" xfId="0" applyFont="1" applyBorder="1" applyAlignment="1">
      <alignment horizontal="left" vertical="top" wrapText="1"/>
    </xf>
    <xf numFmtId="0" fontId="34" fillId="0" borderId="17" xfId="0" applyFont="1" applyBorder="1" applyAlignment="1">
      <alignment horizontal="left" vertical="top" wrapText="1"/>
    </xf>
    <xf numFmtId="0" fontId="34" fillId="0" borderId="16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1" fontId="34" fillId="0" borderId="19" xfId="0" applyNumberFormat="1" applyFont="1" applyBorder="1" applyAlignment="1">
      <alignment horizontal="left" vertical="top" shrinkToFit="1"/>
    </xf>
    <xf numFmtId="1" fontId="34" fillId="0" borderId="23" xfId="0" applyNumberFormat="1" applyFont="1" applyBorder="1" applyAlignment="1">
      <alignment horizontal="left" vertical="top" shrinkToFit="1"/>
    </xf>
    <xf numFmtId="1" fontId="34" fillId="0" borderId="18" xfId="0" applyNumberFormat="1" applyFont="1" applyBorder="1" applyAlignment="1">
      <alignment horizontal="left" vertical="top" shrinkToFit="1"/>
    </xf>
    <xf numFmtId="4" fontId="32" fillId="2" borderId="0" xfId="0" applyNumberFormat="1" applyFont="1" applyFill="1" applyBorder="1" applyAlignment="1">
      <alignment horizontal="center"/>
    </xf>
    <xf numFmtId="4" fontId="9" fillId="2" borderId="0" xfId="0" applyNumberFormat="1" applyFont="1" applyFill="1" applyBorder="1" applyAlignment="1">
      <alignment horizontal="center"/>
    </xf>
    <xf numFmtId="1" fontId="26" fillId="2" borderId="0" xfId="0" applyNumberFormat="1" applyFont="1" applyFill="1" applyAlignment="1">
      <alignment horizontal="center"/>
    </xf>
    <xf numFmtId="4" fontId="3" fillId="2" borderId="1" xfId="2" applyNumberFormat="1" applyFont="1" applyFill="1" applyBorder="1" applyAlignment="1">
      <alignment horizontal="right"/>
    </xf>
    <xf numFmtId="2" fontId="9" fillId="0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Alignment="1">
      <alignment horizontal="center"/>
    </xf>
    <xf numFmtId="2" fontId="26" fillId="0" borderId="0" xfId="5" applyNumberFormat="1" applyFont="1" applyFill="1" applyBorder="1" applyAlignment="1" applyProtection="1"/>
    <xf numFmtId="0" fontId="26" fillId="0" borderId="0" xfId="6" applyNumberFormat="1" applyFont="1" applyFill="1" applyBorder="1" applyAlignment="1" applyProtection="1"/>
    <xf numFmtId="0" fontId="26" fillId="0" borderId="0" xfId="6" applyNumberFormat="1" applyFont="1" applyFill="1" applyBorder="1" applyAlignment="1" applyProtection="1">
      <alignment horizontal="center"/>
    </xf>
    <xf numFmtId="2" fontId="26" fillId="0" borderId="0" xfId="6" applyNumberFormat="1" applyFont="1" applyFill="1" applyBorder="1" applyAlignment="1" applyProtection="1"/>
    <xf numFmtId="1" fontId="8" fillId="0" borderId="0" xfId="7" applyNumberFormat="1" applyFont="1" applyFill="1" applyBorder="1" applyAlignment="1" applyProtection="1">
      <alignment horizontal="left"/>
    </xf>
    <xf numFmtId="1" fontId="3" fillId="0" borderId="0" xfId="7" applyNumberFormat="1" applyFont="1" applyFill="1" applyBorder="1" applyAlignment="1" applyProtection="1"/>
    <xf numFmtId="2" fontId="3" fillId="2" borderId="0" xfId="7" applyNumberFormat="1" applyFont="1" applyFill="1" applyBorder="1" applyAlignment="1" applyProtection="1"/>
  </cellXfs>
  <cellStyles count="18">
    <cellStyle name="Comma 2" xfId="1" xr:uid="{00000000-0005-0000-0000-000000000000}"/>
    <cellStyle name="Comma 4" xfId="10" xr:uid="{00000000-0005-0000-0000-000001000000}"/>
    <cellStyle name="Comma_Gresse St Valtn 03" xfId="17" xr:uid="{88987742-B2BE-41A2-953A-DE29D1C69837}"/>
    <cellStyle name="Currency" xfId="2" builtinId="4"/>
    <cellStyle name="Currency 2" xfId="3" xr:uid="{00000000-0005-0000-0000-000003000000}"/>
    <cellStyle name="Normal" xfId="0" builtinId="0"/>
    <cellStyle name="Normal 10 2" xfId="9" xr:uid="{00000000-0005-0000-0000-000005000000}"/>
    <cellStyle name="Normal 2" xfId="12" xr:uid="{00000000-0005-0000-0000-000006000000}"/>
    <cellStyle name="Normal 2 2" xfId="15" xr:uid="{313EA6E1-2D61-4B39-AC41-2DD640A76D43}"/>
    <cellStyle name="Normal 3" xfId="4" xr:uid="{00000000-0005-0000-0000-000007000000}"/>
    <cellStyle name="Normal 4" xfId="13" xr:uid="{171A34DE-9A12-4391-B832-A3115B31E623}"/>
    <cellStyle name="Normal 5" xfId="14" xr:uid="{D14C29C0-711B-4375-AAC6-C9112E127AA6}"/>
    <cellStyle name="Normal 6" xfId="11" xr:uid="{00000000-0005-0000-0000-000008000000}"/>
    <cellStyle name="Normal_Door Labour" xfId="5" xr:uid="{00000000-0005-0000-0000-000009000000}"/>
    <cellStyle name="Normal_Door Materials" xfId="6" xr:uid="{00000000-0005-0000-0000-00000A000000}"/>
    <cellStyle name="Normal_Gresse St Valtn 03" xfId="16" xr:uid="{6FB88530-DC6E-4CDD-AC16-AD227AD6EF12}"/>
    <cellStyle name="Normal_TenderA" xfId="7" xr:uid="{00000000-0005-0000-0000-00000B000000}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193964</xdr:colOff>
      <xdr:row>0</xdr:row>
      <xdr:rowOff>0</xdr:rowOff>
    </xdr:from>
    <xdr:to>
      <xdr:col>5</xdr:col>
      <xdr:colOff>199159</xdr:colOff>
      <xdr:row>4</xdr:row>
      <xdr:rowOff>257175</xdr:rowOff>
    </xdr:to>
    <xdr:pic>
      <xdr:nvPicPr>
        <xdr:cNvPr id="2" name="Picture 4" descr="RCL_Lhead_AW-(3).jpg">
          <a:extLst>
            <a:ext uri="{FF2B5EF4-FFF2-40B4-BE49-F238E27FC236}">
              <a16:creationId xmlns:a16="http://schemas.microsoft.com/office/drawing/2014/main" id="{DE42B335-7514-4DEA-AE65-5F06FA1A0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5832764" cy="133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0</xdr:colOff>
      <xdr:row>0</xdr:row>
      <xdr:rowOff>141856</xdr:rowOff>
    </xdr:from>
    <xdr:ext cx="2237232" cy="571375"/>
    <xdr:pic>
      <xdr:nvPicPr>
        <xdr:cNvPr id="2" name="image1.png">
          <a:extLst>
            <a:ext uri="{FF2B5EF4-FFF2-40B4-BE49-F238E27FC236}">
              <a16:creationId xmlns:a16="http://schemas.microsoft.com/office/drawing/2014/main" id="{55691C3A-5B3C-4AFE-9168-C645F406F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2400" y="141856"/>
          <a:ext cx="2237232" cy="571375"/>
        </a:xfrm>
        <a:prstGeom prst="rect">
          <a:avLst/>
        </a:prstGeom>
      </xdr:spPr>
    </xdr:pic>
    <xdr:clientData/>
  </xdr:oneCellAnchor>
  <xdr:twoCellAnchor editAs="oneCell">
    <xdr:from>
      <xdr:col>19</xdr:col>
      <xdr:colOff>12192</xdr:colOff>
      <xdr:row>0</xdr:row>
      <xdr:rowOff>141856</xdr:rowOff>
    </xdr:from>
    <xdr:to>
      <xdr:col>20</xdr:col>
      <xdr:colOff>1066333</xdr:colOff>
      <xdr:row>3</xdr:row>
      <xdr:rowOff>1991</xdr:rowOff>
    </xdr:to>
    <xdr:pic>
      <xdr:nvPicPr>
        <xdr:cNvPr id="3" name="image1.jpeg">
          <a:extLst>
            <a:ext uri="{FF2B5EF4-FFF2-40B4-BE49-F238E27FC236}">
              <a16:creationId xmlns:a16="http://schemas.microsoft.com/office/drawing/2014/main" id="{8BA6163B-B957-4EFB-9706-8D6D7171B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14856" y="141856"/>
          <a:ext cx="2779901" cy="489385"/>
        </a:xfrm>
        <a:prstGeom prst="rect">
          <a:avLst/>
        </a:prstGeom>
      </xdr:spPr>
    </xdr:pic>
    <xdr:clientData/>
  </xdr:twoCellAnchor>
  <xdr:twoCellAnchor editAs="oneCell">
    <xdr:from>
      <xdr:col>19</xdr:col>
      <xdr:colOff>12192</xdr:colOff>
      <xdr:row>0</xdr:row>
      <xdr:rowOff>141856</xdr:rowOff>
    </xdr:from>
    <xdr:to>
      <xdr:col>20</xdr:col>
      <xdr:colOff>1104863</xdr:colOff>
      <xdr:row>4</xdr:row>
      <xdr:rowOff>83643</xdr:rowOff>
    </xdr:to>
    <xdr:pic>
      <xdr:nvPicPr>
        <xdr:cNvPr id="4" name="image1.jpeg">
          <a:extLst>
            <a:ext uri="{FF2B5EF4-FFF2-40B4-BE49-F238E27FC236}">
              <a16:creationId xmlns:a16="http://schemas.microsoft.com/office/drawing/2014/main" id="{040E7854-EDA8-4223-BE99-93F31CBCD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54272" y="141856"/>
          <a:ext cx="2736050" cy="5361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orage/PROJECTS/LIVE%20JOBS/5925%20RCL%20CROWNWOOD%20SCHOOL%20GREENWICH/DRAWING%20OFFICE/INCOMING%20DRAWINGS/TQM%20-%20Crown%20Wood%20Sch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on Set Function"/>
      <sheetName val="Set Types and Room Names"/>
      <sheetName val="Cost Plan"/>
      <sheetName val="Ironmongery Cost Plan "/>
      <sheetName val="Validation"/>
      <sheetName val="Project Log"/>
      <sheetName val="Omitted &amp; By Others"/>
      <sheetName val="TQM Schedule"/>
    </sheetNames>
    <sheetDataSet>
      <sheetData sheetId="0"/>
      <sheetData sheetId="1"/>
      <sheetData sheetId="2"/>
      <sheetData sheetId="3"/>
      <sheetData sheetId="4">
        <row r="46">
          <cell r="C46" t="str">
            <v>FD30</v>
          </cell>
        </row>
        <row r="47">
          <cell r="C47" t="str">
            <v>FD30s</v>
          </cell>
        </row>
        <row r="48">
          <cell r="C48" t="str">
            <v>FD60</v>
          </cell>
        </row>
        <row r="49">
          <cell r="C49" t="str">
            <v>FD60s</v>
          </cell>
        </row>
        <row r="50">
          <cell r="C50" t="str">
            <v>FD90</v>
          </cell>
        </row>
        <row r="51">
          <cell r="C51" t="str">
            <v>FD90s</v>
          </cell>
        </row>
        <row r="52">
          <cell r="C52" t="str">
            <v>FD120</v>
          </cell>
        </row>
        <row r="53">
          <cell r="C53" t="str">
            <v>FD120s</v>
          </cell>
        </row>
        <row r="54">
          <cell r="C54" t="str">
            <v>NFR</v>
          </cell>
        </row>
        <row r="879">
          <cell r="C879" t="str">
            <v>32dB</v>
          </cell>
        </row>
        <row r="880">
          <cell r="C880" t="str">
            <v>35dB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25827-8921-43B6-91E0-88F78459E1F8}">
  <sheetPr>
    <pageSetUpPr fitToPage="1"/>
  </sheetPr>
  <dimension ref="B1:I33"/>
  <sheetViews>
    <sheetView topLeftCell="A14" zoomScaleNormal="100" workbookViewId="0">
      <selection activeCell="C27" sqref="C27"/>
    </sheetView>
  </sheetViews>
  <sheetFormatPr defaultRowHeight="14.3" x14ac:dyDescent="0.25"/>
  <cols>
    <col min="1" max="1" width="0.625" style="202" customWidth="1"/>
    <col min="2" max="2" width="8" style="202" customWidth="1"/>
    <col min="3" max="3" width="18.625" style="202" customWidth="1"/>
    <col min="4" max="4" width="34.75" style="202" customWidth="1"/>
    <col min="5" max="5" width="26.125" style="230" customWidth="1"/>
    <col min="6" max="6" width="9.125" style="202"/>
    <col min="7" max="9" width="12.625" style="202" bestFit="1" customWidth="1"/>
    <col min="10" max="256" width="9.125" style="202"/>
    <col min="257" max="257" width="16.75" style="202" bestFit="1" customWidth="1"/>
    <col min="258" max="258" width="18.625" style="202" customWidth="1"/>
    <col min="259" max="259" width="24.25" style="202" customWidth="1"/>
    <col min="260" max="260" width="14.25" style="202" customWidth="1"/>
    <col min="261" max="261" width="26.125" style="202" customWidth="1"/>
    <col min="262" max="512" width="9.125" style="202"/>
    <col min="513" max="513" width="16.75" style="202" bestFit="1" customWidth="1"/>
    <col min="514" max="514" width="18.625" style="202" customWidth="1"/>
    <col min="515" max="515" width="24.25" style="202" customWidth="1"/>
    <col min="516" max="516" width="14.25" style="202" customWidth="1"/>
    <col min="517" max="517" width="26.125" style="202" customWidth="1"/>
    <col min="518" max="768" width="9.125" style="202"/>
    <col min="769" max="769" width="16.75" style="202" bestFit="1" customWidth="1"/>
    <col min="770" max="770" width="18.625" style="202" customWidth="1"/>
    <col min="771" max="771" width="24.25" style="202" customWidth="1"/>
    <col min="772" max="772" width="14.25" style="202" customWidth="1"/>
    <col min="773" max="773" width="26.125" style="202" customWidth="1"/>
    <col min="774" max="1024" width="9.125" style="202"/>
    <col min="1025" max="1025" width="16.75" style="202" bestFit="1" customWidth="1"/>
    <col min="1026" max="1026" width="18.625" style="202" customWidth="1"/>
    <col min="1027" max="1027" width="24.25" style="202" customWidth="1"/>
    <col min="1028" max="1028" width="14.25" style="202" customWidth="1"/>
    <col min="1029" max="1029" width="26.125" style="202" customWidth="1"/>
    <col min="1030" max="1280" width="9.125" style="202"/>
    <col min="1281" max="1281" width="16.75" style="202" bestFit="1" customWidth="1"/>
    <col min="1282" max="1282" width="18.625" style="202" customWidth="1"/>
    <col min="1283" max="1283" width="24.25" style="202" customWidth="1"/>
    <col min="1284" max="1284" width="14.25" style="202" customWidth="1"/>
    <col min="1285" max="1285" width="26.125" style="202" customWidth="1"/>
    <col min="1286" max="1536" width="9.125" style="202"/>
    <col min="1537" max="1537" width="16.75" style="202" bestFit="1" customWidth="1"/>
    <col min="1538" max="1538" width="18.625" style="202" customWidth="1"/>
    <col min="1539" max="1539" width="24.25" style="202" customWidth="1"/>
    <col min="1540" max="1540" width="14.25" style="202" customWidth="1"/>
    <col min="1541" max="1541" width="26.125" style="202" customWidth="1"/>
    <col min="1542" max="1792" width="9.125" style="202"/>
    <col min="1793" max="1793" width="16.75" style="202" bestFit="1" customWidth="1"/>
    <col min="1794" max="1794" width="18.625" style="202" customWidth="1"/>
    <col min="1795" max="1795" width="24.25" style="202" customWidth="1"/>
    <col min="1796" max="1796" width="14.25" style="202" customWidth="1"/>
    <col min="1797" max="1797" width="26.125" style="202" customWidth="1"/>
    <col min="1798" max="2048" width="9.125" style="202"/>
    <col min="2049" max="2049" width="16.75" style="202" bestFit="1" customWidth="1"/>
    <col min="2050" max="2050" width="18.625" style="202" customWidth="1"/>
    <col min="2051" max="2051" width="24.25" style="202" customWidth="1"/>
    <col min="2052" max="2052" width="14.25" style="202" customWidth="1"/>
    <col min="2053" max="2053" width="26.125" style="202" customWidth="1"/>
    <col min="2054" max="2304" width="9.125" style="202"/>
    <col min="2305" max="2305" width="16.75" style="202" bestFit="1" customWidth="1"/>
    <col min="2306" max="2306" width="18.625" style="202" customWidth="1"/>
    <col min="2307" max="2307" width="24.25" style="202" customWidth="1"/>
    <col min="2308" max="2308" width="14.25" style="202" customWidth="1"/>
    <col min="2309" max="2309" width="26.125" style="202" customWidth="1"/>
    <col min="2310" max="2560" width="9.125" style="202"/>
    <col min="2561" max="2561" width="16.75" style="202" bestFit="1" customWidth="1"/>
    <col min="2562" max="2562" width="18.625" style="202" customWidth="1"/>
    <col min="2563" max="2563" width="24.25" style="202" customWidth="1"/>
    <col min="2564" max="2564" width="14.25" style="202" customWidth="1"/>
    <col min="2565" max="2565" width="26.125" style="202" customWidth="1"/>
    <col min="2566" max="2816" width="9.125" style="202"/>
    <col min="2817" max="2817" width="16.75" style="202" bestFit="1" customWidth="1"/>
    <col min="2818" max="2818" width="18.625" style="202" customWidth="1"/>
    <col min="2819" max="2819" width="24.25" style="202" customWidth="1"/>
    <col min="2820" max="2820" width="14.25" style="202" customWidth="1"/>
    <col min="2821" max="2821" width="26.125" style="202" customWidth="1"/>
    <col min="2822" max="3072" width="9.125" style="202"/>
    <col min="3073" max="3073" width="16.75" style="202" bestFit="1" customWidth="1"/>
    <col min="3074" max="3074" width="18.625" style="202" customWidth="1"/>
    <col min="3075" max="3075" width="24.25" style="202" customWidth="1"/>
    <col min="3076" max="3076" width="14.25" style="202" customWidth="1"/>
    <col min="3077" max="3077" width="26.125" style="202" customWidth="1"/>
    <col min="3078" max="3328" width="9.125" style="202"/>
    <col min="3329" max="3329" width="16.75" style="202" bestFit="1" customWidth="1"/>
    <col min="3330" max="3330" width="18.625" style="202" customWidth="1"/>
    <col min="3331" max="3331" width="24.25" style="202" customWidth="1"/>
    <col min="3332" max="3332" width="14.25" style="202" customWidth="1"/>
    <col min="3333" max="3333" width="26.125" style="202" customWidth="1"/>
    <col min="3334" max="3584" width="9.125" style="202"/>
    <col min="3585" max="3585" width="16.75" style="202" bestFit="1" customWidth="1"/>
    <col min="3586" max="3586" width="18.625" style="202" customWidth="1"/>
    <col min="3587" max="3587" width="24.25" style="202" customWidth="1"/>
    <col min="3588" max="3588" width="14.25" style="202" customWidth="1"/>
    <col min="3589" max="3589" width="26.125" style="202" customWidth="1"/>
    <col min="3590" max="3840" width="9.125" style="202"/>
    <col min="3841" max="3841" width="16.75" style="202" bestFit="1" customWidth="1"/>
    <col min="3842" max="3842" width="18.625" style="202" customWidth="1"/>
    <col min="3843" max="3843" width="24.25" style="202" customWidth="1"/>
    <col min="3844" max="3844" width="14.25" style="202" customWidth="1"/>
    <col min="3845" max="3845" width="26.125" style="202" customWidth="1"/>
    <col min="3846" max="4096" width="9.125" style="202"/>
    <col min="4097" max="4097" width="16.75" style="202" bestFit="1" customWidth="1"/>
    <col min="4098" max="4098" width="18.625" style="202" customWidth="1"/>
    <col min="4099" max="4099" width="24.25" style="202" customWidth="1"/>
    <col min="4100" max="4100" width="14.25" style="202" customWidth="1"/>
    <col min="4101" max="4101" width="26.125" style="202" customWidth="1"/>
    <col min="4102" max="4352" width="9.125" style="202"/>
    <col min="4353" max="4353" width="16.75" style="202" bestFit="1" customWidth="1"/>
    <col min="4354" max="4354" width="18.625" style="202" customWidth="1"/>
    <col min="4355" max="4355" width="24.25" style="202" customWidth="1"/>
    <col min="4356" max="4356" width="14.25" style="202" customWidth="1"/>
    <col min="4357" max="4357" width="26.125" style="202" customWidth="1"/>
    <col min="4358" max="4608" width="9.125" style="202"/>
    <col min="4609" max="4609" width="16.75" style="202" bestFit="1" customWidth="1"/>
    <col min="4610" max="4610" width="18.625" style="202" customWidth="1"/>
    <col min="4611" max="4611" width="24.25" style="202" customWidth="1"/>
    <col min="4612" max="4612" width="14.25" style="202" customWidth="1"/>
    <col min="4613" max="4613" width="26.125" style="202" customWidth="1"/>
    <col min="4614" max="4864" width="9.125" style="202"/>
    <col min="4865" max="4865" width="16.75" style="202" bestFit="1" customWidth="1"/>
    <col min="4866" max="4866" width="18.625" style="202" customWidth="1"/>
    <col min="4867" max="4867" width="24.25" style="202" customWidth="1"/>
    <col min="4868" max="4868" width="14.25" style="202" customWidth="1"/>
    <col min="4869" max="4869" width="26.125" style="202" customWidth="1"/>
    <col min="4870" max="5120" width="9.125" style="202"/>
    <col min="5121" max="5121" width="16.75" style="202" bestFit="1" customWidth="1"/>
    <col min="5122" max="5122" width="18.625" style="202" customWidth="1"/>
    <col min="5123" max="5123" width="24.25" style="202" customWidth="1"/>
    <col min="5124" max="5124" width="14.25" style="202" customWidth="1"/>
    <col min="5125" max="5125" width="26.125" style="202" customWidth="1"/>
    <col min="5126" max="5376" width="9.125" style="202"/>
    <col min="5377" max="5377" width="16.75" style="202" bestFit="1" customWidth="1"/>
    <col min="5378" max="5378" width="18.625" style="202" customWidth="1"/>
    <col min="5379" max="5379" width="24.25" style="202" customWidth="1"/>
    <col min="5380" max="5380" width="14.25" style="202" customWidth="1"/>
    <col min="5381" max="5381" width="26.125" style="202" customWidth="1"/>
    <col min="5382" max="5632" width="9.125" style="202"/>
    <col min="5633" max="5633" width="16.75" style="202" bestFit="1" customWidth="1"/>
    <col min="5634" max="5634" width="18.625" style="202" customWidth="1"/>
    <col min="5635" max="5635" width="24.25" style="202" customWidth="1"/>
    <col min="5636" max="5636" width="14.25" style="202" customWidth="1"/>
    <col min="5637" max="5637" width="26.125" style="202" customWidth="1"/>
    <col min="5638" max="5888" width="9.125" style="202"/>
    <col min="5889" max="5889" width="16.75" style="202" bestFit="1" customWidth="1"/>
    <col min="5890" max="5890" width="18.625" style="202" customWidth="1"/>
    <col min="5891" max="5891" width="24.25" style="202" customWidth="1"/>
    <col min="5892" max="5892" width="14.25" style="202" customWidth="1"/>
    <col min="5893" max="5893" width="26.125" style="202" customWidth="1"/>
    <col min="5894" max="6144" width="9.125" style="202"/>
    <col min="6145" max="6145" width="16.75" style="202" bestFit="1" customWidth="1"/>
    <col min="6146" max="6146" width="18.625" style="202" customWidth="1"/>
    <col min="6147" max="6147" width="24.25" style="202" customWidth="1"/>
    <col min="6148" max="6148" width="14.25" style="202" customWidth="1"/>
    <col min="6149" max="6149" width="26.125" style="202" customWidth="1"/>
    <col min="6150" max="6400" width="9.125" style="202"/>
    <col min="6401" max="6401" width="16.75" style="202" bestFit="1" customWidth="1"/>
    <col min="6402" max="6402" width="18.625" style="202" customWidth="1"/>
    <col min="6403" max="6403" width="24.25" style="202" customWidth="1"/>
    <col min="6404" max="6404" width="14.25" style="202" customWidth="1"/>
    <col min="6405" max="6405" width="26.125" style="202" customWidth="1"/>
    <col min="6406" max="6656" width="9.125" style="202"/>
    <col min="6657" max="6657" width="16.75" style="202" bestFit="1" customWidth="1"/>
    <col min="6658" max="6658" width="18.625" style="202" customWidth="1"/>
    <col min="6659" max="6659" width="24.25" style="202" customWidth="1"/>
    <col min="6660" max="6660" width="14.25" style="202" customWidth="1"/>
    <col min="6661" max="6661" width="26.125" style="202" customWidth="1"/>
    <col min="6662" max="6912" width="9.125" style="202"/>
    <col min="6913" max="6913" width="16.75" style="202" bestFit="1" customWidth="1"/>
    <col min="6914" max="6914" width="18.625" style="202" customWidth="1"/>
    <col min="6915" max="6915" width="24.25" style="202" customWidth="1"/>
    <col min="6916" max="6916" width="14.25" style="202" customWidth="1"/>
    <col min="6917" max="6917" width="26.125" style="202" customWidth="1"/>
    <col min="6918" max="7168" width="9.125" style="202"/>
    <col min="7169" max="7169" width="16.75" style="202" bestFit="1" customWidth="1"/>
    <col min="7170" max="7170" width="18.625" style="202" customWidth="1"/>
    <col min="7171" max="7171" width="24.25" style="202" customWidth="1"/>
    <col min="7172" max="7172" width="14.25" style="202" customWidth="1"/>
    <col min="7173" max="7173" width="26.125" style="202" customWidth="1"/>
    <col min="7174" max="7424" width="9.125" style="202"/>
    <col min="7425" max="7425" width="16.75" style="202" bestFit="1" customWidth="1"/>
    <col min="7426" max="7426" width="18.625" style="202" customWidth="1"/>
    <col min="7427" max="7427" width="24.25" style="202" customWidth="1"/>
    <col min="7428" max="7428" width="14.25" style="202" customWidth="1"/>
    <col min="7429" max="7429" width="26.125" style="202" customWidth="1"/>
    <col min="7430" max="7680" width="9.125" style="202"/>
    <col min="7681" max="7681" width="16.75" style="202" bestFit="1" customWidth="1"/>
    <col min="7682" max="7682" width="18.625" style="202" customWidth="1"/>
    <col min="7683" max="7683" width="24.25" style="202" customWidth="1"/>
    <col min="7684" max="7684" width="14.25" style="202" customWidth="1"/>
    <col min="7685" max="7685" width="26.125" style="202" customWidth="1"/>
    <col min="7686" max="7936" width="9.125" style="202"/>
    <col min="7937" max="7937" width="16.75" style="202" bestFit="1" customWidth="1"/>
    <col min="7938" max="7938" width="18.625" style="202" customWidth="1"/>
    <col min="7939" max="7939" width="24.25" style="202" customWidth="1"/>
    <col min="7940" max="7940" width="14.25" style="202" customWidth="1"/>
    <col min="7941" max="7941" width="26.125" style="202" customWidth="1"/>
    <col min="7942" max="8192" width="9.125" style="202"/>
    <col min="8193" max="8193" width="16.75" style="202" bestFit="1" customWidth="1"/>
    <col min="8194" max="8194" width="18.625" style="202" customWidth="1"/>
    <col min="8195" max="8195" width="24.25" style="202" customWidth="1"/>
    <col min="8196" max="8196" width="14.25" style="202" customWidth="1"/>
    <col min="8197" max="8197" width="26.125" style="202" customWidth="1"/>
    <col min="8198" max="8448" width="9.125" style="202"/>
    <col min="8449" max="8449" width="16.75" style="202" bestFit="1" customWidth="1"/>
    <col min="8450" max="8450" width="18.625" style="202" customWidth="1"/>
    <col min="8451" max="8451" width="24.25" style="202" customWidth="1"/>
    <col min="8452" max="8452" width="14.25" style="202" customWidth="1"/>
    <col min="8453" max="8453" width="26.125" style="202" customWidth="1"/>
    <col min="8454" max="8704" width="9.125" style="202"/>
    <col min="8705" max="8705" width="16.75" style="202" bestFit="1" customWidth="1"/>
    <col min="8706" max="8706" width="18.625" style="202" customWidth="1"/>
    <col min="8707" max="8707" width="24.25" style="202" customWidth="1"/>
    <col min="8708" max="8708" width="14.25" style="202" customWidth="1"/>
    <col min="8709" max="8709" width="26.125" style="202" customWidth="1"/>
    <col min="8710" max="8960" width="9.125" style="202"/>
    <col min="8961" max="8961" width="16.75" style="202" bestFit="1" customWidth="1"/>
    <col min="8962" max="8962" width="18.625" style="202" customWidth="1"/>
    <col min="8963" max="8963" width="24.25" style="202" customWidth="1"/>
    <col min="8964" max="8964" width="14.25" style="202" customWidth="1"/>
    <col min="8965" max="8965" width="26.125" style="202" customWidth="1"/>
    <col min="8966" max="9216" width="9.125" style="202"/>
    <col min="9217" max="9217" width="16.75" style="202" bestFit="1" customWidth="1"/>
    <col min="9218" max="9218" width="18.625" style="202" customWidth="1"/>
    <col min="9219" max="9219" width="24.25" style="202" customWidth="1"/>
    <col min="9220" max="9220" width="14.25" style="202" customWidth="1"/>
    <col min="9221" max="9221" width="26.125" style="202" customWidth="1"/>
    <col min="9222" max="9472" width="9.125" style="202"/>
    <col min="9473" max="9473" width="16.75" style="202" bestFit="1" customWidth="1"/>
    <col min="9474" max="9474" width="18.625" style="202" customWidth="1"/>
    <col min="9475" max="9475" width="24.25" style="202" customWidth="1"/>
    <col min="9476" max="9476" width="14.25" style="202" customWidth="1"/>
    <col min="9477" max="9477" width="26.125" style="202" customWidth="1"/>
    <col min="9478" max="9728" width="9.125" style="202"/>
    <col min="9729" max="9729" width="16.75" style="202" bestFit="1" customWidth="1"/>
    <col min="9730" max="9730" width="18.625" style="202" customWidth="1"/>
    <col min="9731" max="9731" width="24.25" style="202" customWidth="1"/>
    <col min="9732" max="9732" width="14.25" style="202" customWidth="1"/>
    <col min="9733" max="9733" width="26.125" style="202" customWidth="1"/>
    <col min="9734" max="9984" width="9.125" style="202"/>
    <col min="9985" max="9985" width="16.75" style="202" bestFit="1" customWidth="1"/>
    <col min="9986" max="9986" width="18.625" style="202" customWidth="1"/>
    <col min="9987" max="9987" width="24.25" style="202" customWidth="1"/>
    <col min="9988" max="9988" width="14.25" style="202" customWidth="1"/>
    <col min="9989" max="9989" width="26.125" style="202" customWidth="1"/>
    <col min="9990" max="10240" width="9.125" style="202"/>
    <col min="10241" max="10241" width="16.75" style="202" bestFit="1" customWidth="1"/>
    <col min="10242" max="10242" width="18.625" style="202" customWidth="1"/>
    <col min="10243" max="10243" width="24.25" style="202" customWidth="1"/>
    <col min="10244" max="10244" width="14.25" style="202" customWidth="1"/>
    <col min="10245" max="10245" width="26.125" style="202" customWidth="1"/>
    <col min="10246" max="10496" width="9.125" style="202"/>
    <col min="10497" max="10497" width="16.75" style="202" bestFit="1" customWidth="1"/>
    <col min="10498" max="10498" width="18.625" style="202" customWidth="1"/>
    <col min="10499" max="10499" width="24.25" style="202" customWidth="1"/>
    <col min="10500" max="10500" width="14.25" style="202" customWidth="1"/>
    <col min="10501" max="10501" width="26.125" style="202" customWidth="1"/>
    <col min="10502" max="10752" width="9.125" style="202"/>
    <col min="10753" max="10753" width="16.75" style="202" bestFit="1" customWidth="1"/>
    <col min="10754" max="10754" width="18.625" style="202" customWidth="1"/>
    <col min="10755" max="10755" width="24.25" style="202" customWidth="1"/>
    <col min="10756" max="10756" width="14.25" style="202" customWidth="1"/>
    <col min="10757" max="10757" width="26.125" style="202" customWidth="1"/>
    <col min="10758" max="11008" width="9.125" style="202"/>
    <col min="11009" max="11009" width="16.75" style="202" bestFit="1" customWidth="1"/>
    <col min="11010" max="11010" width="18.625" style="202" customWidth="1"/>
    <col min="11011" max="11011" width="24.25" style="202" customWidth="1"/>
    <col min="11012" max="11012" width="14.25" style="202" customWidth="1"/>
    <col min="11013" max="11013" width="26.125" style="202" customWidth="1"/>
    <col min="11014" max="11264" width="9.125" style="202"/>
    <col min="11265" max="11265" width="16.75" style="202" bestFit="1" customWidth="1"/>
    <col min="11266" max="11266" width="18.625" style="202" customWidth="1"/>
    <col min="11267" max="11267" width="24.25" style="202" customWidth="1"/>
    <col min="11268" max="11268" width="14.25" style="202" customWidth="1"/>
    <col min="11269" max="11269" width="26.125" style="202" customWidth="1"/>
    <col min="11270" max="11520" width="9.125" style="202"/>
    <col min="11521" max="11521" width="16.75" style="202" bestFit="1" customWidth="1"/>
    <col min="11522" max="11522" width="18.625" style="202" customWidth="1"/>
    <col min="11523" max="11523" width="24.25" style="202" customWidth="1"/>
    <col min="11524" max="11524" width="14.25" style="202" customWidth="1"/>
    <col min="11525" max="11525" width="26.125" style="202" customWidth="1"/>
    <col min="11526" max="11776" width="9.125" style="202"/>
    <col min="11777" max="11777" width="16.75" style="202" bestFit="1" customWidth="1"/>
    <col min="11778" max="11778" width="18.625" style="202" customWidth="1"/>
    <col min="11779" max="11779" width="24.25" style="202" customWidth="1"/>
    <col min="11780" max="11780" width="14.25" style="202" customWidth="1"/>
    <col min="11781" max="11781" width="26.125" style="202" customWidth="1"/>
    <col min="11782" max="12032" width="9.125" style="202"/>
    <col min="12033" max="12033" width="16.75" style="202" bestFit="1" customWidth="1"/>
    <col min="12034" max="12034" width="18.625" style="202" customWidth="1"/>
    <col min="12035" max="12035" width="24.25" style="202" customWidth="1"/>
    <col min="12036" max="12036" width="14.25" style="202" customWidth="1"/>
    <col min="12037" max="12037" width="26.125" style="202" customWidth="1"/>
    <col min="12038" max="12288" width="9.125" style="202"/>
    <col min="12289" max="12289" width="16.75" style="202" bestFit="1" customWidth="1"/>
    <col min="12290" max="12290" width="18.625" style="202" customWidth="1"/>
    <col min="12291" max="12291" width="24.25" style="202" customWidth="1"/>
    <col min="12292" max="12292" width="14.25" style="202" customWidth="1"/>
    <col min="12293" max="12293" width="26.125" style="202" customWidth="1"/>
    <col min="12294" max="12544" width="9.125" style="202"/>
    <col min="12545" max="12545" width="16.75" style="202" bestFit="1" customWidth="1"/>
    <col min="12546" max="12546" width="18.625" style="202" customWidth="1"/>
    <col min="12547" max="12547" width="24.25" style="202" customWidth="1"/>
    <col min="12548" max="12548" width="14.25" style="202" customWidth="1"/>
    <col min="12549" max="12549" width="26.125" style="202" customWidth="1"/>
    <col min="12550" max="12800" width="9.125" style="202"/>
    <col min="12801" max="12801" width="16.75" style="202" bestFit="1" customWidth="1"/>
    <col min="12802" max="12802" width="18.625" style="202" customWidth="1"/>
    <col min="12803" max="12803" width="24.25" style="202" customWidth="1"/>
    <col min="12804" max="12804" width="14.25" style="202" customWidth="1"/>
    <col min="12805" max="12805" width="26.125" style="202" customWidth="1"/>
    <col min="12806" max="13056" width="9.125" style="202"/>
    <col min="13057" max="13057" width="16.75" style="202" bestFit="1" customWidth="1"/>
    <col min="13058" max="13058" width="18.625" style="202" customWidth="1"/>
    <col min="13059" max="13059" width="24.25" style="202" customWidth="1"/>
    <col min="13060" max="13060" width="14.25" style="202" customWidth="1"/>
    <col min="13061" max="13061" width="26.125" style="202" customWidth="1"/>
    <col min="13062" max="13312" width="9.125" style="202"/>
    <col min="13313" max="13313" width="16.75" style="202" bestFit="1" customWidth="1"/>
    <col min="13314" max="13314" width="18.625" style="202" customWidth="1"/>
    <col min="13315" max="13315" width="24.25" style="202" customWidth="1"/>
    <col min="13316" max="13316" width="14.25" style="202" customWidth="1"/>
    <col min="13317" max="13317" width="26.125" style="202" customWidth="1"/>
    <col min="13318" max="13568" width="9.125" style="202"/>
    <col min="13569" max="13569" width="16.75" style="202" bestFit="1" customWidth="1"/>
    <col min="13570" max="13570" width="18.625" style="202" customWidth="1"/>
    <col min="13571" max="13571" width="24.25" style="202" customWidth="1"/>
    <col min="13572" max="13572" width="14.25" style="202" customWidth="1"/>
    <col min="13573" max="13573" width="26.125" style="202" customWidth="1"/>
    <col min="13574" max="13824" width="9.125" style="202"/>
    <col min="13825" max="13825" width="16.75" style="202" bestFit="1" customWidth="1"/>
    <col min="13826" max="13826" width="18.625" style="202" customWidth="1"/>
    <col min="13827" max="13827" width="24.25" style="202" customWidth="1"/>
    <col min="13828" max="13828" width="14.25" style="202" customWidth="1"/>
    <col min="13829" max="13829" width="26.125" style="202" customWidth="1"/>
    <col min="13830" max="14080" width="9.125" style="202"/>
    <col min="14081" max="14081" width="16.75" style="202" bestFit="1" customWidth="1"/>
    <col min="14082" max="14082" width="18.625" style="202" customWidth="1"/>
    <col min="14083" max="14083" width="24.25" style="202" customWidth="1"/>
    <col min="14084" max="14084" width="14.25" style="202" customWidth="1"/>
    <col min="14085" max="14085" width="26.125" style="202" customWidth="1"/>
    <col min="14086" max="14336" width="9.125" style="202"/>
    <col min="14337" max="14337" width="16.75" style="202" bestFit="1" customWidth="1"/>
    <col min="14338" max="14338" width="18.625" style="202" customWidth="1"/>
    <col min="14339" max="14339" width="24.25" style="202" customWidth="1"/>
    <col min="14340" max="14340" width="14.25" style="202" customWidth="1"/>
    <col min="14341" max="14341" width="26.125" style="202" customWidth="1"/>
    <col min="14342" max="14592" width="9.125" style="202"/>
    <col min="14593" max="14593" width="16.75" style="202" bestFit="1" customWidth="1"/>
    <col min="14594" max="14594" width="18.625" style="202" customWidth="1"/>
    <col min="14595" max="14595" width="24.25" style="202" customWidth="1"/>
    <col min="14596" max="14596" width="14.25" style="202" customWidth="1"/>
    <col min="14597" max="14597" width="26.125" style="202" customWidth="1"/>
    <col min="14598" max="14848" width="9.125" style="202"/>
    <col min="14849" max="14849" width="16.75" style="202" bestFit="1" customWidth="1"/>
    <col min="14850" max="14850" width="18.625" style="202" customWidth="1"/>
    <col min="14851" max="14851" width="24.25" style="202" customWidth="1"/>
    <col min="14852" max="14852" width="14.25" style="202" customWidth="1"/>
    <col min="14853" max="14853" width="26.125" style="202" customWidth="1"/>
    <col min="14854" max="15104" width="9.125" style="202"/>
    <col min="15105" max="15105" width="16.75" style="202" bestFit="1" customWidth="1"/>
    <col min="15106" max="15106" width="18.625" style="202" customWidth="1"/>
    <col min="15107" max="15107" width="24.25" style="202" customWidth="1"/>
    <col min="15108" max="15108" width="14.25" style="202" customWidth="1"/>
    <col min="15109" max="15109" width="26.125" style="202" customWidth="1"/>
    <col min="15110" max="15360" width="9.125" style="202"/>
    <col min="15361" max="15361" width="16.75" style="202" bestFit="1" customWidth="1"/>
    <col min="15362" max="15362" width="18.625" style="202" customWidth="1"/>
    <col min="15363" max="15363" width="24.25" style="202" customWidth="1"/>
    <col min="15364" max="15364" width="14.25" style="202" customWidth="1"/>
    <col min="15365" max="15365" width="26.125" style="202" customWidth="1"/>
    <col min="15366" max="15616" width="9.125" style="202"/>
    <col min="15617" max="15617" width="16.75" style="202" bestFit="1" customWidth="1"/>
    <col min="15618" max="15618" width="18.625" style="202" customWidth="1"/>
    <col min="15619" max="15619" width="24.25" style="202" customWidth="1"/>
    <col min="15620" max="15620" width="14.25" style="202" customWidth="1"/>
    <col min="15621" max="15621" width="26.125" style="202" customWidth="1"/>
    <col min="15622" max="15872" width="9.125" style="202"/>
    <col min="15873" max="15873" width="16.75" style="202" bestFit="1" customWidth="1"/>
    <col min="15874" max="15874" width="18.625" style="202" customWidth="1"/>
    <col min="15875" max="15875" width="24.25" style="202" customWidth="1"/>
    <col min="15876" max="15876" width="14.25" style="202" customWidth="1"/>
    <col min="15877" max="15877" width="26.125" style="202" customWidth="1"/>
    <col min="15878" max="16128" width="9.125" style="202"/>
    <col min="16129" max="16129" width="16.75" style="202" bestFit="1" customWidth="1"/>
    <col min="16130" max="16130" width="18.625" style="202" customWidth="1"/>
    <col min="16131" max="16131" width="24.25" style="202" customWidth="1"/>
    <col min="16132" max="16132" width="14.25" style="202" customWidth="1"/>
    <col min="16133" max="16133" width="26.125" style="202" customWidth="1"/>
    <col min="16134" max="16384" width="9.125" style="202"/>
  </cols>
  <sheetData>
    <row r="1" spans="2:9" ht="21.25" customHeight="1" x14ac:dyDescent="0.25">
      <c r="B1" s="198"/>
      <c r="C1" s="199"/>
      <c r="D1" s="199"/>
      <c r="E1" s="200"/>
      <c r="F1" s="201"/>
    </row>
    <row r="2" spans="2:9" ht="21.25" customHeight="1" x14ac:dyDescent="0.25">
      <c r="B2" s="199"/>
      <c r="C2" s="199"/>
      <c r="D2" s="199"/>
      <c r="E2" s="200"/>
      <c r="F2" s="203"/>
    </row>
    <row r="3" spans="2:9" ht="21.25" customHeight="1" x14ac:dyDescent="0.25">
      <c r="B3" s="199"/>
      <c r="C3" s="199"/>
      <c r="D3" s="199"/>
      <c r="E3" s="204"/>
      <c r="F3" s="201"/>
    </row>
    <row r="4" spans="2:9" ht="21.25" customHeight="1" x14ac:dyDescent="0.25">
      <c r="E4" s="204"/>
      <c r="F4" s="201"/>
    </row>
    <row r="5" spans="2:9" ht="21.25" customHeight="1" thickBot="1" x14ac:dyDescent="0.3">
      <c r="E5" s="204"/>
      <c r="F5" s="201"/>
    </row>
    <row r="6" spans="2:9" ht="21.25" customHeight="1" x14ac:dyDescent="0.25">
      <c r="B6" s="322" t="s">
        <v>377</v>
      </c>
      <c r="C6" s="323"/>
      <c r="D6" s="323"/>
      <c r="E6" s="323"/>
      <c r="F6" s="324"/>
      <c r="I6" s="205"/>
    </row>
    <row r="7" spans="2:9" ht="3.25" customHeight="1" thickBot="1" x14ac:dyDescent="0.3">
      <c r="B7" s="325"/>
      <c r="C7" s="326"/>
      <c r="D7" s="326"/>
      <c r="E7" s="326"/>
      <c r="F7" s="327"/>
      <c r="I7" s="205"/>
    </row>
    <row r="8" spans="2:9" ht="26.5" customHeight="1" thickBot="1" x14ac:dyDescent="0.3">
      <c r="B8" s="332" t="s">
        <v>384</v>
      </c>
      <c r="C8" s="333"/>
      <c r="D8" s="333"/>
      <c r="E8" s="333"/>
      <c r="F8" s="334"/>
    </row>
    <row r="9" spans="2:9" s="208" customFormat="1" ht="26.5" customHeight="1" x14ac:dyDescent="0.2">
      <c r="B9" s="206"/>
      <c r="C9" s="207" t="s">
        <v>378</v>
      </c>
      <c r="D9" s="207" t="s">
        <v>379</v>
      </c>
      <c r="E9" s="328" t="s">
        <v>380</v>
      </c>
      <c r="F9" s="329"/>
    </row>
    <row r="10" spans="2:9" ht="26.5" customHeight="1" x14ac:dyDescent="0.25">
      <c r="B10" s="209"/>
      <c r="C10" s="210"/>
      <c r="D10" s="211"/>
      <c r="E10" s="330"/>
      <c r="F10" s="331"/>
    </row>
    <row r="11" spans="2:9" ht="27.7" customHeight="1" x14ac:dyDescent="0.25">
      <c r="B11" s="209"/>
      <c r="C11" s="212">
        <v>1</v>
      </c>
      <c r="D11" s="213" t="s">
        <v>385</v>
      </c>
      <c r="E11" s="317">
        <f>Panelling!U14</f>
        <v>272161.23</v>
      </c>
      <c r="F11" s="318"/>
    </row>
    <row r="12" spans="2:9" ht="26.5" customHeight="1" x14ac:dyDescent="0.25">
      <c r="B12" s="209"/>
      <c r="C12" s="212"/>
      <c r="D12" s="213"/>
      <c r="E12" s="321"/>
      <c r="F12" s="318"/>
      <c r="H12" s="219"/>
    </row>
    <row r="13" spans="2:9" ht="26.5" customHeight="1" x14ac:dyDescent="0.25">
      <c r="B13" s="214"/>
      <c r="C13" s="215">
        <v>2</v>
      </c>
      <c r="D13" s="213" t="s">
        <v>383</v>
      </c>
      <c r="E13" s="317">
        <f>'Door Summary'!N402</f>
        <v>452709.17</v>
      </c>
      <c r="F13" s="318"/>
      <c r="H13" s="219"/>
    </row>
    <row r="14" spans="2:9" s="217" customFormat="1" ht="26.5" customHeight="1" x14ac:dyDescent="0.25">
      <c r="B14" s="214"/>
      <c r="C14" s="212"/>
      <c r="D14" s="216"/>
      <c r="E14" s="317"/>
      <c r="F14" s="318"/>
      <c r="H14" s="219"/>
    </row>
    <row r="15" spans="2:9" s="217" customFormat="1" ht="26.5" customHeight="1" x14ac:dyDescent="0.25">
      <c r="B15" s="209"/>
      <c r="C15" s="212">
        <v>3</v>
      </c>
      <c r="D15" s="213" t="s">
        <v>381</v>
      </c>
      <c r="E15" s="319">
        <v>53300</v>
      </c>
      <c r="F15" s="320"/>
      <c r="G15" s="243">
        <v>0.08</v>
      </c>
      <c r="H15" s="219"/>
    </row>
    <row r="16" spans="2:9" s="217" customFormat="1" ht="26.5" customHeight="1" x14ac:dyDescent="0.25">
      <c r="B16" s="209"/>
      <c r="C16" s="218"/>
      <c r="D16" s="220"/>
      <c r="E16" s="321"/>
      <c r="F16" s="318"/>
      <c r="H16" s="235"/>
    </row>
    <row r="17" spans="2:9" s="217" customFormat="1" ht="26.5" customHeight="1" x14ac:dyDescent="0.25">
      <c r="B17" s="214"/>
      <c r="C17" s="221"/>
      <c r="D17" s="222" t="s">
        <v>382</v>
      </c>
      <c r="E17" s="317">
        <f>SUM(E11:F16)</f>
        <v>778170.4</v>
      </c>
      <c r="F17" s="318"/>
      <c r="H17" s="219"/>
      <c r="I17" s="219"/>
    </row>
    <row r="18" spans="2:9" s="217" customFormat="1" ht="26.5" customHeight="1" thickBot="1" x14ac:dyDescent="0.3">
      <c r="B18" s="223"/>
      <c r="C18" s="224"/>
      <c r="D18" s="225"/>
      <c r="E18" s="337"/>
      <c r="F18" s="338"/>
      <c r="H18" s="219"/>
      <c r="I18" s="219"/>
    </row>
    <row r="19" spans="2:9" s="217" customFormat="1" ht="26.5" customHeight="1" x14ac:dyDescent="0.25">
      <c r="B19" s="210"/>
      <c r="C19" s="218"/>
      <c r="D19" s="220"/>
      <c r="E19" s="339"/>
      <c r="F19" s="226"/>
    </row>
    <row r="20" spans="2:9" s="217" customFormat="1" x14ac:dyDescent="0.25">
      <c r="B20" s="298" t="s">
        <v>356</v>
      </c>
      <c r="C20" s="299"/>
      <c r="D20" s="222"/>
      <c r="E20" s="340"/>
      <c r="F20" s="226"/>
    </row>
    <row r="21" spans="2:9" s="217" customFormat="1" x14ac:dyDescent="0.25">
      <c r="B21" s="227"/>
      <c r="C21" s="300"/>
      <c r="D21" s="228"/>
      <c r="E21" s="229"/>
    </row>
    <row r="22" spans="2:9" s="217" customFormat="1" ht="28.9" customHeight="1" x14ac:dyDescent="0.25">
      <c r="B22" s="302" t="s">
        <v>632</v>
      </c>
      <c r="C22" s="335" t="s">
        <v>635</v>
      </c>
      <c r="D22" s="336"/>
      <c r="E22" s="336"/>
      <c r="F22" s="336"/>
    </row>
    <row r="23" spans="2:9" s="217" customFormat="1" ht="28.9" customHeight="1" x14ac:dyDescent="0.25">
      <c r="B23" s="302" t="s">
        <v>634</v>
      </c>
      <c r="C23" s="335" t="s">
        <v>633</v>
      </c>
      <c r="D23" s="336"/>
      <c r="E23" s="336"/>
      <c r="F23" s="336"/>
    </row>
    <row r="24" spans="2:9" s="217" customFormat="1" ht="28.9" customHeight="1" x14ac:dyDescent="0.25">
      <c r="B24" s="302" t="s">
        <v>637</v>
      </c>
      <c r="C24" s="335" t="s">
        <v>638</v>
      </c>
      <c r="D24" s="336"/>
      <c r="E24" s="336"/>
      <c r="F24" s="336"/>
    </row>
    <row r="25" spans="2:9" s="217" customFormat="1" x14ac:dyDescent="0.25">
      <c r="B25" s="302" t="s">
        <v>649</v>
      </c>
      <c r="C25" s="341" t="s">
        <v>650</v>
      </c>
      <c r="D25" s="342"/>
      <c r="E25" s="342"/>
      <c r="F25" s="342"/>
    </row>
    <row r="26" spans="2:9" s="217" customFormat="1" x14ac:dyDescent="0.25">
      <c r="B26" s="302" t="s">
        <v>649</v>
      </c>
      <c r="C26" s="341" t="s">
        <v>707</v>
      </c>
      <c r="D26" s="342"/>
      <c r="E26" s="342"/>
      <c r="F26" s="342"/>
    </row>
    <row r="27" spans="2:9" x14ac:dyDescent="0.25">
      <c r="C27" s="301"/>
    </row>
    <row r="28" spans="2:9" x14ac:dyDescent="0.25">
      <c r="C28" s="301"/>
    </row>
    <row r="29" spans="2:9" x14ac:dyDescent="0.25">
      <c r="C29" s="301"/>
    </row>
    <row r="30" spans="2:9" x14ac:dyDescent="0.25">
      <c r="C30" s="301"/>
    </row>
    <row r="31" spans="2:9" x14ac:dyDescent="0.25">
      <c r="C31" s="301"/>
    </row>
    <row r="32" spans="2:9" x14ac:dyDescent="0.25">
      <c r="C32" s="301"/>
    </row>
    <row r="33" spans="3:3" x14ac:dyDescent="0.25">
      <c r="C33" s="301"/>
    </row>
  </sheetData>
  <mergeCells count="18">
    <mergeCell ref="C24:F24"/>
    <mergeCell ref="E18:F18"/>
    <mergeCell ref="E19:E20"/>
    <mergeCell ref="C26:F26"/>
    <mergeCell ref="C25:F25"/>
    <mergeCell ref="C22:F22"/>
    <mergeCell ref="C23:F23"/>
    <mergeCell ref="B6:F7"/>
    <mergeCell ref="E9:F9"/>
    <mergeCell ref="E10:F10"/>
    <mergeCell ref="E11:F11"/>
    <mergeCell ref="E12:F12"/>
    <mergeCell ref="B8:F8"/>
    <mergeCell ref="E14:F14"/>
    <mergeCell ref="E15:F15"/>
    <mergeCell ref="E16:F16"/>
    <mergeCell ref="E17:F17"/>
    <mergeCell ref="E13:F13"/>
  </mergeCell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5E8A7-40F7-4166-B50C-2A06DAC52EC0}">
  <sheetPr>
    <pageSetUpPr fitToPage="1"/>
  </sheetPr>
  <dimension ref="A2:AF31"/>
  <sheetViews>
    <sheetView zoomScale="70" zoomScaleNormal="70" workbookViewId="0">
      <pane ySplit="7" topLeftCell="A8" activePane="bottomLeft" state="frozen"/>
      <selection activeCell="N18" sqref="A18:N21"/>
      <selection pane="bottomLeft" activeCell="H23" sqref="H23"/>
    </sheetView>
  </sheetViews>
  <sheetFormatPr defaultRowHeight="12.9" x14ac:dyDescent="0.2"/>
  <cols>
    <col min="2" max="2" width="39.375" style="251" bestFit="1" customWidth="1"/>
    <col min="3" max="3" width="19.375" style="251" bestFit="1" customWidth="1"/>
    <col min="4" max="5" width="13.25" style="249" customWidth="1"/>
    <col min="6" max="7" width="9" style="250"/>
    <col min="8" max="15" width="9.125" style="250" customWidth="1"/>
    <col min="16" max="16" width="9.375" style="250" bestFit="1" customWidth="1"/>
    <col min="17" max="17" width="9.125" style="250" customWidth="1"/>
    <col min="18" max="18" width="9.75" style="250" bestFit="1" customWidth="1"/>
    <col min="19" max="19" width="9.125" style="250" customWidth="1"/>
    <col min="20" max="20" width="9.75" style="250" bestFit="1" customWidth="1"/>
    <col min="21" max="21" width="15.75" style="231" bestFit="1" customWidth="1"/>
    <col min="22" max="22" width="46" customWidth="1"/>
    <col min="23" max="25" width="7.25" hidden="1" customWidth="1"/>
    <col min="26" max="32" width="0" hidden="1" customWidth="1"/>
  </cols>
  <sheetData>
    <row r="2" spans="1:32" ht="18.350000000000001" x14ac:dyDescent="0.3">
      <c r="A2" s="248" t="s">
        <v>386</v>
      </c>
      <c r="B2" s="248"/>
      <c r="C2" s="248"/>
    </row>
    <row r="6" spans="1:32" ht="13.6" x14ac:dyDescent="0.25">
      <c r="H6" s="250" t="s">
        <v>387</v>
      </c>
      <c r="I6" s="250" t="s">
        <v>21</v>
      </c>
      <c r="J6" s="250" t="s">
        <v>11</v>
      </c>
      <c r="K6" s="250" t="s">
        <v>21</v>
      </c>
      <c r="L6" s="250" t="s">
        <v>388</v>
      </c>
      <c r="M6" s="250" t="s">
        <v>21</v>
      </c>
      <c r="N6" s="250" t="s">
        <v>389</v>
      </c>
      <c r="O6" s="250" t="s">
        <v>21</v>
      </c>
      <c r="P6" s="250" t="s">
        <v>11</v>
      </c>
      <c r="Q6" s="250" t="s">
        <v>18</v>
      </c>
      <c r="R6" s="250" t="s">
        <v>390</v>
      </c>
      <c r="S6" s="252" t="s">
        <v>22</v>
      </c>
      <c r="W6" s="253" t="s">
        <v>391</v>
      </c>
      <c r="X6" s="253" t="s">
        <v>392</v>
      </c>
      <c r="Y6" s="253" t="s">
        <v>393</v>
      </c>
    </row>
    <row r="7" spans="1:32" s="261" customFormat="1" ht="14.3" x14ac:dyDescent="0.25">
      <c r="A7" s="254" t="s">
        <v>425</v>
      </c>
      <c r="B7" s="255" t="s">
        <v>378</v>
      </c>
      <c r="C7" s="256" t="s">
        <v>394</v>
      </c>
      <c r="D7" s="257" t="s">
        <v>395</v>
      </c>
      <c r="E7" s="257" t="s">
        <v>396</v>
      </c>
      <c r="F7" s="258" t="s">
        <v>84</v>
      </c>
      <c r="G7" s="258" t="s">
        <v>397</v>
      </c>
      <c r="H7" s="259"/>
      <c r="I7" s="259" t="s">
        <v>387</v>
      </c>
      <c r="J7" s="259"/>
      <c r="K7" s="259" t="s">
        <v>11</v>
      </c>
      <c r="L7" s="259"/>
      <c r="M7" s="259" t="s">
        <v>388</v>
      </c>
      <c r="N7" s="259"/>
      <c r="O7" s="259" t="s">
        <v>389</v>
      </c>
      <c r="P7" s="259" t="s">
        <v>20</v>
      </c>
      <c r="Q7" s="232">
        <v>0.12</v>
      </c>
      <c r="R7" s="259"/>
      <c r="S7" s="260" t="s">
        <v>79</v>
      </c>
      <c r="T7" s="258" t="s">
        <v>24</v>
      </c>
      <c r="U7" s="233" t="s">
        <v>398</v>
      </c>
      <c r="V7" s="261" t="s">
        <v>356</v>
      </c>
      <c r="W7" s="261" t="s">
        <v>399</v>
      </c>
      <c r="X7" s="261" t="s">
        <v>399</v>
      </c>
      <c r="Y7" s="261" t="s">
        <v>399</v>
      </c>
      <c r="Z7" s="261" t="s">
        <v>400</v>
      </c>
      <c r="AA7" s="261" t="s">
        <v>401</v>
      </c>
      <c r="AB7" s="261" t="s">
        <v>402</v>
      </c>
      <c r="AC7" s="261" t="s">
        <v>403</v>
      </c>
      <c r="AD7" s="261" t="s">
        <v>404</v>
      </c>
      <c r="AE7" s="261" t="s">
        <v>405</v>
      </c>
      <c r="AF7" s="261" t="s">
        <v>406</v>
      </c>
    </row>
    <row r="8" spans="1:32" s="272" customFormat="1" ht="64.55" x14ac:dyDescent="0.2">
      <c r="A8" s="262" t="s">
        <v>426</v>
      </c>
      <c r="B8" s="262" t="s">
        <v>407</v>
      </c>
      <c r="C8" s="263" t="s">
        <v>408</v>
      </c>
      <c r="D8" s="263" t="s">
        <v>409</v>
      </c>
      <c r="E8" s="263" t="s">
        <v>410</v>
      </c>
      <c r="F8" s="250">
        <v>1</v>
      </c>
      <c r="G8" s="264" t="s">
        <v>411</v>
      </c>
      <c r="H8" s="265">
        <f>(O8/162)*10</f>
        <v>750</v>
      </c>
      <c r="I8" s="265">
        <f>F8*H8</f>
        <v>750</v>
      </c>
      <c r="J8" s="266">
        <f>150*15</f>
        <v>2250</v>
      </c>
      <c r="K8" s="266">
        <f t="shared" ref="K8:K12" si="0">F8*J8</f>
        <v>2250</v>
      </c>
      <c r="L8" s="267">
        <v>88567.14</v>
      </c>
      <c r="M8" s="266">
        <f>F8*L8</f>
        <v>88567.14</v>
      </c>
      <c r="N8" s="268">
        <f>(150*4.5)*18</f>
        <v>12150</v>
      </c>
      <c r="O8" s="266">
        <f t="shared" ref="O8:O11" si="1">F8*N8</f>
        <v>12150</v>
      </c>
      <c r="P8" s="266">
        <f>I8+K8+M8+O8</f>
        <v>103717.14</v>
      </c>
      <c r="Q8" s="266">
        <f>P8*Q$7</f>
        <v>12446.06</v>
      </c>
      <c r="R8" s="186">
        <f>P8+Q8</f>
        <v>116163.2</v>
      </c>
      <c r="S8" s="269">
        <v>0</v>
      </c>
      <c r="T8" s="250">
        <f>R8+S8</f>
        <v>116163.2</v>
      </c>
      <c r="U8" s="231">
        <f>F8*T8</f>
        <v>116163.2</v>
      </c>
      <c r="V8" s="270" t="s">
        <v>412</v>
      </c>
      <c r="W8" s="271" t="e">
        <f>SUM(#REF!)</f>
        <v>#REF!</v>
      </c>
      <c r="X8" s="271" t="e">
        <f>SUM(#REF!)</f>
        <v>#REF!</v>
      </c>
      <c r="Y8" s="271" t="e">
        <f>SUM(#REF!)</f>
        <v>#REF!</v>
      </c>
    </row>
    <row r="9" spans="1:32" s="272" customFormat="1" ht="38.75" x14ac:dyDescent="0.2">
      <c r="A9" s="262" t="s">
        <v>426</v>
      </c>
      <c r="B9" s="262" t="s">
        <v>413</v>
      </c>
      <c r="C9" s="264" t="s">
        <v>414</v>
      </c>
      <c r="D9" s="264" t="s">
        <v>415</v>
      </c>
      <c r="E9" s="264" t="s">
        <v>410</v>
      </c>
      <c r="F9" s="250">
        <v>1</v>
      </c>
      <c r="G9" s="250" t="s">
        <v>411</v>
      </c>
      <c r="H9" s="265">
        <f>(O9/162)*10</f>
        <v>315</v>
      </c>
      <c r="I9" s="265">
        <f t="shared" ref="I9:I12" si="2">F9*H9</f>
        <v>315</v>
      </c>
      <c r="J9" s="266">
        <f>63*15</f>
        <v>945</v>
      </c>
      <c r="K9" s="266">
        <f t="shared" si="0"/>
        <v>945</v>
      </c>
      <c r="L9" s="267">
        <v>37198.199999999997</v>
      </c>
      <c r="M9" s="266">
        <f t="shared" ref="M9:M11" si="3">F9*L9</f>
        <v>37198.199999999997</v>
      </c>
      <c r="N9" s="268">
        <f>(63*4.5)*18</f>
        <v>5103</v>
      </c>
      <c r="O9" s="266">
        <f t="shared" si="1"/>
        <v>5103</v>
      </c>
      <c r="P9" s="266">
        <f t="shared" ref="P9:P12" si="4">I9+K9+M9+O9</f>
        <v>43561.2</v>
      </c>
      <c r="Q9" s="266">
        <f>P9*Q$7</f>
        <v>5227.34</v>
      </c>
      <c r="R9" s="186">
        <f t="shared" ref="R9:R12" si="5">P9+Q9</f>
        <v>48788.54</v>
      </c>
      <c r="S9" s="269">
        <v>0</v>
      </c>
      <c r="T9" s="250">
        <f t="shared" ref="T9:T12" si="6">R9+S9</f>
        <v>48788.54</v>
      </c>
      <c r="U9" s="231">
        <f t="shared" ref="U9:U12" si="7">F9*T9</f>
        <v>48788.54</v>
      </c>
      <c r="V9" s="270" t="s">
        <v>416</v>
      </c>
      <c r="W9" s="271" t="e">
        <f>SUM(#REF!)</f>
        <v>#REF!</v>
      </c>
      <c r="X9" s="271" t="e">
        <f>SUM(#REF!)</f>
        <v>#REF!</v>
      </c>
      <c r="Y9" s="271" t="e">
        <f>SUM(#REF!)</f>
        <v>#REF!</v>
      </c>
    </row>
    <row r="10" spans="1:32" s="272" customFormat="1" ht="38.75" x14ac:dyDescent="0.2">
      <c r="A10" s="262" t="s">
        <v>426</v>
      </c>
      <c r="B10" s="262" t="s">
        <v>417</v>
      </c>
      <c r="C10" s="264" t="s">
        <v>418</v>
      </c>
      <c r="D10" s="264" t="s">
        <v>415</v>
      </c>
      <c r="E10" s="264" t="s">
        <v>410</v>
      </c>
      <c r="F10" s="250">
        <v>1</v>
      </c>
      <c r="G10" s="250" t="s">
        <v>411</v>
      </c>
      <c r="H10" s="265">
        <f>(O10/162)*10</f>
        <v>232.5</v>
      </c>
      <c r="I10" s="265">
        <f t="shared" si="2"/>
        <v>232.5</v>
      </c>
      <c r="J10" s="266">
        <f>46.5*15</f>
        <v>697.5</v>
      </c>
      <c r="K10" s="266">
        <f t="shared" si="0"/>
        <v>697.5</v>
      </c>
      <c r="L10" s="267">
        <v>27455.81</v>
      </c>
      <c r="M10" s="266">
        <f t="shared" si="3"/>
        <v>27455.81</v>
      </c>
      <c r="N10" s="268">
        <f>(46.5*4.5)*18</f>
        <v>3766.5</v>
      </c>
      <c r="O10" s="266">
        <f t="shared" si="1"/>
        <v>3766.5</v>
      </c>
      <c r="P10" s="266">
        <f t="shared" si="4"/>
        <v>32152.31</v>
      </c>
      <c r="Q10" s="266">
        <f t="shared" ref="Q10" si="8">P10*Q$7</f>
        <v>3858.28</v>
      </c>
      <c r="R10" s="186">
        <f t="shared" si="5"/>
        <v>36010.589999999997</v>
      </c>
      <c r="S10" s="269">
        <v>0</v>
      </c>
      <c r="T10" s="250">
        <f t="shared" si="6"/>
        <v>36010.589999999997</v>
      </c>
      <c r="U10" s="231">
        <f t="shared" si="7"/>
        <v>36010.589999999997</v>
      </c>
      <c r="V10" s="270" t="s">
        <v>419</v>
      </c>
      <c r="W10" s="271"/>
      <c r="X10" s="271"/>
      <c r="Y10" s="271"/>
    </row>
    <row r="11" spans="1:32" s="272" customFormat="1" ht="38.75" x14ac:dyDescent="0.2">
      <c r="A11" s="262" t="s">
        <v>426</v>
      </c>
      <c r="B11" s="262" t="s">
        <v>420</v>
      </c>
      <c r="C11" s="264" t="s">
        <v>421</v>
      </c>
      <c r="D11" s="264" t="s">
        <v>415</v>
      </c>
      <c r="E11" s="264" t="s">
        <v>410</v>
      </c>
      <c r="F11" s="250">
        <v>1</v>
      </c>
      <c r="G11" s="250" t="s">
        <v>411</v>
      </c>
      <c r="H11" s="265">
        <f>(O11/162)*10</f>
        <v>397.5</v>
      </c>
      <c r="I11" s="265">
        <f t="shared" si="2"/>
        <v>397.5</v>
      </c>
      <c r="J11" s="266">
        <f>79.5*15</f>
        <v>1192.5</v>
      </c>
      <c r="K11" s="266">
        <f t="shared" si="0"/>
        <v>1192.5</v>
      </c>
      <c r="L11" s="267">
        <v>46940.58</v>
      </c>
      <c r="M11" s="266">
        <f t="shared" si="3"/>
        <v>46940.58</v>
      </c>
      <c r="N11" s="268">
        <f>(79.5*4.5)*18</f>
        <v>6439.5</v>
      </c>
      <c r="O11" s="266">
        <f t="shared" si="1"/>
        <v>6439.5</v>
      </c>
      <c r="P11" s="266">
        <f t="shared" si="4"/>
        <v>54970.080000000002</v>
      </c>
      <c r="Q11" s="266">
        <f>P11*Q$7</f>
        <v>6596.41</v>
      </c>
      <c r="R11" s="186">
        <f t="shared" si="5"/>
        <v>61566.49</v>
      </c>
      <c r="S11" s="269">
        <v>0</v>
      </c>
      <c r="T11" s="250">
        <f t="shared" si="6"/>
        <v>61566.49</v>
      </c>
      <c r="U11" s="231">
        <f t="shared" si="7"/>
        <v>61566.49</v>
      </c>
      <c r="V11" s="270" t="s">
        <v>419</v>
      </c>
      <c r="W11" s="271" t="e">
        <f>SUM(#REF!)</f>
        <v>#REF!</v>
      </c>
      <c r="X11" s="271" t="e">
        <f>SUM(#REF!)</f>
        <v>#REF!</v>
      </c>
      <c r="Y11" s="271" t="e">
        <f>SUM(#REF!)</f>
        <v>#REF!</v>
      </c>
      <c r="Z11" s="273"/>
      <c r="AB11" s="273"/>
      <c r="AF11" s="273"/>
    </row>
    <row r="12" spans="1:32" s="272" customFormat="1" ht="38.75" x14ac:dyDescent="0.2">
      <c r="A12" s="262" t="s">
        <v>427</v>
      </c>
      <c r="B12" s="262" t="s">
        <v>417</v>
      </c>
      <c r="C12" s="264" t="s">
        <v>422</v>
      </c>
      <c r="D12" s="264" t="s">
        <v>423</v>
      </c>
      <c r="E12" s="264" t="s">
        <v>410</v>
      </c>
      <c r="F12" s="250">
        <v>1</v>
      </c>
      <c r="G12" s="250" t="s">
        <v>411</v>
      </c>
      <c r="H12" s="265">
        <f>(O12/162)*10</f>
        <v>75</v>
      </c>
      <c r="I12" s="265">
        <f t="shared" si="2"/>
        <v>75</v>
      </c>
      <c r="J12" s="266">
        <f>15*15</f>
        <v>225</v>
      </c>
      <c r="K12" s="266">
        <f t="shared" si="0"/>
        <v>225</v>
      </c>
      <c r="L12" s="250">
        <v>7085.37</v>
      </c>
      <c r="M12" s="266">
        <f>F12*L12</f>
        <v>7085.37</v>
      </c>
      <c r="N12" s="268">
        <f>(15*4.5)*18</f>
        <v>1215</v>
      </c>
      <c r="O12" s="266">
        <f>F12*N12</f>
        <v>1215</v>
      </c>
      <c r="P12" s="266">
        <f t="shared" si="4"/>
        <v>8600.3700000000008</v>
      </c>
      <c r="Q12" s="266">
        <f>P12*Q$7</f>
        <v>1032.04</v>
      </c>
      <c r="R12" s="186">
        <f t="shared" si="5"/>
        <v>9632.41</v>
      </c>
      <c r="S12" s="269">
        <v>0</v>
      </c>
      <c r="T12" s="250">
        <f t="shared" si="6"/>
        <v>9632.41</v>
      </c>
      <c r="U12" s="231">
        <f t="shared" si="7"/>
        <v>9632.41</v>
      </c>
      <c r="V12" s="270" t="s">
        <v>416</v>
      </c>
      <c r="W12" s="271" t="e">
        <f>SUM(#REF!)</f>
        <v>#REF!</v>
      </c>
      <c r="X12" s="271" t="e">
        <f>SUM(#REF!)</f>
        <v>#REF!</v>
      </c>
      <c r="Y12" s="271" t="e">
        <f>SUM(#REF!)</f>
        <v>#REF!</v>
      </c>
      <c r="AD12" s="273"/>
    </row>
    <row r="13" spans="1:32" x14ac:dyDescent="0.2">
      <c r="C13" s="274"/>
    </row>
    <row r="14" spans="1:32" ht="14.3" thickBot="1" x14ac:dyDescent="0.25">
      <c r="B14" s="274"/>
      <c r="T14" s="250" t="s">
        <v>382</v>
      </c>
      <c r="U14" s="234">
        <f>SUM(U8:U12)</f>
        <v>272161.23</v>
      </c>
    </row>
    <row r="15" spans="1:32" ht="13.6" thickTop="1" x14ac:dyDescent="0.2"/>
    <row r="31" spans="18:18" ht="13.6" x14ac:dyDescent="0.2">
      <c r="R31" s="275"/>
    </row>
  </sheetData>
  <pageMargins left="0.25" right="0.25" top="0.75" bottom="0.75" header="0.3" footer="0.3"/>
  <pageSetup paperSize="8" scale="7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03"/>
  <sheetViews>
    <sheetView tabSelected="1" zoomScale="70" zoomScaleNormal="70" workbookViewId="0">
      <selection activeCell="S40" sqref="S40"/>
    </sheetView>
  </sheetViews>
  <sheetFormatPr defaultColWidth="9.125" defaultRowHeight="12.9" x14ac:dyDescent="0.2"/>
  <cols>
    <col min="1" max="1" width="9.125" style="101"/>
    <col min="2" max="2" width="8.375" style="140" customWidth="1"/>
    <col min="3" max="3" width="8.75" style="107" bestFit="1" customWidth="1"/>
    <col min="4" max="4" width="6.25" style="108" bestFit="1" customWidth="1"/>
    <col min="5" max="5" width="6.25" style="108" customWidth="1"/>
    <col min="6" max="6" width="7.875" style="97" bestFit="1" customWidth="1"/>
    <col min="7" max="7" width="6.125" style="97" customWidth="1"/>
    <col min="8" max="8" width="5.625" style="108" customWidth="1"/>
    <col min="9" max="9" width="1" style="97" customWidth="1"/>
    <col min="10" max="10" width="7.25" style="108" customWidth="1"/>
    <col min="11" max="11" width="6.375" style="97" customWidth="1"/>
    <col min="12" max="12" width="9" style="97" customWidth="1"/>
    <col min="13" max="13" width="0.875" style="100" customWidth="1"/>
    <col min="14" max="14" width="9.375" style="100" customWidth="1"/>
    <col min="15" max="15" width="1.75" style="100" customWidth="1"/>
    <col min="16" max="22" width="12.25" style="131" customWidth="1"/>
    <col min="23" max="23" width="15.125" style="144" customWidth="1"/>
    <col min="24" max="24" width="87.25" style="101" bestFit="1" customWidth="1"/>
    <col min="25" max="16384" width="9.125" style="101"/>
  </cols>
  <sheetData>
    <row r="1" spans="1:24" ht="13.6" x14ac:dyDescent="0.25">
      <c r="A1" s="161" t="s">
        <v>372</v>
      </c>
      <c r="C1" s="67"/>
      <c r="H1" s="98"/>
      <c r="J1" s="99"/>
    </row>
    <row r="2" spans="1:24" ht="13.6" x14ac:dyDescent="0.25">
      <c r="A2" s="162"/>
      <c r="C2" s="97"/>
      <c r="G2" s="102"/>
      <c r="H2" s="102"/>
      <c r="I2" s="102"/>
      <c r="J2" s="102"/>
      <c r="K2" s="102"/>
      <c r="L2" s="102"/>
      <c r="N2" s="102"/>
    </row>
    <row r="3" spans="1:24" s="106" customFormat="1" ht="13.6" x14ac:dyDescent="0.25">
      <c r="A3" s="59" t="s">
        <v>75</v>
      </c>
      <c r="C3" s="103"/>
      <c r="D3" s="108"/>
      <c r="E3" s="130"/>
      <c r="F3" s="104"/>
      <c r="G3" s="102"/>
      <c r="H3" s="102"/>
      <c r="I3" s="102"/>
      <c r="J3" s="102"/>
      <c r="K3" s="102"/>
      <c r="L3" s="105"/>
      <c r="M3" s="102"/>
      <c r="N3" s="102"/>
      <c r="O3" s="100"/>
      <c r="P3" s="131"/>
      <c r="Q3" s="131"/>
      <c r="R3" s="131"/>
      <c r="S3" s="137"/>
      <c r="T3" s="137"/>
      <c r="U3" s="137"/>
      <c r="V3" s="137"/>
      <c r="W3" s="244"/>
    </row>
    <row r="4" spans="1:24" ht="13.6" x14ac:dyDescent="0.25">
      <c r="J4" s="104"/>
      <c r="K4" s="105"/>
      <c r="L4" s="105"/>
      <c r="N4" s="102"/>
    </row>
    <row r="5" spans="1:24" s="106" customFormat="1" ht="13.6" x14ac:dyDescent="0.25">
      <c r="A5" s="68" t="s">
        <v>364</v>
      </c>
      <c r="B5" s="163" t="s">
        <v>13</v>
      </c>
      <c r="C5" s="109" t="s">
        <v>13</v>
      </c>
      <c r="D5" s="108" t="s">
        <v>0</v>
      </c>
      <c r="E5" s="108" t="s">
        <v>0</v>
      </c>
      <c r="F5" s="108" t="s">
        <v>651</v>
      </c>
      <c r="G5" s="97"/>
      <c r="H5" s="108"/>
      <c r="I5" s="97"/>
      <c r="J5" s="108"/>
      <c r="K5" s="97"/>
      <c r="L5" s="97"/>
      <c r="M5" s="100"/>
      <c r="N5" s="100"/>
      <c r="O5" s="100"/>
      <c r="P5" s="138"/>
      <c r="Q5" s="138"/>
      <c r="R5" s="138"/>
      <c r="S5" s="138"/>
      <c r="T5" s="138"/>
      <c r="U5" s="138"/>
      <c r="V5" s="138"/>
      <c r="W5" s="244"/>
    </row>
    <row r="6" spans="1:24" x14ac:dyDescent="0.2">
      <c r="A6" s="68" t="s">
        <v>365</v>
      </c>
      <c r="B6" s="164" t="s">
        <v>366</v>
      </c>
      <c r="C6" s="110" t="s">
        <v>32</v>
      </c>
      <c r="D6" s="111" t="s">
        <v>1</v>
      </c>
      <c r="E6" s="111" t="s">
        <v>2</v>
      </c>
      <c r="F6" s="112"/>
      <c r="G6" s="111" t="s">
        <v>3</v>
      </c>
      <c r="H6" s="111" t="s">
        <v>4</v>
      </c>
      <c r="I6" s="112"/>
      <c r="J6" s="111" t="s">
        <v>5</v>
      </c>
      <c r="K6" s="111" t="s">
        <v>6</v>
      </c>
      <c r="L6" s="111" t="s">
        <v>27</v>
      </c>
      <c r="M6" s="113"/>
      <c r="N6" s="113" t="s">
        <v>16</v>
      </c>
      <c r="O6" s="113"/>
      <c r="P6" s="171" t="s">
        <v>83</v>
      </c>
      <c r="Q6" s="171" t="s">
        <v>708</v>
      </c>
      <c r="R6" s="171" t="s">
        <v>708</v>
      </c>
      <c r="S6" s="171" t="s">
        <v>639</v>
      </c>
      <c r="T6" s="171" t="s">
        <v>639</v>
      </c>
      <c r="U6" s="171" t="s">
        <v>373</v>
      </c>
      <c r="V6" s="367" t="s">
        <v>374</v>
      </c>
    </row>
    <row r="7" spans="1:24" s="106" customFormat="1" ht="13.6" x14ac:dyDescent="0.25">
      <c r="B7" s="165"/>
      <c r="C7" s="114"/>
      <c r="D7" s="108"/>
      <c r="E7" s="108"/>
      <c r="F7" s="97"/>
      <c r="G7" s="97"/>
      <c r="H7" s="108"/>
      <c r="I7" s="97"/>
      <c r="J7" s="108"/>
      <c r="K7" s="112" t="s">
        <v>28</v>
      </c>
      <c r="L7" s="97"/>
      <c r="M7" s="115"/>
      <c r="N7" s="115"/>
      <c r="O7" s="115"/>
      <c r="P7" s="168" t="s">
        <v>17</v>
      </c>
      <c r="Q7" s="168" t="s">
        <v>63</v>
      </c>
      <c r="R7" s="168" t="s">
        <v>376</v>
      </c>
      <c r="S7" s="168" t="s">
        <v>63</v>
      </c>
      <c r="T7" s="168" t="s">
        <v>375</v>
      </c>
      <c r="U7" s="168" t="s">
        <v>63</v>
      </c>
      <c r="V7" s="368" t="s">
        <v>375</v>
      </c>
      <c r="W7" s="245" t="s">
        <v>21</v>
      </c>
    </row>
    <row r="8" spans="1:24" x14ac:dyDescent="0.2">
      <c r="M8" s="113"/>
      <c r="N8" s="113"/>
      <c r="O8" s="113"/>
    </row>
    <row r="9" spans="1:24" s="106" customFormat="1" ht="13.1" customHeight="1" x14ac:dyDescent="0.25">
      <c r="A9" s="297">
        <v>0</v>
      </c>
      <c r="B9" s="191">
        <v>1</v>
      </c>
      <c r="C9" s="109"/>
      <c r="D9" s="109"/>
      <c r="E9" s="109"/>
      <c r="F9" s="97"/>
      <c r="G9" s="108"/>
      <c r="H9" s="108"/>
      <c r="I9" s="97"/>
      <c r="J9" s="108"/>
      <c r="K9" s="108"/>
      <c r="L9" s="116"/>
      <c r="M9" s="113"/>
      <c r="N9" s="100"/>
      <c r="O9" s="371"/>
      <c r="P9" s="94"/>
      <c r="Q9" s="94"/>
      <c r="R9" s="94"/>
      <c r="S9" s="94"/>
      <c r="T9" s="94"/>
      <c r="U9" s="94"/>
      <c r="V9" s="94"/>
      <c r="W9" s="144"/>
      <c r="X9" s="101" t="s">
        <v>642</v>
      </c>
    </row>
    <row r="10" spans="1:24" s="106" customFormat="1" ht="13.1" customHeight="1" x14ac:dyDescent="0.25">
      <c r="A10" s="297">
        <v>0</v>
      </c>
      <c r="B10" s="191">
        <v>4</v>
      </c>
      <c r="C10" s="109"/>
      <c r="D10" s="109"/>
      <c r="E10" s="109"/>
      <c r="F10" s="97"/>
      <c r="G10" s="108"/>
      <c r="H10" s="108"/>
      <c r="I10" s="97"/>
      <c r="J10" s="108"/>
      <c r="K10" s="108"/>
      <c r="L10" s="116"/>
      <c r="M10" s="113"/>
      <c r="N10" s="100"/>
      <c r="O10" s="371"/>
      <c r="P10" s="94"/>
      <c r="Q10" s="94"/>
      <c r="R10" s="94"/>
      <c r="S10" s="94"/>
      <c r="T10" s="94"/>
      <c r="U10" s="94"/>
      <c r="V10" s="94"/>
      <c r="W10" s="144"/>
      <c r="X10" s="101" t="s">
        <v>642</v>
      </c>
    </row>
    <row r="11" spans="1:24" ht="13.1" customHeight="1" x14ac:dyDescent="0.25">
      <c r="A11" s="297">
        <v>0</v>
      </c>
      <c r="B11" s="191">
        <v>5</v>
      </c>
      <c r="C11" s="109"/>
      <c r="D11" s="109"/>
      <c r="E11" s="109"/>
      <c r="G11" s="108"/>
      <c r="K11" s="108"/>
      <c r="L11" s="116"/>
      <c r="M11" s="113"/>
      <c r="O11" s="371"/>
      <c r="P11" s="94"/>
      <c r="Q11" s="94"/>
      <c r="R11" s="94"/>
      <c r="S11" s="94"/>
      <c r="T11" s="94"/>
      <c r="U11" s="94"/>
      <c r="V11" s="94"/>
      <c r="X11" s="101" t="s">
        <v>642</v>
      </c>
    </row>
    <row r="12" spans="1:24" ht="13.1" customHeight="1" x14ac:dyDescent="0.25">
      <c r="A12" s="297">
        <v>0</v>
      </c>
      <c r="B12" s="191">
        <v>7</v>
      </c>
      <c r="C12" s="109"/>
      <c r="D12" s="109"/>
      <c r="E12" s="109"/>
      <c r="G12" s="108"/>
      <c r="K12" s="108"/>
      <c r="L12" s="116"/>
      <c r="M12" s="113"/>
      <c r="O12" s="371"/>
      <c r="P12" s="94"/>
      <c r="Q12" s="94"/>
      <c r="R12" s="94"/>
      <c r="S12" s="94"/>
      <c r="T12" s="94"/>
      <c r="U12" s="94"/>
      <c r="V12" s="94"/>
      <c r="X12" s="101" t="s">
        <v>642</v>
      </c>
    </row>
    <row r="13" spans="1:24" ht="13.1" customHeight="1" x14ac:dyDescent="0.25">
      <c r="A13" s="297">
        <v>0</v>
      </c>
      <c r="B13" s="191">
        <v>8</v>
      </c>
      <c r="C13" s="109" t="str">
        <f>JMS!D12</f>
        <v>R08</v>
      </c>
      <c r="D13" s="109">
        <v>1610</v>
      </c>
      <c r="E13" s="109">
        <v>2470</v>
      </c>
      <c r="F13" s="97" t="s">
        <v>639</v>
      </c>
      <c r="G13" s="108"/>
      <c r="H13" s="108">
        <v>1</v>
      </c>
      <c r="K13" s="108">
        <v>1</v>
      </c>
      <c r="L13" s="116"/>
      <c r="M13" s="113"/>
      <c r="N13" s="100">
        <v>1</v>
      </c>
      <c r="O13" s="371"/>
      <c r="P13" s="94"/>
      <c r="Q13" s="94"/>
      <c r="R13" s="94"/>
      <c r="S13" s="94">
        <v>845.9</v>
      </c>
      <c r="T13" s="94">
        <v>25.32</v>
      </c>
      <c r="U13" s="94"/>
      <c r="V13" s="94"/>
      <c r="W13" s="144">
        <f>SUM(P13:V13)</f>
        <v>871.22</v>
      </c>
      <c r="X13" s="101" t="s">
        <v>640</v>
      </c>
    </row>
    <row r="14" spans="1:24" ht="13.1" customHeight="1" x14ac:dyDescent="0.25">
      <c r="A14" s="297">
        <v>0</v>
      </c>
      <c r="B14" s="191">
        <v>9</v>
      </c>
      <c r="C14" s="109" t="str">
        <f>JMS!D13</f>
        <v>C11</v>
      </c>
      <c r="D14" s="109">
        <v>1010</v>
      </c>
      <c r="E14" s="109">
        <v>2500</v>
      </c>
      <c r="F14" s="97" t="s">
        <v>710</v>
      </c>
      <c r="G14" s="108"/>
      <c r="H14" s="108">
        <v>1</v>
      </c>
      <c r="K14" s="108">
        <v>1</v>
      </c>
      <c r="L14" s="116"/>
      <c r="M14" s="113"/>
      <c r="N14" s="100">
        <v>1</v>
      </c>
      <c r="O14" s="371"/>
      <c r="P14" s="94"/>
      <c r="Q14" s="94"/>
      <c r="R14" s="94"/>
      <c r="S14" s="94"/>
      <c r="T14" s="94"/>
      <c r="U14" s="94"/>
      <c r="V14" s="94"/>
      <c r="W14" s="144">
        <f>SUM(P14:V14)</f>
        <v>0</v>
      </c>
    </row>
    <row r="15" spans="1:24" ht="13.1" customHeight="1" x14ac:dyDescent="0.25">
      <c r="A15" s="297">
        <v>0</v>
      </c>
      <c r="B15" s="191">
        <v>10</v>
      </c>
      <c r="C15" s="109" t="str">
        <f>JMS!D14</f>
        <v>E06</v>
      </c>
      <c r="D15" s="109">
        <v>1010</v>
      </c>
      <c r="E15" s="109">
        <v>2100</v>
      </c>
      <c r="F15" s="108" t="s">
        <v>402</v>
      </c>
      <c r="G15" s="108"/>
      <c r="H15" s="108">
        <v>1</v>
      </c>
      <c r="J15" s="108">
        <v>1</v>
      </c>
      <c r="K15" s="108"/>
      <c r="L15" s="116"/>
      <c r="M15" s="113"/>
      <c r="N15" s="100">
        <v>1</v>
      </c>
      <c r="O15" s="371"/>
      <c r="P15" s="94"/>
      <c r="Q15" s="94">
        <v>1557</v>
      </c>
      <c r="R15" s="94">
        <v>25</v>
      </c>
      <c r="S15" s="94"/>
      <c r="T15" s="94"/>
      <c r="U15" s="94"/>
      <c r="V15" s="94"/>
      <c r="W15" s="144">
        <f>SUM(P15:V15)</f>
        <v>1582</v>
      </c>
      <c r="X15" s="101" t="s">
        <v>709</v>
      </c>
    </row>
    <row r="16" spans="1:24" ht="13.1" customHeight="1" x14ac:dyDescent="0.25">
      <c r="A16" s="297">
        <v>0</v>
      </c>
      <c r="B16" s="191">
        <v>13</v>
      </c>
      <c r="C16" s="109"/>
      <c r="D16" s="109"/>
      <c r="E16" s="109"/>
      <c r="G16" s="108"/>
      <c r="K16" s="108"/>
      <c r="L16" s="116"/>
      <c r="M16" s="113"/>
      <c r="O16" s="371"/>
      <c r="P16" s="94"/>
      <c r="Q16" s="94"/>
      <c r="R16" s="94"/>
      <c r="S16" s="94"/>
      <c r="T16" s="94"/>
      <c r="U16" s="94"/>
      <c r="V16" s="94"/>
      <c r="X16" s="101" t="s">
        <v>642</v>
      </c>
    </row>
    <row r="17" spans="1:24" ht="13.1" customHeight="1" x14ac:dyDescent="0.25">
      <c r="A17" s="297">
        <v>0</v>
      </c>
      <c r="B17" s="191">
        <v>14</v>
      </c>
      <c r="C17" s="109"/>
      <c r="D17" s="109"/>
      <c r="E17" s="109"/>
      <c r="G17" s="108"/>
      <c r="K17" s="108"/>
      <c r="L17" s="116"/>
      <c r="M17" s="113"/>
      <c r="O17" s="371"/>
      <c r="P17" s="94"/>
      <c r="Q17" s="94"/>
      <c r="R17" s="94"/>
      <c r="S17" s="94"/>
      <c r="T17" s="94"/>
      <c r="U17" s="94"/>
      <c r="V17" s="94"/>
      <c r="X17" s="101" t="s">
        <v>642</v>
      </c>
    </row>
    <row r="18" spans="1:24" ht="13.1" customHeight="1" x14ac:dyDescent="0.25">
      <c r="A18" s="297">
        <v>0</v>
      </c>
      <c r="B18" s="191">
        <v>15</v>
      </c>
      <c r="C18" s="109" t="str">
        <f>JMS!D17</f>
        <v>C07</v>
      </c>
      <c r="D18" s="109">
        <v>910</v>
      </c>
      <c r="E18" s="109">
        <v>2100</v>
      </c>
      <c r="F18" s="97" t="s">
        <v>710</v>
      </c>
      <c r="G18" s="108">
        <v>1</v>
      </c>
      <c r="J18" s="108">
        <v>1</v>
      </c>
      <c r="K18" s="108"/>
      <c r="L18" s="116"/>
      <c r="M18" s="113"/>
      <c r="N18" s="100">
        <v>1</v>
      </c>
      <c r="O18" s="371"/>
      <c r="P18" s="94">
        <v>931.36</v>
      </c>
      <c r="Q18" s="94"/>
      <c r="R18" s="94"/>
      <c r="S18" s="94"/>
      <c r="T18" s="94"/>
      <c r="U18" s="94"/>
      <c r="V18" s="94"/>
      <c r="W18" s="144">
        <f>SUM(P18:V18)</f>
        <v>931.36</v>
      </c>
    </row>
    <row r="19" spans="1:24" ht="13.1" customHeight="1" x14ac:dyDescent="0.25">
      <c r="A19" s="297">
        <v>0</v>
      </c>
      <c r="B19" s="191">
        <v>16</v>
      </c>
      <c r="C19" s="109" t="str">
        <f>JMS!D18</f>
        <v>C08</v>
      </c>
      <c r="D19" s="109"/>
      <c r="E19" s="109"/>
      <c r="G19" s="108"/>
      <c r="K19" s="108"/>
      <c r="L19" s="116"/>
      <c r="M19" s="113"/>
      <c r="O19" s="371"/>
      <c r="P19" s="94"/>
      <c r="Q19" s="94"/>
      <c r="R19" s="94"/>
      <c r="S19" s="94"/>
      <c r="T19" s="94"/>
      <c r="U19" s="94"/>
      <c r="V19" s="94"/>
      <c r="X19" s="101" t="s">
        <v>645</v>
      </c>
    </row>
    <row r="20" spans="1:24" ht="13.1" customHeight="1" x14ac:dyDescent="0.25">
      <c r="A20" s="297">
        <v>0</v>
      </c>
      <c r="B20" s="191">
        <v>17</v>
      </c>
      <c r="C20" s="109" t="str">
        <f>JMS!D19</f>
        <v>E07</v>
      </c>
      <c r="D20" s="109">
        <v>1340</v>
      </c>
      <c r="E20" s="109">
        <v>2361</v>
      </c>
      <c r="F20" s="108" t="s">
        <v>402</v>
      </c>
      <c r="G20" s="108"/>
      <c r="H20" s="108">
        <v>1</v>
      </c>
      <c r="K20" s="108">
        <v>1</v>
      </c>
      <c r="L20" s="116"/>
      <c r="M20" s="113"/>
      <c r="N20" s="100">
        <v>1</v>
      </c>
      <c r="O20" s="371"/>
      <c r="P20" s="94"/>
      <c r="Q20" s="94">
        <v>1887</v>
      </c>
      <c r="R20" s="94">
        <v>50</v>
      </c>
      <c r="S20" s="94"/>
      <c r="T20" s="94"/>
      <c r="U20" s="94"/>
      <c r="V20" s="94"/>
      <c r="W20" s="144">
        <f>SUM(P20:V20)</f>
        <v>1937</v>
      </c>
      <c r="X20" s="101" t="s">
        <v>709</v>
      </c>
    </row>
    <row r="21" spans="1:24" ht="13.1" customHeight="1" x14ac:dyDescent="0.25">
      <c r="A21" s="297">
        <v>0</v>
      </c>
      <c r="B21" s="191">
        <v>18</v>
      </c>
      <c r="C21" s="109" t="str">
        <f>JMS!D20</f>
        <v>E07</v>
      </c>
      <c r="D21" s="109">
        <v>2240</v>
      </c>
      <c r="E21" s="109">
        <v>2251</v>
      </c>
      <c r="F21" s="108" t="s">
        <v>402</v>
      </c>
      <c r="G21" s="108"/>
      <c r="H21" s="108">
        <v>1</v>
      </c>
      <c r="J21" s="108">
        <v>1</v>
      </c>
      <c r="K21" s="108"/>
      <c r="L21" s="116"/>
      <c r="M21" s="113"/>
      <c r="N21" s="100">
        <v>1</v>
      </c>
      <c r="O21" s="371"/>
      <c r="P21" s="94"/>
      <c r="Q21" s="94">
        <v>1562</v>
      </c>
      <c r="R21" s="94">
        <v>50</v>
      </c>
      <c r="S21" s="94"/>
      <c r="T21" s="94"/>
      <c r="U21" s="94"/>
      <c r="V21" s="94"/>
      <c r="W21" s="144">
        <f>SUM(P21:V21)</f>
        <v>1612</v>
      </c>
      <c r="X21" s="101" t="s">
        <v>709</v>
      </c>
    </row>
    <row r="22" spans="1:24" ht="13.1" customHeight="1" x14ac:dyDescent="0.25">
      <c r="A22" s="297">
        <v>0</v>
      </c>
      <c r="B22" s="191">
        <v>19</v>
      </c>
      <c r="C22" s="109" t="str">
        <f>JMS!D21</f>
        <v>E07</v>
      </c>
      <c r="D22" s="109">
        <v>2240</v>
      </c>
      <c r="E22" s="109">
        <v>2101</v>
      </c>
      <c r="F22" s="108" t="s">
        <v>402</v>
      </c>
      <c r="G22" s="108"/>
      <c r="H22" s="108">
        <v>1</v>
      </c>
      <c r="J22" s="108">
        <v>1</v>
      </c>
      <c r="K22" s="108"/>
      <c r="L22" s="116"/>
      <c r="M22" s="113"/>
      <c r="N22" s="100">
        <v>1</v>
      </c>
      <c r="O22" s="371"/>
      <c r="P22" s="94"/>
      <c r="Q22" s="94">
        <v>1562</v>
      </c>
      <c r="R22" s="94">
        <v>50</v>
      </c>
      <c r="S22" s="94"/>
      <c r="T22" s="94"/>
      <c r="U22" s="94"/>
      <c r="V22" s="94"/>
      <c r="W22" s="144">
        <f>SUM(P22:V22)</f>
        <v>1612</v>
      </c>
      <c r="X22" s="101" t="s">
        <v>709</v>
      </c>
    </row>
    <row r="23" spans="1:24" ht="13.1" customHeight="1" x14ac:dyDescent="0.25">
      <c r="A23" s="297">
        <v>0</v>
      </c>
      <c r="B23" s="191">
        <v>20</v>
      </c>
      <c r="C23" s="109" t="str">
        <f>JMS!D22</f>
        <v>E07</v>
      </c>
      <c r="D23" s="109">
        <v>1375</v>
      </c>
      <c r="E23" s="109">
        <v>2204</v>
      </c>
      <c r="F23" s="108" t="s">
        <v>402</v>
      </c>
      <c r="G23" s="108"/>
      <c r="H23" s="108">
        <v>1</v>
      </c>
      <c r="K23" s="108">
        <v>1</v>
      </c>
      <c r="L23" s="116"/>
      <c r="M23" s="113"/>
      <c r="N23" s="100">
        <v>1</v>
      </c>
      <c r="O23" s="371"/>
      <c r="P23" s="94"/>
      <c r="Q23" s="94">
        <v>1481</v>
      </c>
      <c r="R23" s="94">
        <v>50</v>
      </c>
      <c r="S23" s="94"/>
      <c r="T23" s="94"/>
      <c r="U23" s="94"/>
      <c r="V23" s="94"/>
      <c r="W23" s="144">
        <f>SUM(P23:V23)</f>
        <v>1531</v>
      </c>
      <c r="X23" s="101" t="s">
        <v>709</v>
      </c>
    </row>
    <row r="24" spans="1:24" ht="13.1" customHeight="1" x14ac:dyDescent="0.25">
      <c r="A24" s="297">
        <v>0</v>
      </c>
      <c r="B24" s="191">
        <v>22</v>
      </c>
      <c r="C24" s="109" t="str">
        <f>JMS!D23</f>
        <v>E07</v>
      </c>
      <c r="D24" s="109">
        <v>1340</v>
      </c>
      <c r="E24" s="109">
        <v>1940</v>
      </c>
      <c r="F24" s="108" t="s">
        <v>402</v>
      </c>
      <c r="G24" s="108"/>
      <c r="H24" s="108">
        <v>1</v>
      </c>
      <c r="J24" s="108">
        <v>1</v>
      </c>
      <c r="K24" s="108"/>
      <c r="L24" s="116"/>
      <c r="M24" s="113"/>
      <c r="N24" s="100">
        <v>1</v>
      </c>
      <c r="O24" s="371"/>
      <c r="P24" s="94"/>
      <c r="Q24" s="94">
        <v>1480</v>
      </c>
      <c r="R24" s="94">
        <v>50</v>
      </c>
      <c r="S24" s="94"/>
      <c r="T24" s="94"/>
      <c r="U24" s="94"/>
      <c r="V24" s="94"/>
      <c r="W24" s="144">
        <f>SUM(P24:V24)</f>
        <v>1530</v>
      </c>
      <c r="X24" s="101" t="s">
        <v>709</v>
      </c>
    </row>
    <row r="25" spans="1:24" ht="13.1" customHeight="1" x14ac:dyDescent="0.25">
      <c r="A25" s="297">
        <v>0</v>
      </c>
      <c r="B25" s="191">
        <v>23</v>
      </c>
      <c r="C25" s="109" t="str">
        <f>JMS!D24</f>
        <v>E07</v>
      </c>
      <c r="D25" s="109">
        <v>2240</v>
      </c>
      <c r="E25" s="109">
        <v>1940</v>
      </c>
      <c r="F25" s="108" t="s">
        <v>402</v>
      </c>
      <c r="G25" s="108"/>
      <c r="H25" s="108">
        <v>1</v>
      </c>
      <c r="J25" s="108">
        <v>1</v>
      </c>
      <c r="K25" s="108"/>
      <c r="L25" s="116"/>
      <c r="M25" s="113"/>
      <c r="N25" s="100">
        <v>1</v>
      </c>
      <c r="O25" s="371"/>
      <c r="P25" s="94"/>
      <c r="Q25" s="94">
        <v>1480</v>
      </c>
      <c r="R25" s="94">
        <v>50</v>
      </c>
      <c r="S25" s="94"/>
      <c r="T25" s="94"/>
      <c r="U25" s="94"/>
      <c r="V25" s="94"/>
      <c r="W25" s="144">
        <f>SUM(P25:V25)</f>
        <v>1530</v>
      </c>
      <c r="X25" s="101" t="s">
        <v>709</v>
      </c>
    </row>
    <row r="26" spans="1:24" ht="13.1" customHeight="1" x14ac:dyDescent="0.25">
      <c r="A26" s="297">
        <v>0</v>
      </c>
      <c r="B26" s="191">
        <v>24</v>
      </c>
      <c r="C26" s="109" t="str">
        <f>JMS!D25</f>
        <v>E07</v>
      </c>
      <c r="D26" s="109">
        <v>2240</v>
      </c>
      <c r="E26" s="109">
        <v>2335</v>
      </c>
      <c r="F26" s="108" t="s">
        <v>402</v>
      </c>
      <c r="G26" s="108"/>
      <c r="H26" s="108">
        <v>1</v>
      </c>
      <c r="J26" s="108">
        <v>1</v>
      </c>
      <c r="K26" s="108"/>
      <c r="L26" s="116"/>
      <c r="M26" s="113"/>
      <c r="N26" s="100">
        <v>1</v>
      </c>
      <c r="O26" s="371"/>
      <c r="P26" s="94"/>
      <c r="Q26" s="94">
        <v>1629</v>
      </c>
      <c r="R26" s="94">
        <v>50</v>
      </c>
      <c r="S26" s="94"/>
      <c r="T26" s="94"/>
      <c r="U26" s="94"/>
      <c r="V26" s="94"/>
      <c r="W26" s="144">
        <f>SUM(P26:V26)</f>
        <v>1679</v>
      </c>
      <c r="X26" s="101" t="s">
        <v>709</v>
      </c>
    </row>
    <row r="27" spans="1:24" ht="13.1" customHeight="1" x14ac:dyDescent="0.25">
      <c r="A27" s="297">
        <v>0</v>
      </c>
      <c r="B27" s="191">
        <v>25</v>
      </c>
      <c r="C27" s="109" t="str">
        <f>JMS!D26</f>
        <v>E07</v>
      </c>
      <c r="D27" s="109">
        <v>1904</v>
      </c>
      <c r="E27" s="109">
        <v>2235</v>
      </c>
      <c r="F27" s="108" t="s">
        <v>402</v>
      </c>
      <c r="G27" s="108"/>
      <c r="H27" s="108">
        <v>1</v>
      </c>
      <c r="K27" s="108">
        <v>1</v>
      </c>
      <c r="L27" s="116"/>
      <c r="M27" s="113"/>
      <c r="N27" s="100">
        <v>1</v>
      </c>
      <c r="O27" s="371"/>
      <c r="P27" s="94"/>
      <c r="Q27" s="94">
        <v>1648</v>
      </c>
      <c r="R27" s="94">
        <v>50</v>
      </c>
      <c r="S27" s="94"/>
      <c r="T27" s="94"/>
      <c r="U27" s="94"/>
      <c r="V27" s="94"/>
      <c r="W27" s="144">
        <f>SUM(P27:V27)</f>
        <v>1698</v>
      </c>
      <c r="X27" s="101" t="s">
        <v>709</v>
      </c>
    </row>
    <row r="28" spans="1:24" ht="13.1" customHeight="1" x14ac:dyDescent="0.25">
      <c r="A28" s="297">
        <v>0</v>
      </c>
      <c r="B28" s="191">
        <v>26</v>
      </c>
      <c r="C28" s="109" t="str">
        <f>JMS!D27</f>
        <v>UKPN1</v>
      </c>
      <c r="D28" s="109"/>
      <c r="E28" s="109"/>
      <c r="G28" s="108"/>
      <c r="K28" s="108"/>
      <c r="L28" s="116"/>
      <c r="M28" s="113"/>
      <c r="O28" s="371"/>
      <c r="P28" s="94"/>
      <c r="Q28" s="94"/>
      <c r="R28" s="94"/>
      <c r="S28" s="94"/>
      <c r="T28" s="94"/>
      <c r="U28" s="94"/>
      <c r="V28" s="94"/>
      <c r="X28" s="101" t="s">
        <v>643</v>
      </c>
    </row>
    <row r="29" spans="1:24" ht="13.1" customHeight="1" x14ac:dyDescent="0.25">
      <c r="A29" s="297">
        <v>0</v>
      </c>
      <c r="B29" s="191">
        <v>29</v>
      </c>
      <c r="C29" s="109" t="str">
        <f>JMS!D28</f>
        <v>L01</v>
      </c>
      <c r="D29" s="109"/>
      <c r="E29" s="109"/>
      <c r="G29" s="108"/>
      <c r="K29" s="108"/>
      <c r="L29" s="116"/>
      <c r="M29" s="113"/>
      <c r="O29" s="371"/>
      <c r="P29" s="94"/>
      <c r="Q29" s="94"/>
      <c r="R29" s="94"/>
      <c r="S29" s="94"/>
      <c r="T29" s="94"/>
      <c r="U29" s="94"/>
      <c r="V29" s="94"/>
      <c r="X29" s="101" t="s">
        <v>644</v>
      </c>
    </row>
    <row r="30" spans="1:24" ht="13.1" customHeight="1" x14ac:dyDescent="0.25">
      <c r="A30" s="297">
        <v>0</v>
      </c>
      <c r="B30" s="191">
        <v>30</v>
      </c>
      <c r="C30" s="109" t="str">
        <f>JMS!D29</f>
        <v>L01</v>
      </c>
      <c r="D30" s="109"/>
      <c r="E30" s="109"/>
      <c r="G30" s="108"/>
      <c r="K30" s="108"/>
      <c r="L30" s="116"/>
      <c r="M30" s="113"/>
      <c r="O30" s="371"/>
      <c r="P30" s="94"/>
      <c r="Q30" s="94"/>
      <c r="R30" s="94"/>
      <c r="S30" s="94"/>
      <c r="T30" s="94"/>
      <c r="U30" s="94"/>
      <c r="V30" s="94"/>
      <c r="X30" s="101" t="s">
        <v>644</v>
      </c>
    </row>
    <row r="31" spans="1:24" ht="13.1" customHeight="1" x14ac:dyDescent="0.25">
      <c r="A31" s="297">
        <v>0</v>
      </c>
      <c r="B31" s="191">
        <v>31</v>
      </c>
      <c r="C31" s="109" t="str">
        <f>JMS!D30</f>
        <v>L01</v>
      </c>
      <c r="D31" s="109"/>
      <c r="E31" s="109"/>
      <c r="G31" s="108"/>
      <c r="K31" s="108"/>
      <c r="L31" s="116"/>
      <c r="M31" s="113"/>
      <c r="O31" s="371"/>
      <c r="P31" s="94"/>
      <c r="Q31" s="94"/>
      <c r="R31" s="94"/>
      <c r="S31" s="94"/>
      <c r="T31" s="94"/>
      <c r="U31" s="94"/>
      <c r="V31" s="94"/>
      <c r="X31" s="101" t="s">
        <v>644</v>
      </c>
    </row>
    <row r="32" spans="1:24" ht="13.1" customHeight="1" x14ac:dyDescent="0.25">
      <c r="A32" s="297">
        <v>0</v>
      </c>
      <c r="B32" s="191">
        <v>32</v>
      </c>
      <c r="C32" s="109" t="str">
        <f>JMS!D31</f>
        <v>L01</v>
      </c>
      <c r="D32" s="109"/>
      <c r="E32" s="109"/>
      <c r="G32" s="108"/>
      <c r="K32" s="108"/>
      <c r="L32" s="116"/>
      <c r="M32" s="113"/>
      <c r="O32" s="371"/>
      <c r="P32" s="94"/>
      <c r="Q32" s="94"/>
      <c r="R32" s="94"/>
      <c r="S32" s="94"/>
      <c r="T32" s="94"/>
      <c r="U32" s="94"/>
      <c r="V32" s="94"/>
      <c r="X32" s="101" t="s">
        <v>644</v>
      </c>
    </row>
    <row r="33" spans="1:24" ht="13.1" customHeight="1" x14ac:dyDescent="0.25">
      <c r="A33" s="297">
        <v>0</v>
      </c>
      <c r="B33" s="191">
        <v>36</v>
      </c>
      <c r="C33" s="109" t="str">
        <f>JMS!D32</f>
        <v>R08</v>
      </c>
      <c r="D33" s="109">
        <v>1540</v>
      </c>
      <c r="E33" s="109">
        <v>2470</v>
      </c>
      <c r="F33" s="97" t="s">
        <v>639</v>
      </c>
      <c r="G33" s="108"/>
      <c r="H33" s="108">
        <v>1</v>
      </c>
      <c r="K33" s="108">
        <v>1</v>
      </c>
      <c r="L33" s="116"/>
      <c r="M33" s="113"/>
      <c r="N33" s="100">
        <v>1</v>
      </c>
      <c r="O33" s="371"/>
      <c r="P33" s="94"/>
      <c r="Q33" s="94"/>
      <c r="R33" s="94"/>
      <c r="S33" s="94">
        <v>834.36</v>
      </c>
      <c r="T33" s="94">
        <v>25.32</v>
      </c>
      <c r="U33" s="94"/>
      <c r="V33" s="94"/>
      <c r="W33" s="144">
        <f>SUM(P33:V33)</f>
        <v>859.68</v>
      </c>
      <c r="X33" s="101" t="s">
        <v>640</v>
      </c>
    </row>
    <row r="34" spans="1:24" ht="13.1" customHeight="1" x14ac:dyDescent="0.25">
      <c r="A34" s="297">
        <v>0</v>
      </c>
      <c r="B34" s="191">
        <v>38</v>
      </c>
      <c r="C34" s="109" t="str">
        <f>JMS!D33</f>
        <v>R02</v>
      </c>
      <c r="D34" s="109">
        <v>450</v>
      </c>
      <c r="E34" s="109">
        <v>650</v>
      </c>
      <c r="F34" s="97" t="s">
        <v>639</v>
      </c>
      <c r="G34" s="108"/>
      <c r="H34" s="108">
        <v>1</v>
      </c>
      <c r="K34" s="108">
        <v>1</v>
      </c>
      <c r="L34" s="116"/>
      <c r="M34" s="113"/>
      <c r="N34" s="100">
        <v>1</v>
      </c>
      <c r="O34" s="371"/>
      <c r="P34" s="94"/>
      <c r="Q34" s="94"/>
      <c r="R34" s="94"/>
      <c r="S34" s="94">
        <v>89.38</v>
      </c>
      <c r="T34" s="94">
        <v>25.32</v>
      </c>
      <c r="U34" s="94"/>
      <c r="V34" s="94"/>
      <c r="W34" s="144">
        <f>SUM(P34:V34)</f>
        <v>114.7</v>
      </c>
      <c r="X34" s="101" t="s">
        <v>640</v>
      </c>
    </row>
    <row r="35" spans="1:24" ht="13.1" customHeight="1" x14ac:dyDescent="0.25">
      <c r="A35" s="297">
        <v>0</v>
      </c>
      <c r="B35" s="191">
        <v>39</v>
      </c>
      <c r="C35" s="109" t="str">
        <f>JMS!D34</f>
        <v>L01</v>
      </c>
      <c r="D35" s="109"/>
      <c r="E35" s="109"/>
      <c r="G35" s="108"/>
      <c r="K35" s="108"/>
      <c r="L35" s="116"/>
      <c r="M35" s="113"/>
      <c r="O35" s="371"/>
      <c r="P35" s="94"/>
      <c r="Q35" s="94"/>
      <c r="R35" s="94"/>
      <c r="S35" s="94"/>
      <c r="T35" s="94"/>
      <c r="U35" s="94"/>
      <c r="V35" s="94"/>
      <c r="X35" s="101" t="s">
        <v>644</v>
      </c>
    </row>
    <row r="36" spans="1:24" ht="13.1" customHeight="1" x14ac:dyDescent="0.25">
      <c r="A36" s="297">
        <v>0</v>
      </c>
      <c r="B36" s="191">
        <v>40</v>
      </c>
      <c r="C36" s="109" t="str">
        <f>JMS!D35</f>
        <v>UKPN1</v>
      </c>
      <c r="D36" s="109"/>
      <c r="E36" s="109"/>
      <c r="G36" s="108"/>
      <c r="K36" s="108"/>
      <c r="L36" s="116"/>
      <c r="M36" s="113"/>
      <c r="O36" s="371"/>
      <c r="P36" s="94"/>
      <c r="Q36" s="94"/>
      <c r="R36" s="94"/>
      <c r="S36" s="94"/>
      <c r="T36" s="94"/>
      <c r="U36" s="94"/>
      <c r="V36" s="94"/>
      <c r="X36" s="101" t="s">
        <v>643</v>
      </c>
    </row>
    <row r="37" spans="1:24" ht="13.1" customHeight="1" x14ac:dyDescent="0.25">
      <c r="A37" s="297">
        <v>0</v>
      </c>
      <c r="B37" s="191">
        <v>41</v>
      </c>
      <c r="C37" s="109" t="str">
        <f>JMS!D36</f>
        <v>R02</v>
      </c>
      <c r="D37" s="109">
        <v>500</v>
      </c>
      <c r="E37" s="109">
        <v>1400</v>
      </c>
      <c r="F37" s="97" t="s">
        <v>639</v>
      </c>
      <c r="G37" s="108"/>
      <c r="H37" s="108">
        <v>1</v>
      </c>
      <c r="K37" s="108"/>
      <c r="L37" s="116"/>
      <c r="M37" s="113"/>
      <c r="N37" s="100">
        <v>1</v>
      </c>
      <c r="O37" s="371"/>
      <c r="P37" s="94"/>
      <c r="Q37" s="94"/>
      <c r="R37" s="94"/>
      <c r="S37" s="94">
        <v>330.25</v>
      </c>
      <c r="T37" s="94">
        <v>25.32</v>
      </c>
      <c r="U37" s="94"/>
      <c r="V37" s="94"/>
      <c r="W37" s="144">
        <f>SUM(P37:V37)</f>
        <v>355.57</v>
      </c>
      <c r="X37" s="101" t="s">
        <v>640</v>
      </c>
    </row>
    <row r="38" spans="1:24" ht="13.1" customHeight="1" x14ac:dyDescent="0.25">
      <c r="A38" s="297">
        <v>0</v>
      </c>
      <c r="B38" s="191">
        <v>42</v>
      </c>
      <c r="C38" s="109" t="str">
        <f>JMS!D37</f>
        <v>C07</v>
      </c>
      <c r="D38" s="109">
        <v>1010</v>
      </c>
      <c r="E38" s="109">
        <v>2100</v>
      </c>
      <c r="F38" s="97" t="s">
        <v>710</v>
      </c>
      <c r="G38" s="108"/>
      <c r="H38" s="108">
        <v>1</v>
      </c>
      <c r="K38" s="108">
        <v>1</v>
      </c>
      <c r="L38" s="116"/>
      <c r="M38" s="113"/>
      <c r="N38" s="100">
        <v>1</v>
      </c>
      <c r="O38" s="371"/>
      <c r="P38" s="94"/>
      <c r="Q38" s="94"/>
      <c r="R38" s="94"/>
      <c r="S38" s="94"/>
      <c r="T38" s="94"/>
      <c r="U38" s="94"/>
      <c r="V38" s="94"/>
      <c r="W38" s="144">
        <f>SUM(P38:V38)</f>
        <v>0</v>
      </c>
    </row>
    <row r="39" spans="1:24" ht="13.1" customHeight="1" x14ac:dyDescent="0.25">
      <c r="A39" s="297">
        <v>0</v>
      </c>
      <c r="B39" s="191">
        <v>43</v>
      </c>
      <c r="C39" s="109" t="str">
        <f>JMS!D38</f>
        <v>E06</v>
      </c>
      <c r="D39" s="109">
        <v>1010</v>
      </c>
      <c r="E39" s="109">
        <v>2100</v>
      </c>
      <c r="F39" s="108" t="s">
        <v>402</v>
      </c>
      <c r="G39" s="108"/>
      <c r="H39" s="108">
        <v>1</v>
      </c>
      <c r="K39" s="108">
        <v>1</v>
      </c>
      <c r="L39" s="116"/>
      <c r="M39" s="113"/>
      <c r="N39" s="100">
        <v>1</v>
      </c>
      <c r="O39" s="371"/>
      <c r="P39" s="94"/>
      <c r="Q39" s="94">
        <v>1746</v>
      </c>
      <c r="R39" s="94">
        <v>25</v>
      </c>
      <c r="S39" s="94"/>
      <c r="T39" s="94"/>
      <c r="U39" s="94"/>
      <c r="V39" s="94"/>
      <c r="W39" s="144">
        <f>SUM(P39:V39)</f>
        <v>1771</v>
      </c>
      <c r="X39" s="101" t="s">
        <v>709</v>
      </c>
    </row>
    <row r="40" spans="1:24" ht="13.1" customHeight="1" x14ac:dyDescent="0.25">
      <c r="A40" s="297">
        <v>0</v>
      </c>
      <c r="B40" s="191">
        <v>44</v>
      </c>
      <c r="C40" s="109" t="str">
        <f>JMS!D39</f>
        <v>E06</v>
      </c>
      <c r="D40" s="109">
        <v>1350</v>
      </c>
      <c r="E40" s="109">
        <v>2100</v>
      </c>
      <c r="F40" s="108" t="s">
        <v>402</v>
      </c>
      <c r="G40" s="108"/>
      <c r="H40" s="108">
        <v>1</v>
      </c>
      <c r="K40" s="108">
        <v>1</v>
      </c>
      <c r="L40" s="116"/>
      <c r="M40" s="113"/>
      <c r="N40" s="100">
        <v>1</v>
      </c>
      <c r="O40" s="371"/>
      <c r="P40" s="94"/>
      <c r="Q40" s="94">
        <v>1657</v>
      </c>
      <c r="R40" s="94">
        <v>25</v>
      </c>
      <c r="S40" s="94"/>
      <c r="T40" s="94"/>
      <c r="U40" s="94"/>
      <c r="V40" s="94"/>
      <c r="W40" s="144">
        <f>SUM(P40:V40)</f>
        <v>1682</v>
      </c>
      <c r="X40" s="101" t="s">
        <v>709</v>
      </c>
    </row>
    <row r="41" spans="1:24" ht="13.1" customHeight="1" x14ac:dyDescent="0.25">
      <c r="A41" s="297">
        <v>0</v>
      </c>
      <c r="B41" s="191">
        <v>45</v>
      </c>
      <c r="C41" s="109" t="str">
        <f>JMS!D40</f>
        <v>TBC</v>
      </c>
      <c r="D41" s="109"/>
      <c r="E41" s="109"/>
      <c r="G41" s="108"/>
      <c r="K41" s="108"/>
      <c r="L41" s="116"/>
      <c r="M41" s="113"/>
      <c r="O41" s="371"/>
      <c r="P41" s="94"/>
      <c r="Q41" s="94"/>
      <c r="R41" s="94"/>
      <c r="S41" s="94"/>
      <c r="T41" s="94"/>
      <c r="U41" s="94"/>
      <c r="V41" s="94"/>
      <c r="X41" s="101" t="s">
        <v>646</v>
      </c>
    </row>
    <row r="42" spans="1:24" ht="13.1" customHeight="1" x14ac:dyDescent="0.25">
      <c r="A42" s="297">
        <v>0</v>
      </c>
      <c r="B42" s="191">
        <v>46</v>
      </c>
      <c r="C42" s="109" t="str">
        <f>JMS!D41</f>
        <v>TBC</v>
      </c>
      <c r="D42" s="109"/>
      <c r="E42" s="109"/>
      <c r="G42" s="108"/>
      <c r="K42" s="108"/>
      <c r="L42" s="116"/>
      <c r="M42" s="113"/>
      <c r="O42" s="371"/>
      <c r="P42" s="94"/>
      <c r="Q42" s="94"/>
      <c r="R42" s="94"/>
      <c r="S42" s="94"/>
      <c r="T42" s="94"/>
      <c r="U42" s="94"/>
      <c r="V42" s="94"/>
      <c r="X42" s="101" t="s">
        <v>646</v>
      </c>
    </row>
    <row r="43" spans="1:24" ht="13.1" customHeight="1" x14ac:dyDescent="0.25">
      <c r="A43" s="297">
        <v>1</v>
      </c>
      <c r="B43" s="191">
        <v>1</v>
      </c>
      <c r="C43" s="109" t="str">
        <f>JMS!D42</f>
        <v>R07</v>
      </c>
      <c r="D43" s="109">
        <v>550</v>
      </c>
      <c r="E43" s="109">
        <v>2000</v>
      </c>
      <c r="F43" s="97" t="s">
        <v>639</v>
      </c>
      <c r="G43" s="108"/>
      <c r="H43" s="108">
        <v>1</v>
      </c>
      <c r="K43" s="108">
        <v>1</v>
      </c>
      <c r="L43" s="116"/>
      <c r="M43" s="113"/>
      <c r="N43" s="100">
        <v>1</v>
      </c>
      <c r="O43" s="371"/>
      <c r="P43" s="94"/>
      <c r="Q43" s="94"/>
      <c r="R43" s="94"/>
      <c r="S43" s="94">
        <v>385.98</v>
      </c>
      <c r="T43" s="94">
        <v>25.32</v>
      </c>
      <c r="U43" s="94"/>
      <c r="V43" s="94"/>
      <c r="W43" s="144">
        <f>SUM(P43:V43)</f>
        <v>411.3</v>
      </c>
      <c r="X43" s="101" t="s">
        <v>640</v>
      </c>
    </row>
    <row r="44" spans="1:24" ht="13.1" customHeight="1" x14ac:dyDescent="0.25">
      <c r="A44" s="297">
        <v>1</v>
      </c>
      <c r="B44" s="191">
        <v>2</v>
      </c>
      <c r="C44" s="109" t="str">
        <f>JMS!D43</f>
        <v>E06</v>
      </c>
      <c r="D44" s="109">
        <v>1010</v>
      </c>
      <c r="E44" s="109">
        <v>2100</v>
      </c>
      <c r="F44" s="108" t="s">
        <v>402</v>
      </c>
      <c r="G44" s="108"/>
      <c r="H44" s="108">
        <v>1</v>
      </c>
      <c r="K44" s="108">
        <v>1</v>
      </c>
      <c r="L44" s="116"/>
      <c r="M44" s="113"/>
      <c r="N44" s="100">
        <v>1</v>
      </c>
      <c r="O44" s="371"/>
      <c r="P44" s="94"/>
      <c r="Q44" s="94">
        <v>1021</v>
      </c>
      <c r="R44" s="94">
        <v>25</v>
      </c>
      <c r="S44" s="94"/>
      <c r="T44" s="94"/>
      <c r="U44" s="94"/>
      <c r="V44" s="94"/>
      <c r="W44" s="144">
        <f>SUM(P44:V44)</f>
        <v>1046</v>
      </c>
      <c r="X44" s="101" t="s">
        <v>709</v>
      </c>
    </row>
    <row r="45" spans="1:24" ht="13.1" customHeight="1" x14ac:dyDescent="0.25">
      <c r="A45" s="297">
        <v>1</v>
      </c>
      <c r="B45" s="191">
        <v>5</v>
      </c>
      <c r="C45" s="109" t="str">
        <f>JMS!D44</f>
        <v>C07</v>
      </c>
      <c r="D45" s="109">
        <v>1250</v>
      </c>
      <c r="E45" s="109">
        <v>2100</v>
      </c>
      <c r="F45" s="97" t="s">
        <v>710</v>
      </c>
      <c r="G45" s="108"/>
      <c r="H45" s="108">
        <v>1</v>
      </c>
      <c r="K45" s="108">
        <v>1</v>
      </c>
      <c r="L45" s="116"/>
      <c r="M45" s="113"/>
      <c r="N45" s="100">
        <v>1</v>
      </c>
      <c r="O45" s="371"/>
      <c r="P45" s="94">
        <v>931.36</v>
      </c>
      <c r="Q45" s="94"/>
      <c r="R45" s="94"/>
      <c r="S45" s="94"/>
      <c r="T45" s="94"/>
      <c r="U45" s="94"/>
      <c r="V45" s="94"/>
      <c r="W45" s="144">
        <f>SUM(P45:V45)</f>
        <v>931.36</v>
      </c>
    </row>
    <row r="46" spans="1:24" ht="13.1" customHeight="1" x14ac:dyDescent="0.25">
      <c r="A46" s="297">
        <v>1</v>
      </c>
      <c r="B46" s="191">
        <v>6</v>
      </c>
      <c r="C46" s="109" t="str">
        <f>JMS!D45</f>
        <v>C07</v>
      </c>
      <c r="D46" s="109">
        <v>1010</v>
      </c>
      <c r="E46" s="109">
        <v>2100</v>
      </c>
      <c r="F46" s="97" t="s">
        <v>710</v>
      </c>
      <c r="G46" s="108">
        <v>1</v>
      </c>
      <c r="K46" s="108"/>
      <c r="L46" s="116"/>
      <c r="M46" s="113"/>
      <c r="N46" s="100">
        <v>1</v>
      </c>
      <c r="O46" s="371"/>
      <c r="P46" s="94">
        <v>294.05</v>
      </c>
      <c r="Q46" s="94"/>
      <c r="R46" s="94"/>
      <c r="S46" s="94"/>
      <c r="T46" s="94"/>
      <c r="U46" s="94"/>
      <c r="V46" s="94"/>
      <c r="W46" s="144">
        <f>SUM(P46:V46)</f>
        <v>294.05</v>
      </c>
    </row>
    <row r="47" spans="1:24" ht="13.1" customHeight="1" x14ac:dyDescent="0.25">
      <c r="A47" s="297">
        <v>1</v>
      </c>
      <c r="B47" s="191">
        <v>7</v>
      </c>
      <c r="C47" s="109" t="str">
        <f>JMS!D46</f>
        <v>C07</v>
      </c>
      <c r="D47" s="109">
        <v>1010</v>
      </c>
      <c r="E47" s="109">
        <v>2100</v>
      </c>
      <c r="F47" s="97" t="s">
        <v>710</v>
      </c>
      <c r="G47" s="108">
        <v>1</v>
      </c>
      <c r="K47" s="108"/>
      <c r="L47" s="116"/>
      <c r="M47" s="113"/>
      <c r="N47" s="100">
        <v>1</v>
      </c>
      <c r="O47" s="371"/>
      <c r="P47" s="94">
        <v>294.05</v>
      </c>
      <c r="Q47" s="94"/>
      <c r="R47" s="94"/>
      <c r="S47" s="94"/>
      <c r="T47" s="94"/>
      <c r="U47" s="94"/>
      <c r="V47" s="94"/>
      <c r="W47" s="144">
        <f>SUM(P47:V47)</f>
        <v>294.05</v>
      </c>
    </row>
    <row r="48" spans="1:24" ht="13.1" customHeight="1" x14ac:dyDescent="0.25">
      <c r="A48" s="297">
        <v>1</v>
      </c>
      <c r="B48" s="191">
        <v>9</v>
      </c>
      <c r="C48" s="109" t="str">
        <f>JMS!D47</f>
        <v>L01</v>
      </c>
      <c r="D48" s="109"/>
      <c r="E48" s="109"/>
      <c r="G48" s="108"/>
      <c r="K48" s="108"/>
      <c r="L48" s="116"/>
      <c r="M48" s="113"/>
      <c r="O48" s="371"/>
      <c r="P48" s="94"/>
      <c r="Q48" s="94"/>
      <c r="R48" s="94"/>
      <c r="S48" s="94"/>
      <c r="T48" s="94"/>
      <c r="U48" s="94"/>
      <c r="V48" s="94"/>
      <c r="X48" s="101" t="s">
        <v>644</v>
      </c>
    </row>
    <row r="49" spans="1:24" ht="13.1" customHeight="1" x14ac:dyDescent="0.25">
      <c r="A49" s="297">
        <v>1</v>
      </c>
      <c r="B49" s="191">
        <v>10</v>
      </c>
      <c r="C49" s="109" t="str">
        <f>JMS!D48</f>
        <v>L01</v>
      </c>
      <c r="D49" s="109"/>
      <c r="E49" s="109"/>
      <c r="G49" s="108"/>
      <c r="K49" s="108"/>
      <c r="L49" s="116"/>
      <c r="M49" s="113"/>
      <c r="O49" s="371"/>
      <c r="P49" s="94"/>
      <c r="Q49" s="94"/>
      <c r="R49" s="94"/>
      <c r="S49" s="94"/>
      <c r="T49" s="94"/>
      <c r="U49" s="94"/>
      <c r="V49" s="94"/>
      <c r="X49" s="101" t="s">
        <v>644</v>
      </c>
    </row>
    <row r="50" spans="1:24" ht="13.1" customHeight="1" x14ac:dyDescent="0.25">
      <c r="A50" s="297">
        <v>1</v>
      </c>
      <c r="B50" s="191">
        <v>11</v>
      </c>
      <c r="C50" s="109" t="str">
        <f>JMS!D49</f>
        <v>R02</v>
      </c>
      <c r="D50" s="109">
        <v>450</v>
      </c>
      <c r="E50" s="109">
        <v>650</v>
      </c>
      <c r="F50" s="97" t="s">
        <v>639</v>
      </c>
      <c r="G50" s="108"/>
      <c r="H50" s="108">
        <v>1</v>
      </c>
      <c r="K50" s="108">
        <v>1</v>
      </c>
      <c r="L50" s="116"/>
      <c r="M50" s="113"/>
      <c r="N50" s="100">
        <v>1</v>
      </c>
      <c r="O50" s="371"/>
      <c r="P50" s="94"/>
      <c r="Q50" s="94"/>
      <c r="R50" s="94"/>
      <c r="S50" s="94">
        <v>89.38</v>
      </c>
      <c r="T50" s="94">
        <v>25.32</v>
      </c>
      <c r="U50" s="94"/>
      <c r="V50" s="94"/>
      <c r="W50" s="144">
        <f>SUM(P50:V50)</f>
        <v>114.7</v>
      </c>
      <c r="X50" s="101" t="s">
        <v>640</v>
      </c>
    </row>
    <row r="51" spans="1:24" ht="13.1" customHeight="1" x14ac:dyDescent="0.25">
      <c r="A51" s="297">
        <v>1</v>
      </c>
      <c r="B51" s="191">
        <v>12</v>
      </c>
      <c r="C51" s="109" t="str">
        <f>JMS!D50</f>
        <v>C07</v>
      </c>
      <c r="D51" s="109">
        <v>475</v>
      </c>
      <c r="E51" s="109">
        <v>2100</v>
      </c>
      <c r="F51" s="97" t="s">
        <v>710</v>
      </c>
      <c r="G51" s="108"/>
      <c r="H51" s="108">
        <v>1</v>
      </c>
      <c r="K51" s="108">
        <v>1</v>
      </c>
      <c r="L51" s="116"/>
      <c r="M51" s="113"/>
      <c r="N51" s="100">
        <v>1</v>
      </c>
      <c r="O51" s="371"/>
      <c r="P51" s="94">
        <v>177.89</v>
      </c>
      <c r="Q51" s="94"/>
      <c r="R51" s="94"/>
      <c r="S51" s="94"/>
      <c r="T51" s="94"/>
      <c r="U51" s="94"/>
      <c r="V51" s="94"/>
      <c r="W51" s="144">
        <f>SUM(P51:V51)</f>
        <v>177.89</v>
      </c>
    </row>
    <row r="52" spans="1:24" ht="13.1" customHeight="1" x14ac:dyDescent="0.25">
      <c r="A52" s="297">
        <v>1</v>
      </c>
      <c r="B52" s="191">
        <v>13</v>
      </c>
      <c r="C52" s="109" t="str">
        <f>JMS!D51</f>
        <v>C08</v>
      </c>
      <c r="D52" s="109">
        <v>1940</v>
      </c>
      <c r="E52" s="109">
        <v>2100</v>
      </c>
      <c r="F52" s="97" t="s">
        <v>710</v>
      </c>
      <c r="G52" s="108">
        <v>1</v>
      </c>
      <c r="J52" s="108">
        <v>1</v>
      </c>
      <c r="K52" s="108"/>
      <c r="L52" s="116"/>
      <c r="M52" s="113"/>
      <c r="N52" s="100">
        <v>1</v>
      </c>
      <c r="O52" s="371"/>
      <c r="P52" s="94">
        <v>964.46</v>
      </c>
      <c r="Q52" s="94"/>
      <c r="R52" s="94"/>
      <c r="S52" s="94"/>
      <c r="T52" s="94"/>
      <c r="U52" s="94"/>
      <c r="V52" s="94"/>
      <c r="W52" s="144">
        <f>SUM(P52:V52)</f>
        <v>964.46</v>
      </c>
    </row>
    <row r="53" spans="1:24" ht="13.1" customHeight="1" x14ac:dyDescent="0.25">
      <c r="A53" s="297">
        <v>1</v>
      </c>
      <c r="B53" s="191">
        <v>14</v>
      </c>
      <c r="C53" s="109" t="str">
        <f>JMS!D52</f>
        <v>C08</v>
      </c>
      <c r="D53" s="109">
        <v>1340</v>
      </c>
      <c r="E53" s="109">
        <v>2100</v>
      </c>
      <c r="F53" s="97" t="s">
        <v>710</v>
      </c>
      <c r="G53" s="108"/>
      <c r="H53" s="108">
        <v>1</v>
      </c>
      <c r="K53" s="108">
        <v>1</v>
      </c>
      <c r="L53" s="116"/>
      <c r="M53" s="113"/>
      <c r="N53" s="100">
        <v>1</v>
      </c>
      <c r="O53" s="371"/>
      <c r="P53" s="94">
        <v>437.64</v>
      </c>
      <c r="Q53" s="94"/>
      <c r="R53" s="94"/>
      <c r="S53" s="94"/>
      <c r="T53" s="94"/>
      <c r="U53" s="94"/>
      <c r="V53" s="94"/>
      <c r="W53" s="144">
        <f>SUM(P53:V53)</f>
        <v>437.64</v>
      </c>
    </row>
    <row r="54" spans="1:24" ht="13.1" customHeight="1" x14ac:dyDescent="0.25">
      <c r="A54" s="297">
        <v>1</v>
      </c>
      <c r="B54" s="191">
        <v>16</v>
      </c>
      <c r="C54" s="109" t="str">
        <f>JMS!D53</f>
        <v>E06</v>
      </c>
      <c r="D54" s="109">
        <v>1340</v>
      </c>
      <c r="E54" s="109">
        <v>950</v>
      </c>
      <c r="F54" s="108" t="s">
        <v>402</v>
      </c>
      <c r="G54" s="108"/>
      <c r="H54" s="108">
        <v>1</v>
      </c>
      <c r="K54" s="108">
        <v>1</v>
      </c>
      <c r="L54" s="116"/>
      <c r="M54" s="113"/>
      <c r="N54" s="100">
        <v>1</v>
      </c>
      <c r="O54" s="371"/>
      <c r="P54" s="94"/>
      <c r="Q54" s="94">
        <v>1291</v>
      </c>
      <c r="R54" s="94">
        <v>25</v>
      </c>
      <c r="S54" s="94"/>
      <c r="T54" s="94"/>
      <c r="U54" s="94"/>
      <c r="V54" s="94"/>
      <c r="W54" s="144">
        <f>SUM(P54:V54)</f>
        <v>1316</v>
      </c>
      <c r="X54" s="101" t="s">
        <v>709</v>
      </c>
    </row>
    <row r="55" spans="1:24" ht="13.1" customHeight="1" x14ac:dyDescent="0.25">
      <c r="A55" s="297">
        <v>1</v>
      </c>
      <c r="B55" s="191">
        <v>18</v>
      </c>
      <c r="C55" s="109" t="str">
        <f>JMS!D54</f>
        <v>C08</v>
      </c>
      <c r="D55" s="109">
        <v>1340</v>
      </c>
      <c r="E55" s="109">
        <v>2100</v>
      </c>
      <c r="F55" s="97" t="s">
        <v>710</v>
      </c>
      <c r="G55" s="108"/>
      <c r="H55" s="108">
        <v>1</v>
      </c>
      <c r="K55" s="108">
        <v>1</v>
      </c>
      <c r="L55" s="116"/>
      <c r="M55" s="113"/>
      <c r="N55" s="100">
        <v>1</v>
      </c>
      <c r="O55" s="371"/>
      <c r="P55" s="94">
        <v>437.64</v>
      </c>
      <c r="Q55" s="94"/>
      <c r="R55" s="94"/>
      <c r="S55" s="94"/>
      <c r="T55" s="94"/>
      <c r="U55" s="94"/>
      <c r="V55" s="94"/>
      <c r="W55" s="144">
        <f>SUM(P55:V55)</f>
        <v>437.64</v>
      </c>
    </row>
    <row r="56" spans="1:24" ht="13.1" customHeight="1" x14ac:dyDescent="0.25">
      <c r="A56" s="297">
        <v>1</v>
      </c>
      <c r="B56" s="191">
        <v>19</v>
      </c>
      <c r="C56" s="109" t="str">
        <f>JMS!D55</f>
        <v>C08</v>
      </c>
      <c r="D56" s="109">
        <v>1340</v>
      </c>
      <c r="E56" s="109">
        <v>2100</v>
      </c>
      <c r="F56" s="97" t="s">
        <v>710</v>
      </c>
      <c r="G56" s="108"/>
      <c r="H56" s="108">
        <v>1</v>
      </c>
      <c r="K56" s="108">
        <v>1</v>
      </c>
      <c r="L56" s="116"/>
      <c r="M56" s="113"/>
      <c r="N56" s="100">
        <v>1</v>
      </c>
      <c r="O56" s="371"/>
      <c r="P56" s="94">
        <v>437.64</v>
      </c>
      <c r="Q56" s="94"/>
      <c r="R56" s="94"/>
      <c r="S56" s="94"/>
      <c r="T56" s="94"/>
      <c r="U56" s="94"/>
      <c r="V56" s="94"/>
      <c r="W56" s="144">
        <f>SUM(P56:V56)</f>
        <v>437.64</v>
      </c>
    </row>
    <row r="57" spans="1:24" ht="13.1" customHeight="1" x14ac:dyDescent="0.25">
      <c r="A57" s="297">
        <v>1</v>
      </c>
      <c r="B57" s="191">
        <v>20</v>
      </c>
      <c r="C57" s="109" t="str">
        <f>JMS!D56</f>
        <v>C07</v>
      </c>
      <c r="D57" s="109">
        <v>1200</v>
      </c>
      <c r="E57" s="109">
        <v>2100</v>
      </c>
      <c r="F57" s="97" t="s">
        <v>710</v>
      </c>
      <c r="G57" s="108">
        <v>1</v>
      </c>
      <c r="J57" s="108">
        <v>1</v>
      </c>
      <c r="K57" s="108"/>
      <c r="L57" s="116"/>
      <c r="M57" s="113"/>
      <c r="N57" s="100">
        <v>1</v>
      </c>
      <c r="O57" s="371"/>
      <c r="P57" s="94">
        <v>352.71</v>
      </c>
      <c r="Q57" s="94"/>
      <c r="R57" s="94"/>
      <c r="S57" s="94"/>
      <c r="T57" s="94"/>
      <c r="U57" s="94"/>
      <c r="V57" s="94"/>
      <c r="W57" s="144">
        <f>SUM(P57:V57)</f>
        <v>352.71</v>
      </c>
    </row>
    <row r="58" spans="1:24" ht="13.6" x14ac:dyDescent="0.25">
      <c r="A58" s="297">
        <v>1</v>
      </c>
      <c r="B58" s="191">
        <v>21</v>
      </c>
      <c r="C58" s="109" t="str">
        <f>JMS!D57</f>
        <v>C08</v>
      </c>
      <c r="D58" s="109">
        <v>1940</v>
      </c>
      <c r="E58" s="109">
        <v>2100</v>
      </c>
      <c r="F58" s="97" t="s">
        <v>710</v>
      </c>
      <c r="G58" s="108"/>
      <c r="H58" s="108">
        <v>1</v>
      </c>
      <c r="K58" s="108">
        <v>1</v>
      </c>
      <c r="L58" s="116"/>
      <c r="M58" s="113"/>
      <c r="N58" s="100">
        <v>1</v>
      </c>
      <c r="O58" s="371"/>
      <c r="P58" s="94">
        <v>607.12</v>
      </c>
      <c r="Q58" s="94"/>
      <c r="R58" s="94"/>
      <c r="S58" s="94"/>
      <c r="T58" s="94"/>
      <c r="U58" s="94"/>
      <c r="V58" s="94"/>
      <c r="W58" s="144">
        <f>SUM(P58:V58)</f>
        <v>607.12</v>
      </c>
    </row>
    <row r="59" spans="1:24" ht="13.6" x14ac:dyDescent="0.25">
      <c r="A59" s="297">
        <v>1</v>
      </c>
      <c r="B59" s="191">
        <v>22</v>
      </c>
      <c r="C59" s="109" t="str">
        <f>JMS!D58</f>
        <v>C07</v>
      </c>
      <c r="D59" s="109">
        <v>1200</v>
      </c>
      <c r="E59" s="109">
        <v>2100</v>
      </c>
      <c r="F59" s="97" t="s">
        <v>710</v>
      </c>
      <c r="G59" s="108">
        <v>1</v>
      </c>
      <c r="J59" s="108">
        <v>1</v>
      </c>
      <c r="K59" s="108"/>
      <c r="L59" s="116"/>
      <c r="M59" s="113"/>
      <c r="N59" s="100">
        <v>1</v>
      </c>
      <c r="O59" s="371"/>
      <c r="P59" s="94">
        <v>352.71</v>
      </c>
      <c r="Q59" s="94"/>
      <c r="R59" s="94"/>
      <c r="S59" s="94"/>
      <c r="T59" s="94"/>
      <c r="U59" s="94"/>
      <c r="V59" s="94"/>
      <c r="W59" s="144">
        <f>SUM(P59:V59)</f>
        <v>352.71</v>
      </c>
    </row>
    <row r="60" spans="1:24" ht="13.6" x14ac:dyDescent="0.25">
      <c r="A60" s="297">
        <v>1</v>
      </c>
      <c r="B60" s="191">
        <v>23</v>
      </c>
      <c r="C60" s="109" t="str">
        <f>JMS!D59</f>
        <v>C08</v>
      </c>
      <c r="D60" s="109">
        <v>1940</v>
      </c>
      <c r="E60" s="109">
        <v>2100</v>
      </c>
      <c r="F60" s="97" t="s">
        <v>710</v>
      </c>
      <c r="G60" s="108"/>
      <c r="H60" s="108">
        <v>1</v>
      </c>
      <c r="K60" s="108">
        <v>1</v>
      </c>
      <c r="L60" s="116"/>
      <c r="M60" s="113"/>
      <c r="N60" s="100">
        <v>1</v>
      </c>
      <c r="O60" s="371"/>
      <c r="P60" s="94">
        <v>607.12</v>
      </c>
      <c r="Q60" s="94"/>
      <c r="R60" s="94"/>
      <c r="S60" s="94"/>
      <c r="T60" s="94"/>
      <c r="U60" s="94"/>
      <c r="V60" s="94"/>
      <c r="W60" s="144">
        <f>SUM(P60:V60)</f>
        <v>607.12</v>
      </c>
    </row>
    <row r="61" spans="1:24" s="106" customFormat="1" ht="13.6" x14ac:dyDescent="0.25">
      <c r="A61" s="297">
        <v>1</v>
      </c>
      <c r="B61" s="191">
        <v>24</v>
      </c>
      <c r="C61" s="109" t="str">
        <f>JMS!D60</f>
        <v>C07</v>
      </c>
      <c r="D61" s="109">
        <v>1200</v>
      </c>
      <c r="E61" s="109">
        <v>2100</v>
      </c>
      <c r="F61" s="97" t="s">
        <v>710</v>
      </c>
      <c r="G61" s="108">
        <v>1</v>
      </c>
      <c r="H61" s="108"/>
      <c r="I61" s="97"/>
      <c r="J61" s="108">
        <v>1</v>
      </c>
      <c r="K61" s="108"/>
      <c r="L61" s="116"/>
      <c r="M61" s="113"/>
      <c r="N61" s="100">
        <v>1</v>
      </c>
      <c r="O61" s="371"/>
      <c r="P61" s="94">
        <v>650.26</v>
      </c>
      <c r="Q61" s="94"/>
      <c r="R61" s="94"/>
      <c r="S61" s="94"/>
      <c r="T61" s="94"/>
      <c r="U61" s="94"/>
      <c r="V61" s="94"/>
      <c r="W61" s="144">
        <f>SUM(P61:V61)</f>
        <v>650.26</v>
      </c>
      <c r="X61" s="101"/>
    </row>
    <row r="62" spans="1:24" ht="13.6" x14ac:dyDescent="0.25">
      <c r="A62" s="297">
        <v>1</v>
      </c>
      <c r="B62" s="191">
        <v>25</v>
      </c>
      <c r="C62" s="109" t="str">
        <f>JMS!D61</f>
        <v>C07</v>
      </c>
      <c r="D62" s="109">
        <v>1200</v>
      </c>
      <c r="E62" s="109">
        <v>2100</v>
      </c>
      <c r="F62" s="97" t="s">
        <v>710</v>
      </c>
      <c r="G62" s="108"/>
      <c r="H62" s="108">
        <v>1</v>
      </c>
      <c r="K62" s="108">
        <v>1</v>
      </c>
      <c r="L62" s="116"/>
      <c r="M62" s="113"/>
      <c r="N62" s="100">
        <v>1</v>
      </c>
      <c r="O62" s="371"/>
      <c r="P62" s="94">
        <v>650.26</v>
      </c>
      <c r="Q62" s="94"/>
      <c r="R62" s="94"/>
      <c r="S62" s="94"/>
      <c r="T62" s="94"/>
      <c r="U62" s="94"/>
      <c r="V62" s="94"/>
      <c r="W62" s="144">
        <f>SUM(P62:V62)</f>
        <v>650.26</v>
      </c>
    </row>
    <row r="63" spans="1:24" ht="13.6" x14ac:dyDescent="0.25">
      <c r="A63" s="297">
        <v>1</v>
      </c>
      <c r="B63" s="191">
        <v>26</v>
      </c>
      <c r="C63" s="109" t="str">
        <f>JMS!D62</f>
        <v>C03</v>
      </c>
      <c r="D63" s="109">
        <v>1250</v>
      </c>
      <c r="E63" s="109">
        <v>2100</v>
      </c>
      <c r="F63" s="97" t="s">
        <v>710</v>
      </c>
      <c r="G63" s="108"/>
      <c r="H63" s="108">
        <v>1</v>
      </c>
      <c r="J63" s="108">
        <v>1</v>
      </c>
      <c r="K63" s="108"/>
      <c r="L63" s="116"/>
      <c r="M63" s="113"/>
      <c r="N63" s="100">
        <v>1</v>
      </c>
      <c r="O63" s="371"/>
      <c r="P63" s="94">
        <v>558.94000000000005</v>
      </c>
      <c r="Q63" s="94"/>
      <c r="R63" s="94"/>
      <c r="S63" s="94"/>
      <c r="T63" s="94"/>
      <c r="U63" s="94"/>
      <c r="V63" s="94"/>
      <c r="W63" s="144">
        <f>SUM(P63:V63)</f>
        <v>558.94000000000005</v>
      </c>
    </row>
    <row r="64" spans="1:24" ht="13.6" x14ac:dyDescent="0.25">
      <c r="A64" s="297">
        <v>1</v>
      </c>
      <c r="B64" s="191">
        <v>27</v>
      </c>
      <c r="C64" s="109" t="str">
        <f>JMS!D63</f>
        <v>C03</v>
      </c>
      <c r="D64" s="109">
        <v>1200</v>
      </c>
      <c r="E64" s="109">
        <v>2100</v>
      </c>
      <c r="F64" s="97" t="s">
        <v>710</v>
      </c>
      <c r="G64" s="108"/>
      <c r="H64" s="108">
        <v>1</v>
      </c>
      <c r="K64" s="108">
        <v>1</v>
      </c>
      <c r="L64" s="116"/>
      <c r="M64" s="113"/>
      <c r="N64" s="100">
        <v>1</v>
      </c>
      <c r="O64" s="371"/>
      <c r="P64" s="94">
        <v>651.24</v>
      </c>
      <c r="Q64" s="94"/>
      <c r="R64" s="94"/>
      <c r="S64" s="94"/>
      <c r="T64" s="94"/>
      <c r="U64" s="94"/>
      <c r="V64" s="94"/>
      <c r="W64" s="144">
        <f>SUM(P64:V64)</f>
        <v>651.24</v>
      </c>
    </row>
    <row r="65" spans="1:24" ht="13.6" x14ac:dyDescent="0.25">
      <c r="A65" s="297">
        <v>1</v>
      </c>
      <c r="B65" s="191">
        <v>28</v>
      </c>
      <c r="C65" s="109" t="str">
        <f>JMS!D64</f>
        <v>R07</v>
      </c>
      <c r="D65" s="109">
        <v>550</v>
      </c>
      <c r="E65" s="109">
        <v>2000</v>
      </c>
      <c r="F65" s="97" t="s">
        <v>639</v>
      </c>
      <c r="G65" s="108"/>
      <c r="H65" s="108">
        <v>1</v>
      </c>
      <c r="K65" s="108">
        <v>1</v>
      </c>
      <c r="L65" s="116"/>
      <c r="M65" s="113"/>
      <c r="N65" s="100">
        <v>1</v>
      </c>
      <c r="O65" s="371"/>
      <c r="P65" s="94"/>
      <c r="Q65" s="94"/>
      <c r="R65" s="94"/>
      <c r="S65" s="94">
        <v>385.98</v>
      </c>
      <c r="T65" s="94">
        <v>25.32</v>
      </c>
      <c r="U65" s="94"/>
      <c r="V65" s="94"/>
      <c r="W65" s="144">
        <f>SUM(P65:V65)</f>
        <v>411.3</v>
      </c>
      <c r="X65" s="101" t="s">
        <v>640</v>
      </c>
    </row>
    <row r="66" spans="1:24" ht="13.6" x14ac:dyDescent="0.25">
      <c r="A66" s="297">
        <v>1</v>
      </c>
      <c r="B66" s="191">
        <v>29</v>
      </c>
      <c r="C66" s="109" t="str">
        <f>JMS!D65</f>
        <v>E06</v>
      </c>
      <c r="D66" s="109">
        <v>1250</v>
      </c>
      <c r="E66" s="109">
        <v>2100</v>
      </c>
      <c r="F66" s="108" t="s">
        <v>402</v>
      </c>
      <c r="G66" s="108"/>
      <c r="H66" s="108">
        <v>1</v>
      </c>
      <c r="K66" s="108"/>
      <c r="L66" s="116"/>
      <c r="M66" s="113"/>
      <c r="N66" s="100">
        <v>1</v>
      </c>
      <c r="O66" s="371"/>
      <c r="P66" s="94"/>
      <c r="Q66" s="94">
        <v>790</v>
      </c>
      <c r="R66" s="94">
        <v>25</v>
      </c>
      <c r="S66" s="94"/>
      <c r="T66" s="94"/>
      <c r="U66" s="94"/>
      <c r="V66" s="94"/>
      <c r="W66" s="144">
        <f>SUM(P66:V66)</f>
        <v>815</v>
      </c>
      <c r="X66" s="101" t="s">
        <v>709</v>
      </c>
    </row>
    <row r="67" spans="1:24" ht="13.6" x14ac:dyDescent="0.25">
      <c r="A67" s="297">
        <v>1</v>
      </c>
      <c r="B67" s="191">
        <v>30</v>
      </c>
      <c r="C67" s="109" t="str">
        <f>JMS!D66</f>
        <v>E06</v>
      </c>
      <c r="D67" s="369">
        <v>1800</v>
      </c>
      <c r="E67" s="369">
        <v>2100</v>
      </c>
      <c r="F67" s="108" t="s">
        <v>402</v>
      </c>
      <c r="G67" s="108"/>
      <c r="H67" s="108">
        <v>1</v>
      </c>
      <c r="K67" s="108">
        <v>1</v>
      </c>
      <c r="L67" s="116"/>
      <c r="M67" s="113"/>
      <c r="N67" s="100">
        <v>1</v>
      </c>
      <c r="O67" s="371"/>
      <c r="P67" s="94"/>
      <c r="Q67" s="94">
        <v>1300</v>
      </c>
      <c r="R67" s="94">
        <v>25</v>
      </c>
      <c r="S67" s="94"/>
      <c r="T67" s="94"/>
      <c r="U67" s="94"/>
      <c r="V67" s="94"/>
      <c r="W67" s="144">
        <f>SUM(P67:V67)</f>
        <v>1325</v>
      </c>
      <c r="X67" s="101" t="s">
        <v>709</v>
      </c>
    </row>
    <row r="68" spans="1:24" ht="13.6" x14ac:dyDescent="0.25">
      <c r="A68" s="297">
        <v>2</v>
      </c>
      <c r="B68" s="191">
        <v>1</v>
      </c>
      <c r="C68" s="109" t="str">
        <f>JMS!D67</f>
        <v>R07</v>
      </c>
      <c r="D68" s="109">
        <v>550</v>
      </c>
      <c r="E68" s="109">
        <v>2000</v>
      </c>
      <c r="F68" s="97" t="s">
        <v>639</v>
      </c>
      <c r="G68" s="108"/>
      <c r="H68" s="108">
        <v>1</v>
      </c>
      <c r="K68" s="108">
        <v>1</v>
      </c>
      <c r="L68" s="116"/>
      <c r="M68" s="113"/>
      <c r="N68" s="100">
        <v>1</v>
      </c>
      <c r="O68" s="371"/>
      <c r="P68" s="94"/>
      <c r="Q68" s="94"/>
      <c r="R68" s="94"/>
      <c r="S68" s="94">
        <v>385.98</v>
      </c>
      <c r="T68" s="94">
        <v>25.32</v>
      </c>
      <c r="U68" s="94"/>
      <c r="V68" s="94"/>
      <c r="W68" s="144">
        <f>SUM(P68:V68)</f>
        <v>411.3</v>
      </c>
      <c r="X68" s="101" t="s">
        <v>640</v>
      </c>
    </row>
    <row r="69" spans="1:24" ht="13.6" x14ac:dyDescent="0.25">
      <c r="A69" s="297">
        <v>2</v>
      </c>
      <c r="B69" s="191">
        <v>2</v>
      </c>
      <c r="C69" s="109" t="str">
        <f>JMS!D68</f>
        <v>C03</v>
      </c>
      <c r="D69" s="109">
        <v>1250</v>
      </c>
      <c r="E69" s="109">
        <v>2275</v>
      </c>
      <c r="F69" s="97" t="s">
        <v>710</v>
      </c>
      <c r="G69" s="108"/>
      <c r="H69" s="108">
        <v>1</v>
      </c>
      <c r="K69" s="108">
        <v>1</v>
      </c>
      <c r="L69" s="116"/>
      <c r="M69" s="113"/>
      <c r="N69" s="100">
        <v>1</v>
      </c>
      <c r="O69" s="371"/>
      <c r="P69" s="94">
        <v>651.24</v>
      </c>
      <c r="Q69" s="94"/>
      <c r="R69" s="94"/>
      <c r="S69" s="94"/>
      <c r="T69" s="94"/>
      <c r="U69" s="94"/>
      <c r="V69" s="94"/>
      <c r="W69" s="144">
        <f>SUM(P69:V69)</f>
        <v>651.24</v>
      </c>
    </row>
    <row r="70" spans="1:24" ht="13.6" x14ac:dyDescent="0.25">
      <c r="A70" s="297">
        <v>2</v>
      </c>
      <c r="B70" s="191">
        <v>3</v>
      </c>
      <c r="C70" s="109" t="str">
        <f>JMS!D69</f>
        <v>C07</v>
      </c>
      <c r="D70" s="109">
        <v>1250</v>
      </c>
      <c r="E70" s="109">
        <v>2275</v>
      </c>
      <c r="F70" s="97" t="s">
        <v>710</v>
      </c>
      <c r="G70" s="108">
        <v>1</v>
      </c>
      <c r="J70" s="108">
        <v>1</v>
      </c>
      <c r="K70" s="108"/>
      <c r="L70" s="116"/>
      <c r="M70" s="113"/>
      <c r="N70" s="100">
        <v>1</v>
      </c>
      <c r="O70" s="371"/>
      <c r="P70" s="94">
        <v>544.58000000000004</v>
      </c>
      <c r="Q70" s="94"/>
      <c r="R70" s="94"/>
      <c r="S70" s="94"/>
      <c r="T70" s="94"/>
      <c r="U70" s="94"/>
      <c r="V70" s="94"/>
      <c r="W70" s="144">
        <f>SUM(P70:V70)</f>
        <v>544.58000000000004</v>
      </c>
    </row>
    <row r="71" spans="1:24" ht="13.6" x14ac:dyDescent="0.25">
      <c r="A71" s="297">
        <v>2</v>
      </c>
      <c r="B71" s="191">
        <v>8</v>
      </c>
      <c r="C71" s="109" t="str">
        <f>JMS!D70</f>
        <v>E06</v>
      </c>
      <c r="D71" s="109">
        <v>910</v>
      </c>
      <c r="E71" s="109">
        <v>2100</v>
      </c>
      <c r="F71" s="108" t="s">
        <v>402</v>
      </c>
      <c r="G71" s="108"/>
      <c r="H71" s="108">
        <v>1</v>
      </c>
      <c r="K71" s="108">
        <v>1</v>
      </c>
      <c r="L71" s="116"/>
      <c r="M71" s="113"/>
      <c r="N71" s="100">
        <v>1</v>
      </c>
      <c r="O71" s="371"/>
      <c r="P71" s="94"/>
      <c r="Q71" s="94">
        <v>1766</v>
      </c>
      <c r="R71" s="94">
        <v>25</v>
      </c>
      <c r="S71" s="94"/>
      <c r="T71" s="94"/>
      <c r="U71" s="94"/>
      <c r="V71" s="94"/>
      <c r="W71" s="144">
        <f>SUM(P71:V71)</f>
        <v>1791</v>
      </c>
      <c r="X71" s="101" t="s">
        <v>709</v>
      </c>
    </row>
    <row r="72" spans="1:24" ht="13.6" x14ac:dyDescent="0.25">
      <c r="A72" s="297">
        <v>2</v>
      </c>
      <c r="B72" s="191">
        <v>9</v>
      </c>
      <c r="C72" s="109" t="str">
        <f>JMS!D71</f>
        <v>C07</v>
      </c>
      <c r="D72" s="109"/>
      <c r="E72" s="109"/>
      <c r="G72" s="108"/>
      <c r="K72" s="108"/>
      <c r="L72" s="116"/>
      <c r="M72" s="113"/>
      <c r="O72" s="371"/>
      <c r="P72" s="94"/>
      <c r="Q72" s="94"/>
      <c r="R72" s="94"/>
      <c r="S72" s="94"/>
      <c r="T72" s="94"/>
      <c r="U72" s="94"/>
      <c r="V72" s="94"/>
      <c r="X72" s="101" t="s">
        <v>645</v>
      </c>
    </row>
    <row r="73" spans="1:24" ht="13.6" x14ac:dyDescent="0.25">
      <c r="A73" s="297">
        <v>2</v>
      </c>
      <c r="B73" s="191">
        <v>11</v>
      </c>
      <c r="C73" s="109" t="str">
        <f>JMS!D72</f>
        <v>C08</v>
      </c>
      <c r="D73" s="109">
        <v>1940</v>
      </c>
      <c r="E73" s="109">
        <v>2100</v>
      </c>
      <c r="F73" s="97" t="s">
        <v>710</v>
      </c>
      <c r="G73" s="108">
        <v>1</v>
      </c>
      <c r="J73" s="108">
        <v>1</v>
      </c>
      <c r="K73" s="108"/>
      <c r="L73" s="116"/>
      <c r="M73" s="113"/>
      <c r="N73" s="100">
        <v>1</v>
      </c>
      <c r="O73" s="371"/>
      <c r="P73" s="94">
        <v>782.54</v>
      </c>
      <c r="Q73" s="94"/>
      <c r="R73" s="94"/>
      <c r="S73" s="94"/>
      <c r="T73" s="94"/>
      <c r="U73" s="94"/>
      <c r="V73" s="94"/>
      <c r="W73" s="144">
        <f>SUM(P73:V73)</f>
        <v>782.54</v>
      </c>
    </row>
    <row r="74" spans="1:24" ht="13.6" x14ac:dyDescent="0.25">
      <c r="A74" s="297">
        <v>2</v>
      </c>
      <c r="B74" s="191">
        <v>12</v>
      </c>
      <c r="C74" s="109" t="str">
        <f>JMS!D73</f>
        <v>C03</v>
      </c>
      <c r="D74" s="109">
        <v>1250</v>
      </c>
      <c r="E74" s="109">
        <v>2275</v>
      </c>
      <c r="F74" s="97" t="s">
        <v>710</v>
      </c>
      <c r="G74" s="108"/>
      <c r="H74" s="108">
        <v>1</v>
      </c>
      <c r="K74" s="108">
        <v>1</v>
      </c>
      <c r="L74" s="116"/>
      <c r="M74" s="113"/>
      <c r="N74" s="100">
        <v>1</v>
      </c>
      <c r="O74" s="371"/>
      <c r="P74" s="94">
        <v>569</v>
      </c>
      <c r="Q74" s="94"/>
      <c r="R74" s="94"/>
      <c r="S74" s="94"/>
      <c r="T74" s="94"/>
      <c r="U74" s="94"/>
      <c r="V74" s="94"/>
      <c r="W74" s="144">
        <f>SUM(P74:V74)</f>
        <v>569</v>
      </c>
    </row>
    <row r="75" spans="1:24" ht="13.6" x14ac:dyDescent="0.25">
      <c r="A75" s="297">
        <v>2</v>
      </c>
      <c r="B75" s="191">
        <v>13</v>
      </c>
      <c r="C75" s="109" t="str">
        <f>JMS!D74</f>
        <v>C08</v>
      </c>
      <c r="D75" s="109">
        <v>1340</v>
      </c>
      <c r="E75" s="109">
        <v>2100</v>
      </c>
      <c r="F75" s="97" t="s">
        <v>710</v>
      </c>
      <c r="G75" s="108">
        <v>1</v>
      </c>
      <c r="J75" s="108">
        <v>1</v>
      </c>
      <c r="K75" s="108"/>
      <c r="L75" s="116"/>
      <c r="M75" s="113"/>
      <c r="N75" s="100">
        <v>1</v>
      </c>
      <c r="O75" s="371"/>
      <c r="P75" s="94">
        <v>426.78</v>
      </c>
      <c r="Q75" s="94"/>
      <c r="R75" s="94"/>
      <c r="S75" s="94"/>
      <c r="T75" s="94"/>
      <c r="U75" s="94"/>
      <c r="V75" s="94"/>
      <c r="W75" s="144">
        <f>SUM(P75:V75)</f>
        <v>426.78</v>
      </c>
    </row>
    <row r="76" spans="1:24" ht="13.6" x14ac:dyDescent="0.25">
      <c r="A76" s="297">
        <v>2</v>
      </c>
      <c r="B76" s="191">
        <v>15</v>
      </c>
      <c r="C76" s="109" t="str">
        <f>JMS!D75</f>
        <v>L01</v>
      </c>
      <c r="D76" s="109"/>
      <c r="E76" s="109"/>
      <c r="G76" s="108"/>
      <c r="K76" s="108"/>
      <c r="L76" s="116"/>
      <c r="M76" s="113"/>
      <c r="O76" s="371"/>
      <c r="P76" s="94"/>
      <c r="Q76" s="94"/>
      <c r="R76" s="94"/>
      <c r="S76" s="94"/>
      <c r="T76" s="94"/>
      <c r="U76" s="94"/>
      <c r="V76" s="94"/>
      <c r="X76" s="101" t="s">
        <v>644</v>
      </c>
    </row>
    <row r="77" spans="1:24" ht="13.6" x14ac:dyDescent="0.25">
      <c r="A77" s="297">
        <v>2</v>
      </c>
      <c r="B77" s="191">
        <v>16</v>
      </c>
      <c r="C77" s="109" t="str">
        <f>JMS!D76</f>
        <v>L01</v>
      </c>
      <c r="D77" s="109"/>
      <c r="E77" s="109"/>
      <c r="G77" s="108"/>
      <c r="K77" s="108"/>
      <c r="L77" s="116"/>
      <c r="M77" s="113"/>
      <c r="O77" s="371"/>
      <c r="P77" s="94"/>
      <c r="Q77" s="94"/>
      <c r="R77" s="94"/>
      <c r="S77" s="94"/>
      <c r="T77" s="94"/>
      <c r="U77" s="94"/>
      <c r="V77" s="94"/>
      <c r="X77" s="101" t="s">
        <v>644</v>
      </c>
    </row>
    <row r="78" spans="1:24" ht="13.6" x14ac:dyDescent="0.25">
      <c r="A78" s="297">
        <v>2</v>
      </c>
      <c r="B78" s="191">
        <v>19</v>
      </c>
      <c r="C78" s="109" t="str">
        <f>JMS!D77</f>
        <v>R02</v>
      </c>
      <c r="D78" s="109">
        <v>450</v>
      </c>
      <c r="E78" s="109">
        <v>650</v>
      </c>
      <c r="F78" s="97" t="s">
        <v>639</v>
      </c>
      <c r="G78" s="108"/>
      <c r="H78" s="108">
        <v>1</v>
      </c>
      <c r="K78" s="108">
        <v>1</v>
      </c>
      <c r="L78" s="116"/>
      <c r="M78" s="113"/>
      <c r="N78" s="100">
        <v>1</v>
      </c>
      <c r="O78" s="371"/>
      <c r="P78" s="94"/>
      <c r="Q78" s="94"/>
      <c r="R78" s="94"/>
      <c r="S78" s="94">
        <v>89.38</v>
      </c>
      <c r="T78" s="94">
        <v>25.32</v>
      </c>
      <c r="U78" s="94"/>
      <c r="V78" s="94"/>
      <c r="W78" s="144">
        <f>SUM(P78:V78)</f>
        <v>114.7</v>
      </c>
      <c r="X78" s="101" t="s">
        <v>640</v>
      </c>
    </row>
    <row r="79" spans="1:24" ht="13.6" x14ac:dyDescent="0.25">
      <c r="A79" s="297">
        <v>2</v>
      </c>
      <c r="B79" s="191">
        <v>20</v>
      </c>
      <c r="C79" s="109" t="str">
        <f>JMS!D78</f>
        <v>C07</v>
      </c>
      <c r="D79" s="109">
        <v>910</v>
      </c>
      <c r="E79" s="109">
        <v>2100</v>
      </c>
      <c r="F79" s="97" t="s">
        <v>710</v>
      </c>
      <c r="G79" s="108"/>
      <c r="H79" s="108">
        <v>1</v>
      </c>
      <c r="K79" s="108">
        <v>1</v>
      </c>
      <c r="L79" s="116"/>
      <c r="M79" s="113"/>
      <c r="N79" s="100">
        <v>1</v>
      </c>
      <c r="O79" s="371"/>
      <c r="P79" s="94">
        <v>279.57</v>
      </c>
      <c r="Q79" s="94"/>
      <c r="R79" s="94"/>
      <c r="S79" s="94"/>
      <c r="T79" s="94"/>
      <c r="U79" s="94"/>
      <c r="V79" s="94"/>
      <c r="W79" s="144">
        <f>SUM(P79:V79)</f>
        <v>279.57</v>
      </c>
    </row>
    <row r="80" spans="1:24" ht="13.6" x14ac:dyDescent="0.25">
      <c r="A80" s="297">
        <v>2</v>
      </c>
      <c r="B80" s="191">
        <v>21</v>
      </c>
      <c r="C80" s="109" t="str">
        <f>JMS!D79</f>
        <v>C08</v>
      </c>
      <c r="D80" s="109">
        <v>1940</v>
      </c>
      <c r="E80" s="109">
        <v>2100</v>
      </c>
      <c r="F80" s="97" t="s">
        <v>710</v>
      </c>
      <c r="G80" s="108">
        <v>1</v>
      </c>
      <c r="J80" s="108">
        <v>1</v>
      </c>
      <c r="K80" s="108"/>
      <c r="L80" s="116"/>
      <c r="M80" s="113"/>
      <c r="N80" s="100">
        <v>1</v>
      </c>
      <c r="O80" s="371"/>
      <c r="P80" s="94">
        <v>964.4</v>
      </c>
      <c r="Q80" s="94"/>
      <c r="R80" s="94"/>
      <c r="S80" s="94"/>
      <c r="T80" s="94"/>
      <c r="U80" s="94"/>
      <c r="V80" s="94"/>
      <c r="W80" s="144">
        <f>SUM(P80:V80)</f>
        <v>964.4</v>
      </c>
    </row>
    <row r="81" spans="1:24" ht="13.6" x14ac:dyDescent="0.25">
      <c r="A81" s="297">
        <v>2</v>
      </c>
      <c r="B81" s="191">
        <v>22</v>
      </c>
      <c r="C81" s="109" t="str">
        <f>JMS!D80</f>
        <v>C08</v>
      </c>
      <c r="D81" s="109">
        <v>1540</v>
      </c>
      <c r="E81" s="109">
        <v>2100</v>
      </c>
      <c r="F81" s="97" t="s">
        <v>710</v>
      </c>
      <c r="G81" s="108"/>
      <c r="H81" s="108">
        <v>1</v>
      </c>
      <c r="K81" s="108">
        <v>1</v>
      </c>
      <c r="L81" s="116"/>
      <c r="M81" s="113"/>
      <c r="N81" s="100">
        <v>1</v>
      </c>
      <c r="O81" s="371"/>
      <c r="P81" s="94">
        <v>494.12</v>
      </c>
      <c r="Q81" s="94"/>
      <c r="R81" s="94"/>
      <c r="S81" s="94"/>
      <c r="T81" s="94"/>
      <c r="U81" s="94"/>
      <c r="V81" s="94"/>
      <c r="W81" s="144">
        <f>SUM(P81:V81)</f>
        <v>494.12</v>
      </c>
    </row>
    <row r="82" spans="1:24" ht="13.6" x14ac:dyDescent="0.25">
      <c r="A82" s="297">
        <v>2</v>
      </c>
      <c r="B82" s="191">
        <v>23</v>
      </c>
      <c r="C82" s="109" t="str">
        <f>JMS!D81</f>
        <v>C08</v>
      </c>
      <c r="D82" s="109">
        <v>1140</v>
      </c>
      <c r="E82" s="109">
        <v>2100</v>
      </c>
      <c r="F82" s="97" t="s">
        <v>710</v>
      </c>
      <c r="G82" s="108"/>
      <c r="H82" s="108">
        <v>1</v>
      </c>
      <c r="K82" s="108">
        <v>1</v>
      </c>
      <c r="L82" s="116"/>
      <c r="M82" s="113"/>
      <c r="N82" s="100">
        <v>1</v>
      </c>
      <c r="O82" s="371"/>
      <c r="P82" s="94">
        <v>381.14</v>
      </c>
      <c r="Q82" s="94"/>
      <c r="R82" s="94"/>
      <c r="S82" s="94"/>
      <c r="T82" s="94"/>
      <c r="U82" s="94"/>
      <c r="V82" s="94"/>
      <c r="W82" s="144">
        <f>SUM(P82:V82)</f>
        <v>381.14</v>
      </c>
    </row>
    <row r="83" spans="1:24" ht="13.6" x14ac:dyDescent="0.25">
      <c r="A83" s="297">
        <v>2</v>
      </c>
      <c r="B83" s="191">
        <v>24</v>
      </c>
      <c r="C83" s="109" t="str">
        <f>JMS!D82</f>
        <v>C08</v>
      </c>
      <c r="D83" s="109">
        <v>1140</v>
      </c>
      <c r="E83" s="109">
        <v>2100</v>
      </c>
      <c r="F83" s="97" t="s">
        <v>710</v>
      </c>
      <c r="G83" s="108"/>
      <c r="H83" s="108">
        <v>1</v>
      </c>
      <c r="K83" s="108">
        <v>1</v>
      </c>
      <c r="L83" s="116"/>
      <c r="M83" s="113"/>
      <c r="N83" s="100">
        <v>1</v>
      </c>
      <c r="O83" s="371"/>
      <c r="P83" s="94">
        <v>381.14</v>
      </c>
      <c r="Q83" s="94"/>
      <c r="R83" s="94"/>
      <c r="S83" s="94"/>
      <c r="T83" s="94"/>
      <c r="U83" s="94"/>
      <c r="V83" s="94"/>
      <c r="W83" s="144">
        <f>SUM(P83:V83)</f>
        <v>381.14</v>
      </c>
    </row>
    <row r="84" spans="1:24" ht="13.6" x14ac:dyDescent="0.25">
      <c r="A84" s="297">
        <v>2</v>
      </c>
      <c r="B84" s="191">
        <v>35</v>
      </c>
      <c r="C84" s="109" t="str">
        <f>JMS!D83</f>
        <v>C07</v>
      </c>
      <c r="D84" s="109">
        <v>1250</v>
      </c>
      <c r="E84" s="109">
        <v>2100</v>
      </c>
      <c r="F84" s="97" t="s">
        <v>710</v>
      </c>
      <c r="G84" s="108"/>
      <c r="H84" s="108">
        <v>1</v>
      </c>
      <c r="K84" s="108">
        <v>1</v>
      </c>
      <c r="L84" s="116"/>
      <c r="M84" s="113"/>
      <c r="N84" s="100">
        <v>1</v>
      </c>
      <c r="O84" s="371"/>
      <c r="P84" s="94">
        <v>664.37</v>
      </c>
      <c r="Q84" s="94"/>
      <c r="R84" s="94"/>
      <c r="S84" s="94"/>
      <c r="T84" s="94"/>
      <c r="U84" s="94"/>
      <c r="V84" s="94"/>
      <c r="W84" s="144">
        <f>SUM(P84:V84)</f>
        <v>664.37</v>
      </c>
    </row>
    <row r="85" spans="1:24" ht="13.6" x14ac:dyDescent="0.25">
      <c r="A85" s="297">
        <v>2</v>
      </c>
      <c r="B85" s="191">
        <v>68</v>
      </c>
      <c r="C85" s="109" t="str">
        <f>JMS!D84</f>
        <v>C07</v>
      </c>
      <c r="D85" s="109">
        <v>550</v>
      </c>
      <c r="E85" s="109">
        <v>2100</v>
      </c>
      <c r="F85" s="97" t="s">
        <v>710</v>
      </c>
      <c r="G85" s="108"/>
      <c r="H85" s="108">
        <v>1</v>
      </c>
      <c r="K85" s="108">
        <v>1</v>
      </c>
      <c r="L85" s="116"/>
      <c r="M85" s="113"/>
      <c r="N85" s="100">
        <v>1</v>
      </c>
      <c r="O85" s="371"/>
      <c r="P85" s="94">
        <v>177.89</v>
      </c>
      <c r="Q85" s="94"/>
      <c r="R85" s="94"/>
      <c r="S85" s="94"/>
      <c r="T85" s="94"/>
      <c r="U85" s="94"/>
      <c r="V85" s="94"/>
      <c r="W85" s="144">
        <f>SUM(P85:V85)</f>
        <v>177.89</v>
      </c>
    </row>
    <row r="86" spans="1:24" ht="13.6" x14ac:dyDescent="0.25">
      <c r="A86" s="297">
        <v>2</v>
      </c>
      <c r="B86" s="191">
        <v>69</v>
      </c>
      <c r="C86" s="109" t="str">
        <f>JMS!D85</f>
        <v>C07</v>
      </c>
      <c r="D86" s="109">
        <v>550</v>
      </c>
      <c r="E86" s="109">
        <v>2100</v>
      </c>
      <c r="F86" s="97" t="s">
        <v>710</v>
      </c>
      <c r="G86" s="108"/>
      <c r="H86" s="108">
        <v>1</v>
      </c>
      <c r="K86" s="108">
        <v>1</v>
      </c>
      <c r="L86" s="116"/>
      <c r="M86" s="113"/>
      <c r="N86" s="100">
        <v>1</v>
      </c>
      <c r="O86" s="371"/>
      <c r="P86" s="94">
        <v>177.89</v>
      </c>
      <c r="Q86" s="94"/>
      <c r="R86" s="94"/>
      <c r="S86" s="94"/>
      <c r="T86" s="94"/>
      <c r="U86" s="94"/>
      <c r="V86" s="94"/>
      <c r="W86" s="144">
        <f>SUM(P86:V86)</f>
        <v>177.89</v>
      </c>
    </row>
    <row r="87" spans="1:24" ht="13.6" x14ac:dyDescent="0.25">
      <c r="A87" s="297">
        <v>2</v>
      </c>
      <c r="B87" s="191">
        <v>70</v>
      </c>
      <c r="C87" s="109" t="str">
        <f>JMS!D86</f>
        <v>E06</v>
      </c>
      <c r="D87" s="109">
        <v>1010</v>
      </c>
      <c r="E87" s="109">
        <v>2100</v>
      </c>
      <c r="F87" s="108" t="s">
        <v>402</v>
      </c>
      <c r="G87" s="108"/>
      <c r="H87" s="108">
        <v>1</v>
      </c>
      <c r="K87" s="108"/>
      <c r="L87" s="116"/>
      <c r="M87" s="113"/>
      <c r="N87" s="100">
        <v>1</v>
      </c>
      <c r="O87" s="371"/>
      <c r="P87" s="94"/>
      <c r="Q87" s="94">
        <v>749</v>
      </c>
      <c r="R87" s="94">
        <v>25</v>
      </c>
      <c r="S87" s="94"/>
      <c r="T87" s="94"/>
      <c r="U87" s="94"/>
      <c r="V87" s="94"/>
      <c r="W87" s="144">
        <f>SUM(P87:V87)</f>
        <v>774</v>
      </c>
      <c r="X87" s="101" t="s">
        <v>709</v>
      </c>
    </row>
    <row r="88" spans="1:24" ht="13.6" x14ac:dyDescent="0.25">
      <c r="A88" s="297">
        <v>3</v>
      </c>
      <c r="B88" s="191">
        <v>1</v>
      </c>
      <c r="C88" s="109" t="str">
        <f>JMS!D87</f>
        <v>R07</v>
      </c>
      <c r="D88" s="109">
        <v>550</v>
      </c>
      <c r="E88" s="109">
        <v>2000</v>
      </c>
      <c r="F88" s="97" t="s">
        <v>639</v>
      </c>
      <c r="G88" s="108"/>
      <c r="H88" s="108">
        <v>1</v>
      </c>
      <c r="K88" s="108">
        <v>1</v>
      </c>
      <c r="L88" s="116"/>
      <c r="M88" s="113"/>
      <c r="N88" s="100">
        <v>1</v>
      </c>
      <c r="O88" s="371"/>
      <c r="P88" s="94"/>
      <c r="Q88" s="94"/>
      <c r="R88" s="94"/>
      <c r="S88" s="94">
        <v>385.98</v>
      </c>
      <c r="T88" s="94">
        <v>25.32</v>
      </c>
      <c r="U88" s="94"/>
      <c r="V88" s="94"/>
      <c r="W88" s="144">
        <f>SUM(P88:V88)</f>
        <v>411.3</v>
      </c>
      <c r="X88" s="101" t="s">
        <v>640</v>
      </c>
    </row>
    <row r="89" spans="1:24" ht="13.6" x14ac:dyDescent="0.25">
      <c r="A89" s="297">
        <v>3</v>
      </c>
      <c r="B89" s="191">
        <v>2</v>
      </c>
      <c r="C89" s="109" t="str">
        <f>JMS!D88</f>
        <v>C03</v>
      </c>
      <c r="D89" s="109">
        <v>1250</v>
      </c>
      <c r="E89" s="109">
        <v>2280</v>
      </c>
      <c r="F89" s="97" t="s">
        <v>710</v>
      </c>
      <c r="G89" s="108"/>
      <c r="H89" s="108">
        <v>1</v>
      </c>
      <c r="K89" s="108">
        <v>1</v>
      </c>
      <c r="L89" s="116"/>
      <c r="M89" s="113"/>
      <c r="N89" s="100">
        <v>1</v>
      </c>
      <c r="O89" s="371"/>
      <c r="P89" s="94">
        <v>673.49</v>
      </c>
      <c r="Q89" s="94"/>
      <c r="R89" s="94"/>
      <c r="S89" s="94"/>
      <c r="T89" s="94"/>
      <c r="U89" s="94"/>
      <c r="V89" s="94"/>
      <c r="W89" s="144">
        <f>SUM(P89:V89)</f>
        <v>673.49</v>
      </c>
    </row>
    <row r="90" spans="1:24" ht="13.6" x14ac:dyDescent="0.25">
      <c r="A90" s="297">
        <v>3</v>
      </c>
      <c r="B90" s="191">
        <v>3</v>
      </c>
      <c r="C90" s="109" t="str">
        <f>JMS!D89</f>
        <v>C07</v>
      </c>
      <c r="D90" s="109">
        <v>1250</v>
      </c>
      <c r="E90" s="109">
        <v>2280</v>
      </c>
      <c r="F90" s="97" t="s">
        <v>710</v>
      </c>
      <c r="G90" s="108">
        <v>1</v>
      </c>
      <c r="J90" s="108">
        <v>1</v>
      </c>
      <c r="K90" s="108"/>
      <c r="L90" s="116"/>
      <c r="M90" s="113"/>
      <c r="N90" s="100">
        <v>1</v>
      </c>
      <c r="O90" s="371"/>
      <c r="P90" s="94">
        <v>545.41</v>
      </c>
      <c r="Q90" s="94"/>
      <c r="R90" s="94"/>
      <c r="S90" s="94"/>
      <c r="T90" s="94"/>
      <c r="U90" s="94"/>
      <c r="V90" s="94"/>
      <c r="W90" s="144">
        <f>SUM(P90:V90)</f>
        <v>545.41</v>
      </c>
    </row>
    <row r="91" spans="1:24" ht="13.6" x14ac:dyDescent="0.25">
      <c r="A91" s="297">
        <v>3</v>
      </c>
      <c r="B91" s="191">
        <v>4</v>
      </c>
      <c r="C91" s="109" t="str">
        <f>JMS!D90</f>
        <v>C03</v>
      </c>
      <c r="D91" s="109">
        <v>1010</v>
      </c>
      <c r="E91" s="109">
        <v>2100</v>
      </c>
      <c r="F91" s="97" t="s">
        <v>710</v>
      </c>
      <c r="G91" s="108"/>
      <c r="H91" s="108">
        <v>1</v>
      </c>
      <c r="K91" s="108">
        <v>1</v>
      </c>
      <c r="L91" s="116"/>
      <c r="M91" s="113"/>
      <c r="N91" s="100">
        <v>1</v>
      </c>
      <c r="O91" s="371"/>
      <c r="P91" s="94">
        <v>597.57000000000005</v>
      </c>
      <c r="Q91" s="94"/>
      <c r="R91" s="94"/>
      <c r="S91" s="94"/>
      <c r="T91" s="94"/>
      <c r="U91" s="94"/>
      <c r="V91" s="94"/>
      <c r="W91" s="144">
        <f>SUM(P91:V91)</f>
        <v>597.57000000000005</v>
      </c>
    </row>
    <row r="92" spans="1:24" ht="13.6" x14ac:dyDescent="0.25">
      <c r="A92" s="297">
        <v>3</v>
      </c>
      <c r="B92" s="191">
        <v>5</v>
      </c>
      <c r="C92" s="109" t="str">
        <f>JMS!D91</f>
        <v>E06</v>
      </c>
      <c r="D92" s="109">
        <v>1010</v>
      </c>
      <c r="E92" s="109">
        <v>2100</v>
      </c>
      <c r="F92" s="108" t="s">
        <v>402</v>
      </c>
      <c r="G92" s="108"/>
      <c r="H92" s="108">
        <v>1</v>
      </c>
      <c r="J92" s="108">
        <v>1</v>
      </c>
      <c r="K92" s="108"/>
      <c r="L92" s="116"/>
      <c r="M92" s="113"/>
      <c r="N92" s="100">
        <v>1</v>
      </c>
      <c r="O92" s="371"/>
      <c r="P92" s="94"/>
      <c r="Q92" s="94">
        <v>1746</v>
      </c>
      <c r="R92" s="94">
        <v>25</v>
      </c>
      <c r="S92" s="94"/>
      <c r="T92" s="94"/>
      <c r="U92" s="94"/>
      <c r="V92" s="94"/>
      <c r="W92" s="144">
        <f>SUM(P92:V92)</f>
        <v>1771</v>
      </c>
      <c r="X92" s="101" t="s">
        <v>709</v>
      </c>
    </row>
    <row r="93" spans="1:24" ht="13.6" x14ac:dyDescent="0.25">
      <c r="A93" s="297">
        <v>3</v>
      </c>
      <c r="B93" s="191">
        <v>9</v>
      </c>
      <c r="C93" s="109" t="str">
        <f>JMS!D92</f>
        <v>C07</v>
      </c>
      <c r="D93" s="109">
        <v>1010</v>
      </c>
      <c r="E93" s="109">
        <v>2100</v>
      </c>
      <c r="F93" s="97" t="s">
        <v>710</v>
      </c>
      <c r="G93" s="108">
        <v>1</v>
      </c>
      <c r="K93" s="108"/>
      <c r="L93" s="116"/>
      <c r="M93" s="113"/>
      <c r="N93" s="100">
        <v>1</v>
      </c>
      <c r="O93" s="371"/>
      <c r="P93" s="94">
        <v>436.83</v>
      </c>
      <c r="Q93" s="94"/>
      <c r="R93" s="94"/>
      <c r="S93" s="94"/>
      <c r="T93" s="94"/>
      <c r="U93" s="94"/>
      <c r="V93" s="94"/>
      <c r="W93" s="144">
        <f>SUM(P93:V93)</f>
        <v>436.83</v>
      </c>
    </row>
    <row r="94" spans="1:24" ht="13.6" x14ac:dyDescent="0.25">
      <c r="A94" s="297">
        <v>3</v>
      </c>
      <c r="B94" s="191">
        <v>13</v>
      </c>
      <c r="C94" s="109" t="str">
        <f>JMS!D93</f>
        <v>C08</v>
      </c>
      <c r="D94" s="109">
        <v>1940</v>
      </c>
      <c r="E94" s="109">
        <v>2100</v>
      </c>
      <c r="F94" s="97" t="s">
        <v>710</v>
      </c>
      <c r="G94" s="108">
        <v>1</v>
      </c>
      <c r="J94" s="108">
        <v>1</v>
      </c>
      <c r="K94" s="108"/>
      <c r="L94" s="116"/>
      <c r="M94" s="113"/>
      <c r="N94" s="100">
        <v>1</v>
      </c>
      <c r="O94" s="371"/>
      <c r="P94" s="94">
        <v>964.4</v>
      </c>
      <c r="Q94" s="94"/>
      <c r="R94" s="94"/>
      <c r="S94" s="94"/>
      <c r="T94" s="94"/>
      <c r="U94" s="94"/>
      <c r="V94" s="94"/>
      <c r="W94" s="144">
        <f>SUM(P94:V94)</f>
        <v>964.4</v>
      </c>
    </row>
    <row r="95" spans="1:24" ht="13.6" x14ac:dyDescent="0.25">
      <c r="A95" s="297">
        <v>3</v>
      </c>
      <c r="B95" s="191">
        <v>15</v>
      </c>
      <c r="C95" s="109" t="str">
        <f>JMS!D94</f>
        <v>C07</v>
      </c>
      <c r="D95" s="109">
        <v>1250</v>
      </c>
      <c r="E95" s="109">
        <v>2100</v>
      </c>
      <c r="F95" s="97" t="s">
        <v>710</v>
      </c>
      <c r="G95" s="108"/>
      <c r="H95" s="108">
        <v>1</v>
      </c>
      <c r="K95" s="108">
        <v>1</v>
      </c>
      <c r="L95" s="116"/>
      <c r="M95" s="113"/>
      <c r="N95" s="100">
        <v>1</v>
      </c>
      <c r="O95" s="371"/>
      <c r="P95" s="94">
        <v>664.37</v>
      </c>
      <c r="Q95" s="94"/>
      <c r="R95" s="94"/>
      <c r="S95" s="94"/>
      <c r="T95" s="94"/>
      <c r="U95" s="94"/>
      <c r="V95" s="94"/>
      <c r="W95" s="144">
        <f>SUM(P95:V95)</f>
        <v>664.37</v>
      </c>
    </row>
    <row r="96" spans="1:24" ht="13.6" x14ac:dyDescent="0.25">
      <c r="A96" s="297">
        <v>3</v>
      </c>
      <c r="B96" s="191">
        <v>16</v>
      </c>
      <c r="C96" s="109" t="str">
        <f>JMS!D95</f>
        <v>L01</v>
      </c>
      <c r="D96" s="109"/>
      <c r="E96" s="109"/>
      <c r="G96" s="108"/>
      <c r="K96" s="108"/>
      <c r="L96" s="116"/>
      <c r="M96" s="113"/>
      <c r="O96" s="371"/>
      <c r="P96" s="94"/>
      <c r="Q96" s="94"/>
      <c r="R96" s="94"/>
      <c r="S96" s="94"/>
      <c r="T96" s="94"/>
      <c r="U96" s="94"/>
      <c r="V96" s="94"/>
      <c r="X96" s="101" t="s">
        <v>644</v>
      </c>
    </row>
    <row r="97" spans="1:24" ht="13.6" x14ac:dyDescent="0.25">
      <c r="A97" s="297">
        <v>3</v>
      </c>
      <c r="B97" s="191">
        <v>17</v>
      </c>
      <c r="C97" s="109" t="str">
        <f>JMS!D96</f>
        <v>L01</v>
      </c>
      <c r="D97" s="109"/>
      <c r="E97" s="109"/>
      <c r="G97" s="108"/>
      <c r="K97" s="108"/>
      <c r="L97" s="116"/>
      <c r="M97" s="113"/>
      <c r="O97" s="371"/>
      <c r="P97" s="94"/>
      <c r="Q97" s="94"/>
      <c r="R97" s="94"/>
      <c r="S97" s="94"/>
      <c r="T97" s="94"/>
      <c r="U97" s="94"/>
      <c r="V97" s="94"/>
      <c r="X97" s="101" t="s">
        <v>644</v>
      </c>
    </row>
    <row r="98" spans="1:24" ht="13.6" x14ac:dyDescent="0.25">
      <c r="A98" s="297">
        <v>3</v>
      </c>
      <c r="B98" s="191">
        <v>19</v>
      </c>
      <c r="C98" s="109" t="str">
        <f>JMS!D97</f>
        <v>R02</v>
      </c>
      <c r="D98" s="109">
        <v>450</v>
      </c>
      <c r="E98" s="109">
        <v>650</v>
      </c>
      <c r="F98" s="97" t="s">
        <v>639</v>
      </c>
      <c r="G98" s="108"/>
      <c r="H98" s="108">
        <v>1</v>
      </c>
      <c r="K98" s="108">
        <v>1</v>
      </c>
      <c r="L98" s="116"/>
      <c r="M98" s="113"/>
      <c r="N98" s="100">
        <v>1</v>
      </c>
      <c r="O98" s="371"/>
      <c r="P98" s="94"/>
      <c r="Q98" s="94"/>
      <c r="R98" s="94"/>
      <c r="S98" s="94">
        <v>89.38</v>
      </c>
      <c r="T98" s="94">
        <v>25.32</v>
      </c>
      <c r="U98" s="94"/>
      <c r="V98" s="94"/>
      <c r="W98" s="144">
        <f>SUM(P98:V98)</f>
        <v>114.7</v>
      </c>
      <c r="X98" s="101" t="s">
        <v>640</v>
      </c>
    </row>
    <row r="99" spans="1:24" ht="13.6" x14ac:dyDescent="0.25">
      <c r="A99" s="297">
        <v>3</v>
      </c>
      <c r="B99" s="191">
        <v>20</v>
      </c>
      <c r="C99" s="109" t="str">
        <f>JMS!D98</f>
        <v>C07</v>
      </c>
      <c r="D99" s="109">
        <v>910</v>
      </c>
      <c r="E99" s="109">
        <v>2100</v>
      </c>
      <c r="F99" s="97" t="s">
        <v>710</v>
      </c>
      <c r="G99" s="108"/>
      <c r="H99" s="108">
        <v>1</v>
      </c>
      <c r="K99" s="108">
        <v>1</v>
      </c>
      <c r="L99" s="116"/>
      <c r="M99" s="113"/>
      <c r="N99" s="100">
        <v>1</v>
      </c>
      <c r="O99" s="371"/>
      <c r="P99" s="94">
        <v>279.57</v>
      </c>
      <c r="Q99" s="94"/>
      <c r="R99" s="94"/>
      <c r="S99" s="94"/>
      <c r="T99" s="94"/>
      <c r="U99" s="94"/>
      <c r="V99" s="94"/>
      <c r="W99" s="144">
        <f>SUM(P99:V99)</f>
        <v>279.57</v>
      </c>
    </row>
    <row r="100" spans="1:24" ht="13.6" x14ac:dyDescent="0.25">
      <c r="A100" s="297">
        <v>3</v>
      </c>
      <c r="B100" s="191">
        <v>22</v>
      </c>
      <c r="C100" s="109" t="str">
        <f>JMS!D99</f>
        <v>C08</v>
      </c>
      <c r="D100" s="109">
        <v>1940</v>
      </c>
      <c r="E100" s="109">
        <v>2100</v>
      </c>
      <c r="F100" s="97" t="s">
        <v>710</v>
      </c>
      <c r="G100" s="108">
        <v>1</v>
      </c>
      <c r="J100" s="108">
        <v>1</v>
      </c>
      <c r="K100" s="108"/>
      <c r="L100" s="116"/>
      <c r="M100" s="113"/>
      <c r="N100" s="100">
        <v>1</v>
      </c>
      <c r="O100" s="371"/>
      <c r="P100" s="94">
        <v>964.4</v>
      </c>
      <c r="Q100" s="94"/>
      <c r="R100" s="94"/>
      <c r="S100" s="94"/>
      <c r="T100" s="94"/>
      <c r="U100" s="94"/>
      <c r="V100" s="94"/>
      <c r="W100" s="144">
        <f>SUM(P100:V100)</f>
        <v>964.4</v>
      </c>
    </row>
    <row r="101" spans="1:24" ht="13.6" x14ac:dyDescent="0.25">
      <c r="A101" s="297">
        <v>3</v>
      </c>
      <c r="B101" s="191">
        <v>23</v>
      </c>
      <c r="C101" s="109" t="str">
        <f>JMS!D100</f>
        <v>C08</v>
      </c>
      <c r="D101" s="109">
        <v>1540</v>
      </c>
      <c r="E101" s="109">
        <v>2100</v>
      </c>
      <c r="F101" s="97" t="s">
        <v>710</v>
      </c>
      <c r="G101" s="108"/>
      <c r="H101" s="108">
        <v>1</v>
      </c>
      <c r="K101" s="108">
        <v>1</v>
      </c>
      <c r="L101" s="116"/>
      <c r="M101" s="113"/>
      <c r="N101" s="100">
        <v>1</v>
      </c>
      <c r="O101" s="371"/>
      <c r="P101" s="94">
        <v>494.12</v>
      </c>
      <c r="Q101" s="94"/>
      <c r="R101" s="94"/>
      <c r="S101" s="94"/>
      <c r="T101" s="94"/>
      <c r="U101" s="94"/>
      <c r="V101" s="94"/>
      <c r="W101" s="144">
        <f>SUM(P101:V101)</f>
        <v>494.12</v>
      </c>
    </row>
    <row r="102" spans="1:24" ht="13.6" x14ac:dyDescent="0.25">
      <c r="A102" s="297">
        <v>3</v>
      </c>
      <c r="B102" s="191">
        <v>24</v>
      </c>
      <c r="C102" s="109" t="str">
        <f>JMS!D101</f>
        <v>C08</v>
      </c>
      <c r="D102" s="109">
        <v>1140</v>
      </c>
      <c r="E102" s="109">
        <v>2100</v>
      </c>
      <c r="F102" s="97" t="s">
        <v>710</v>
      </c>
      <c r="G102" s="108"/>
      <c r="H102" s="108">
        <v>1</v>
      </c>
      <c r="K102" s="108">
        <v>1</v>
      </c>
      <c r="L102" s="116"/>
      <c r="M102" s="113"/>
      <c r="N102" s="100">
        <v>1</v>
      </c>
      <c r="O102" s="371"/>
      <c r="P102" s="94">
        <v>381.14</v>
      </c>
      <c r="Q102" s="94"/>
      <c r="R102" s="94"/>
      <c r="S102" s="94"/>
      <c r="T102" s="94"/>
      <c r="U102" s="94"/>
      <c r="V102" s="94"/>
      <c r="W102" s="144">
        <f>SUM(P102:V102)</f>
        <v>381.14</v>
      </c>
    </row>
    <row r="103" spans="1:24" ht="13.6" x14ac:dyDescent="0.25">
      <c r="A103" s="297">
        <v>3</v>
      </c>
      <c r="B103" s="191">
        <v>25</v>
      </c>
      <c r="C103" s="109" t="str">
        <f>JMS!D102</f>
        <v>C08</v>
      </c>
      <c r="D103" s="109">
        <v>1140</v>
      </c>
      <c r="E103" s="109">
        <v>2100</v>
      </c>
      <c r="F103" s="97" t="s">
        <v>710</v>
      </c>
      <c r="G103" s="108"/>
      <c r="H103" s="108">
        <v>1</v>
      </c>
      <c r="K103" s="108">
        <v>1</v>
      </c>
      <c r="L103" s="116"/>
      <c r="M103" s="113"/>
      <c r="N103" s="100">
        <v>1</v>
      </c>
      <c r="O103" s="371"/>
      <c r="P103" s="94">
        <v>381.14</v>
      </c>
      <c r="Q103" s="94"/>
      <c r="R103" s="94"/>
      <c r="S103" s="94"/>
      <c r="T103" s="94"/>
      <c r="U103" s="94"/>
      <c r="V103" s="94"/>
      <c r="W103" s="144">
        <f>SUM(P103:V103)</f>
        <v>381.14</v>
      </c>
    </row>
    <row r="104" spans="1:24" ht="13.6" x14ac:dyDescent="0.25">
      <c r="A104" s="297">
        <v>3</v>
      </c>
      <c r="B104" s="191">
        <v>36</v>
      </c>
      <c r="C104" s="109" t="str">
        <f>JMS!D103</f>
        <v>C07</v>
      </c>
      <c r="D104" s="109">
        <v>1250</v>
      </c>
      <c r="E104" s="109">
        <v>2100</v>
      </c>
      <c r="F104" s="97" t="s">
        <v>710</v>
      </c>
      <c r="G104" s="108"/>
      <c r="H104" s="108">
        <v>1</v>
      </c>
      <c r="K104" s="108">
        <v>1</v>
      </c>
      <c r="L104" s="116"/>
      <c r="M104" s="113"/>
      <c r="N104" s="100">
        <v>1</v>
      </c>
      <c r="O104" s="371"/>
      <c r="P104" s="94">
        <v>664.37</v>
      </c>
      <c r="Q104" s="94"/>
      <c r="R104" s="94"/>
      <c r="S104" s="94"/>
      <c r="T104" s="94"/>
      <c r="U104" s="94"/>
      <c r="V104" s="94"/>
      <c r="W104" s="144">
        <f>SUM(P104:V104)</f>
        <v>664.37</v>
      </c>
    </row>
    <row r="105" spans="1:24" ht="13.6" x14ac:dyDescent="0.25">
      <c r="A105" s="297">
        <v>3</v>
      </c>
      <c r="B105" s="191">
        <v>67</v>
      </c>
      <c r="C105" s="109" t="str">
        <f>JMS!D104</f>
        <v>E06</v>
      </c>
      <c r="D105" s="109">
        <v>910</v>
      </c>
      <c r="E105" s="109">
        <v>2100</v>
      </c>
      <c r="F105" s="108" t="s">
        <v>402</v>
      </c>
      <c r="G105" s="108"/>
      <c r="H105" s="108">
        <v>1</v>
      </c>
      <c r="K105" s="108">
        <v>1</v>
      </c>
      <c r="L105" s="116"/>
      <c r="M105" s="113"/>
      <c r="N105" s="100">
        <v>1</v>
      </c>
      <c r="O105" s="371"/>
      <c r="P105" s="94"/>
      <c r="Q105" s="94">
        <v>821</v>
      </c>
      <c r="R105" s="94">
        <v>25</v>
      </c>
      <c r="S105" s="94"/>
      <c r="T105" s="94"/>
      <c r="U105" s="94"/>
      <c r="V105" s="94"/>
      <c r="W105" s="144">
        <f>SUM(P105:V105)</f>
        <v>846</v>
      </c>
      <c r="X105" s="101" t="s">
        <v>709</v>
      </c>
    </row>
    <row r="106" spans="1:24" ht="13.6" x14ac:dyDescent="0.25">
      <c r="A106" s="297">
        <v>3</v>
      </c>
      <c r="B106" s="191">
        <v>68</v>
      </c>
      <c r="C106" s="109" t="str">
        <f>JMS!D105</f>
        <v>C07</v>
      </c>
      <c r="D106" s="109">
        <v>550</v>
      </c>
      <c r="E106" s="109">
        <v>2100</v>
      </c>
      <c r="F106" s="97" t="s">
        <v>710</v>
      </c>
      <c r="G106" s="108"/>
      <c r="H106" s="108">
        <v>1</v>
      </c>
      <c r="K106" s="108">
        <v>1</v>
      </c>
      <c r="L106" s="116"/>
      <c r="M106" s="113"/>
      <c r="N106" s="100">
        <v>1</v>
      </c>
      <c r="O106" s="371"/>
      <c r="P106" s="94">
        <v>177.89</v>
      </c>
      <c r="Q106" s="94"/>
      <c r="R106" s="94"/>
      <c r="S106" s="94"/>
      <c r="T106" s="94"/>
      <c r="U106" s="94"/>
      <c r="V106" s="94"/>
      <c r="W106" s="144">
        <f>SUM(P106:V106)</f>
        <v>177.89</v>
      </c>
    </row>
    <row r="107" spans="1:24" ht="13.6" x14ac:dyDescent="0.25">
      <c r="A107" s="297">
        <v>3</v>
      </c>
      <c r="B107" s="191">
        <v>69</v>
      </c>
      <c r="C107" s="109" t="str">
        <f>JMS!D106</f>
        <v>C07</v>
      </c>
      <c r="D107" s="109">
        <v>550</v>
      </c>
      <c r="E107" s="109">
        <v>2100</v>
      </c>
      <c r="F107" s="97" t="s">
        <v>710</v>
      </c>
      <c r="G107" s="108"/>
      <c r="H107" s="108">
        <v>1</v>
      </c>
      <c r="K107" s="108">
        <v>1</v>
      </c>
      <c r="L107" s="116"/>
      <c r="M107" s="113"/>
      <c r="N107" s="100">
        <v>1</v>
      </c>
      <c r="O107" s="371"/>
      <c r="P107" s="94">
        <v>177.89</v>
      </c>
      <c r="Q107" s="94"/>
      <c r="R107" s="94"/>
      <c r="S107" s="94"/>
      <c r="T107" s="94"/>
      <c r="U107" s="94"/>
      <c r="V107" s="94"/>
      <c r="W107" s="144">
        <f>SUM(P107:V107)</f>
        <v>177.89</v>
      </c>
    </row>
    <row r="108" spans="1:24" ht="13.6" x14ac:dyDescent="0.25">
      <c r="A108" s="297">
        <v>3</v>
      </c>
      <c r="B108" s="191">
        <v>70</v>
      </c>
      <c r="C108" s="109" t="str">
        <f>JMS!D107</f>
        <v>E06</v>
      </c>
      <c r="D108" s="109">
        <v>1010</v>
      </c>
      <c r="E108" s="109">
        <v>1570</v>
      </c>
      <c r="F108" s="108" t="s">
        <v>402</v>
      </c>
      <c r="G108" s="108"/>
      <c r="H108" s="108">
        <v>1</v>
      </c>
      <c r="K108" s="108"/>
      <c r="L108" s="116"/>
      <c r="M108" s="113"/>
      <c r="N108" s="100">
        <v>1</v>
      </c>
      <c r="O108" s="371"/>
      <c r="P108" s="94"/>
      <c r="Q108" s="94">
        <v>749</v>
      </c>
      <c r="R108" s="94">
        <v>25</v>
      </c>
      <c r="S108" s="94"/>
      <c r="T108" s="94"/>
      <c r="U108" s="94"/>
      <c r="V108" s="94"/>
      <c r="W108" s="144">
        <f>SUM(P108:V108)</f>
        <v>774</v>
      </c>
      <c r="X108" s="101" t="s">
        <v>709</v>
      </c>
    </row>
    <row r="109" spans="1:24" ht="13.6" x14ac:dyDescent="0.25">
      <c r="A109" s="297">
        <v>4</v>
      </c>
      <c r="B109" s="191">
        <v>1</v>
      </c>
      <c r="C109" s="109" t="str">
        <f>JMS!D108</f>
        <v>R07</v>
      </c>
      <c r="D109" s="109">
        <v>550</v>
      </c>
      <c r="E109" s="109">
        <v>2000</v>
      </c>
      <c r="F109" s="97" t="s">
        <v>639</v>
      </c>
      <c r="G109" s="108"/>
      <c r="H109" s="108">
        <v>1</v>
      </c>
      <c r="K109" s="108">
        <v>1</v>
      </c>
      <c r="L109" s="116"/>
      <c r="M109" s="113"/>
      <c r="N109" s="100">
        <v>1</v>
      </c>
      <c r="O109" s="371"/>
      <c r="P109" s="94"/>
      <c r="Q109" s="94"/>
      <c r="R109" s="94"/>
      <c r="S109" s="94">
        <v>385.98</v>
      </c>
      <c r="T109" s="94">
        <v>25.32</v>
      </c>
      <c r="U109" s="94"/>
      <c r="V109" s="94"/>
      <c r="W109" s="144">
        <f>SUM(P109:V109)</f>
        <v>411.3</v>
      </c>
      <c r="X109" s="101" t="s">
        <v>640</v>
      </c>
    </row>
    <row r="110" spans="1:24" ht="13.6" x14ac:dyDescent="0.25">
      <c r="A110" s="297">
        <v>4</v>
      </c>
      <c r="B110" s="191">
        <v>2</v>
      </c>
      <c r="C110" s="109" t="str">
        <f>JMS!D109</f>
        <v>C03</v>
      </c>
      <c r="D110" s="109">
        <v>1250</v>
      </c>
      <c r="E110" s="109">
        <v>2290</v>
      </c>
      <c r="F110" s="97" t="s">
        <v>710</v>
      </c>
      <c r="G110" s="108"/>
      <c r="H110" s="108">
        <v>1</v>
      </c>
      <c r="K110" s="108">
        <v>1</v>
      </c>
      <c r="L110" s="116"/>
      <c r="M110" s="113"/>
      <c r="N110" s="100">
        <v>1</v>
      </c>
      <c r="O110" s="371"/>
      <c r="P110" s="94">
        <v>675.2</v>
      </c>
      <c r="Q110" s="94"/>
      <c r="R110" s="94"/>
      <c r="S110" s="94"/>
      <c r="T110" s="94"/>
      <c r="U110" s="94"/>
      <c r="V110" s="94"/>
      <c r="W110" s="144">
        <f>SUM(P110:V110)</f>
        <v>675.2</v>
      </c>
    </row>
    <row r="111" spans="1:24" ht="13.6" x14ac:dyDescent="0.25">
      <c r="A111" s="297">
        <v>4</v>
      </c>
      <c r="B111" s="191">
        <v>3</v>
      </c>
      <c r="C111" s="109" t="str">
        <f>JMS!D110</f>
        <v>C10</v>
      </c>
      <c r="D111" s="109">
        <v>1300</v>
      </c>
      <c r="E111" s="109">
        <v>2275</v>
      </c>
      <c r="F111" s="97" t="s">
        <v>710</v>
      </c>
      <c r="G111" s="108"/>
      <c r="H111" s="108">
        <v>1</v>
      </c>
      <c r="J111" s="108">
        <v>1</v>
      </c>
      <c r="K111" s="108"/>
      <c r="L111" s="116"/>
      <c r="M111" s="113"/>
      <c r="N111" s="100">
        <v>1</v>
      </c>
      <c r="O111" s="371"/>
      <c r="P111" s="94">
        <v>661.27</v>
      </c>
      <c r="Q111" s="94"/>
      <c r="R111" s="94"/>
      <c r="S111" s="94"/>
      <c r="T111" s="94"/>
      <c r="U111" s="94"/>
      <c r="V111" s="94"/>
      <c r="W111" s="144">
        <f>SUM(P111:V111)</f>
        <v>661.27</v>
      </c>
    </row>
    <row r="112" spans="1:24" ht="13.6" x14ac:dyDescent="0.25">
      <c r="A112" s="297">
        <v>4</v>
      </c>
      <c r="B112" s="191">
        <v>4</v>
      </c>
      <c r="C112" s="109" t="str">
        <f>JMS!D111</f>
        <v>R01</v>
      </c>
      <c r="D112" s="109">
        <v>2100</v>
      </c>
      <c r="E112" s="109">
        <v>2300</v>
      </c>
      <c r="F112" s="97" t="s">
        <v>710</v>
      </c>
      <c r="G112" s="108"/>
      <c r="H112" s="108">
        <v>1</v>
      </c>
      <c r="K112" s="108">
        <v>1</v>
      </c>
      <c r="L112" s="116"/>
      <c r="M112" s="113"/>
      <c r="N112" s="100">
        <v>1</v>
      </c>
      <c r="O112" s="371"/>
      <c r="P112" s="94">
        <v>696.18</v>
      </c>
      <c r="Q112" s="94"/>
      <c r="R112" s="94"/>
      <c r="S112" s="94"/>
      <c r="T112" s="94"/>
      <c r="U112" s="94"/>
      <c r="V112" s="94"/>
      <c r="W112" s="144">
        <f>SUM(P112:V112)</f>
        <v>696.18</v>
      </c>
    </row>
    <row r="113" spans="1:24" ht="13.6" x14ac:dyDescent="0.25">
      <c r="A113" s="297">
        <v>4</v>
      </c>
      <c r="B113" s="191">
        <v>5</v>
      </c>
      <c r="C113" s="109" t="str">
        <f>JMS!D112</f>
        <v>R01</v>
      </c>
      <c r="D113" s="109">
        <v>1540</v>
      </c>
      <c r="E113" s="109">
        <v>2300</v>
      </c>
      <c r="F113" s="97" t="s">
        <v>710</v>
      </c>
      <c r="G113" s="108"/>
      <c r="H113" s="108">
        <v>1</v>
      </c>
      <c r="K113" s="108">
        <v>1</v>
      </c>
      <c r="L113" s="116"/>
      <c r="M113" s="113"/>
      <c r="N113" s="100">
        <v>1</v>
      </c>
      <c r="O113" s="371"/>
      <c r="P113" s="94">
        <v>515.76</v>
      </c>
      <c r="Q113" s="94"/>
      <c r="R113" s="94"/>
      <c r="S113" s="94"/>
      <c r="T113" s="94"/>
      <c r="U113" s="94"/>
      <c r="V113" s="94"/>
      <c r="W113" s="144">
        <f>SUM(P113:V113)</f>
        <v>515.76</v>
      </c>
    </row>
    <row r="114" spans="1:24" ht="13.6" x14ac:dyDescent="0.25">
      <c r="A114" s="297">
        <v>4</v>
      </c>
      <c r="B114" s="191">
        <v>6</v>
      </c>
      <c r="C114" s="109" t="str">
        <f>JMS!D113</f>
        <v>R01</v>
      </c>
      <c r="D114" s="109">
        <v>1540</v>
      </c>
      <c r="E114" s="109">
        <v>2300</v>
      </c>
      <c r="F114" s="97" t="s">
        <v>710</v>
      </c>
      <c r="G114" s="108"/>
      <c r="H114" s="108">
        <v>1</v>
      </c>
      <c r="K114" s="108">
        <v>1</v>
      </c>
      <c r="L114" s="116"/>
      <c r="M114" s="113"/>
      <c r="N114" s="100">
        <v>1</v>
      </c>
      <c r="O114" s="371"/>
      <c r="P114" s="94">
        <v>515.76</v>
      </c>
      <c r="Q114" s="94"/>
      <c r="R114" s="94"/>
      <c r="S114" s="94"/>
      <c r="T114" s="94"/>
      <c r="U114" s="94"/>
      <c r="V114" s="94"/>
      <c r="W114" s="144">
        <f>SUM(P114:V114)</f>
        <v>515.76</v>
      </c>
    </row>
    <row r="115" spans="1:24" ht="13.6" x14ac:dyDescent="0.25">
      <c r="A115" s="297">
        <v>4</v>
      </c>
      <c r="B115" s="191">
        <v>7</v>
      </c>
      <c r="C115" s="109" t="str">
        <f>JMS!D114</f>
        <v>R01</v>
      </c>
      <c r="D115" s="109">
        <v>1340</v>
      </c>
      <c r="E115" s="109">
        <v>2300</v>
      </c>
      <c r="F115" s="97" t="s">
        <v>710</v>
      </c>
      <c r="G115" s="108"/>
      <c r="H115" s="108">
        <v>1</v>
      </c>
      <c r="K115" s="108">
        <v>1</v>
      </c>
      <c r="L115" s="116"/>
      <c r="M115" s="113"/>
      <c r="N115" s="100">
        <v>1</v>
      </c>
      <c r="O115" s="371"/>
      <c r="P115" s="94">
        <v>475.66</v>
      </c>
      <c r="Q115" s="94"/>
      <c r="R115" s="94"/>
      <c r="S115" s="94"/>
      <c r="T115" s="94"/>
      <c r="U115" s="94"/>
      <c r="V115" s="94"/>
      <c r="W115" s="144">
        <f>SUM(P115:V115)</f>
        <v>475.66</v>
      </c>
    </row>
    <row r="116" spans="1:24" ht="13.6" x14ac:dyDescent="0.25">
      <c r="A116" s="297">
        <v>4</v>
      </c>
      <c r="B116" s="191">
        <v>8</v>
      </c>
      <c r="C116" s="109" t="str">
        <f>JMS!D115</f>
        <v>C01</v>
      </c>
      <c r="D116" s="109">
        <v>2005</v>
      </c>
      <c r="E116" s="109">
        <v>2275</v>
      </c>
      <c r="F116" s="97" t="s">
        <v>710</v>
      </c>
      <c r="G116" s="108"/>
      <c r="H116" s="108">
        <v>1</v>
      </c>
      <c r="J116" s="108">
        <v>1</v>
      </c>
      <c r="K116" s="108"/>
      <c r="L116" s="116"/>
      <c r="M116" s="113"/>
      <c r="N116" s="100">
        <v>1</v>
      </c>
      <c r="O116" s="371"/>
      <c r="P116" s="94">
        <v>1411.82</v>
      </c>
      <c r="Q116" s="94"/>
      <c r="R116" s="94"/>
      <c r="S116" s="94"/>
      <c r="T116" s="94"/>
      <c r="U116" s="94"/>
      <c r="V116" s="94"/>
      <c r="W116" s="144">
        <f>SUM(P116:V116)</f>
        <v>1411.82</v>
      </c>
    </row>
    <row r="117" spans="1:24" ht="13.6" x14ac:dyDescent="0.25">
      <c r="A117" s="297">
        <v>4</v>
      </c>
      <c r="B117" s="191">
        <v>9</v>
      </c>
      <c r="C117" s="109" t="str">
        <f>JMS!D116</f>
        <v>C02</v>
      </c>
      <c r="D117" s="109">
        <v>1010</v>
      </c>
      <c r="E117" s="109">
        <v>2300</v>
      </c>
      <c r="F117" s="97" t="s">
        <v>710</v>
      </c>
      <c r="G117" s="108"/>
      <c r="H117" s="108">
        <v>1</v>
      </c>
      <c r="K117" s="108"/>
      <c r="L117" s="116"/>
      <c r="M117" s="113"/>
      <c r="N117" s="100">
        <v>1</v>
      </c>
      <c r="O117" s="371"/>
      <c r="P117" s="94">
        <v>359.26</v>
      </c>
      <c r="Q117" s="94"/>
      <c r="R117" s="94"/>
      <c r="S117" s="94"/>
      <c r="T117" s="94"/>
      <c r="U117" s="94"/>
      <c r="V117" s="94"/>
      <c r="W117" s="144">
        <f>SUM(P117:V117)</f>
        <v>359.26</v>
      </c>
    </row>
    <row r="118" spans="1:24" ht="13.6" x14ac:dyDescent="0.25">
      <c r="A118" s="297">
        <v>4</v>
      </c>
      <c r="B118" s="191">
        <v>10</v>
      </c>
      <c r="C118" s="109" t="str">
        <f>JMS!D117</f>
        <v>E06</v>
      </c>
      <c r="D118" s="109">
        <v>910</v>
      </c>
      <c r="E118" s="109">
        <v>2100</v>
      </c>
      <c r="F118" s="108" t="s">
        <v>402</v>
      </c>
      <c r="G118" s="108"/>
      <c r="H118" s="108">
        <v>1</v>
      </c>
      <c r="K118" s="108">
        <v>1</v>
      </c>
      <c r="L118" s="116"/>
      <c r="M118" s="113"/>
      <c r="N118" s="100">
        <v>1</v>
      </c>
      <c r="O118" s="371"/>
      <c r="P118" s="94"/>
      <c r="Q118" s="94">
        <v>1766</v>
      </c>
      <c r="R118" s="94">
        <v>25</v>
      </c>
      <c r="S118" s="94"/>
      <c r="T118" s="94"/>
      <c r="U118" s="94"/>
      <c r="V118" s="94"/>
      <c r="W118" s="144">
        <f>SUM(P118:V118)</f>
        <v>1791</v>
      </c>
      <c r="X118" s="101" t="s">
        <v>709</v>
      </c>
    </row>
    <row r="119" spans="1:24" ht="13.6" x14ac:dyDescent="0.25">
      <c r="A119" s="297">
        <v>4</v>
      </c>
      <c r="B119" s="191">
        <v>11</v>
      </c>
      <c r="C119" s="109" t="str">
        <f>JMS!D118</f>
        <v>C04</v>
      </c>
      <c r="D119" s="109">
        <v>1250</v>
      </c>
      <c r="E119" s="109">
        <v>2300</v>
      </c>
      <c r="F119" s="97" t="s">
        <v>710</v>
      </c>
      <c r="G119" s="108"/>
      <c r="H119" s="108">
        <v>1</v>
      </c>
      <c r="K119" s="108">
        <v>1</v>
      </c>
      <c r="L119" s="116"/>
      <c r="M119" s="113"/>
      <c r="N119" s="100">
        <v>1</v>
      </c>
      <c r="O119" s="371"/>
      <c r="P119" s="94"/>
      <c r="Q119" s="94"/>
      <c r="R119" s="94"/>
      <c r="S119" s="94"/>
      <c r="T119" s="94"/>
      <c r="U119" s="94"/>
      <c r="V119" s="94"/>
      <c r="W119" s="144">
        <f>SUM(P119:V119)</f>
        <v>0</v>
      </c>
    </row>
    <row r="120" spans="1:24" ht="13.6" x14ac:dyDescent="0.25">
      <c r="A120" s="297">
        <v>4</v>
      </c>
      <c r="B120" s="191">
        <v>14</v>
      </c>
      <c r="C120" s="109" t="str">
        <f>JMS!D119</f>
        <v>L01</v>
      </c>
      <c r="D120" s="109"/>
      <c r="E120" s="109"/>
      <c r="G120" s="108"/>
      <c r="K120" s="108"/>
      <c r="L120" s="116"/>
      <c r="M120" s="113"/>
      <c r="O120" s="371"/>
      <c r="P120" s="94"/>
      <c r="Q120" s="94"/>
      <c r="R120" s="94"/>
      <c r="S120" s="94"/>
      <c r="T120" s="94"/>
      <c r="U120" s="94"/>
      <c r="V120" s="94"/>
      <c r="X120" s="101" t="s">
        <v>644</v>
      </c>
    </row>
    <row r="121" spans="1:24" ht="13.6" x14ac:dyDescent="0.25">
      <c r="A121" s="297">
        <v>4</v>
      </c>
      <c r="B121" s="191">
        <v>15</v>
      </c>
      <c r="C121" s="109" t="str">
        <f>JMS!D120</f>
        <v>L01</v>
      </c>
      <c r="D121" s="109"/>
      <c r="E121" s="109"/>
      <c r="G121" s="108"/>
      <c r="K121" s="108"/>
      <c r="L121" s="116"/>
      <c r="M121" s="113"/>
      <c r="O121" s="371"/>
      <c r="P121" s="94"/>
      <c r="Q121" s="94"/>
      <c r="R121" s="94"/>
      <c r="S121" s="94"/>
      <c r="T121" s="94"/>
      <c r="U121" s="94"/>
      <c r="V121" s="94"/>
      <c r="X121" s="101" t="s">
        <v>644</v>
      </c>
    </row>
    <row r="122" spans="1:24" ht="13.6" x14ac:dyDescent="0.25">
      <c r="A122" s="297">
        <v>4</v>
      </c>
      <c r="B122" s="191" t="s">
        <v>691</v>
      </c>
      <c r="C122" s="109" t="str">
        <f>JMS!D121</f>
        <v>R04</v>
      </c>
      <c r="D122" s="109">
        <v>1024</v>
      </c>
      <c r="E122" s="109">
        <v>2275</v>
      </c>
      <c r="F122" s="97" t="s">
        <v>710</v>
      </c>
      <c r="G122" s="108"/>
      <c r="H122" s="108">
        <v>1</v>
      </c>
      <c r="K122" s="108"/>
      <c r="L122" s="116"/>
      <c r="M122" s="113"/>
      <c r="N122" s="100">
        <v>1</v>
      </c>
      <c r="O122" s="371"/>
      <c r="P122" s="94"/>
      <c r="Q122" s="94"/>
      <c r="R122" s="94"/>
      <c r="S122" s="94"/>
      <c r="T122" s="94"/>
      <c r="U122" s="94"/>
      <c r="V122" s="94"/>
      <c r="W122" s="144">
        <f>SUM(P122:V122)</f>
        <v>0</v>
      </c>
    </row>
    <row r="123" spans="1:24" ht="13.6" x14ac:dyDescent="0.25">
      <c r="A123" s="297">
        <v>4</v>
      </c>
      <c r="B123" s="191" t="s">
        <v>692</v>
      </c>
      <c r="C123" s="109" t="str">
        <f>JMS!D122</f>
        <v>R03</v>
      </c>
      <c r="D123" s="109">
        <v>1024</v>
      </c>
      <c r="E123" s="109">
        <v>2275</v>
      </c>
      <c r="F123" s="97" t="s">
        <v>710</v>
      </c>
      <c r="G123" s="108"/>
      <c r="H123" s="108">
        <v>1</v>
      </c>
      <c r="K123" s="108">
        <v>1</v>
      </c>
      <c r="L123" s="116"/>
      <c r="M123" s="113"/>
      <c r="N123" s="100">
        <v>1</v>
      </c>
      <c r="O123" s="371"/>
      <c r="P123" s="94"/>
      <c r="Q123" s="94"/>
      <c r="R123" s="94"/>
      <c r="S123" s="94"/>
      <c r="T123" s="94"/>
      <c r="U123" s="94"/>
      <c r="V123" s="94"/>
      <c r="W123" s="144">
        <f>SUM(P123:V123)</f>
        <v>0</v>
      </c>
    </row>
    <row r="124" spans="1:24" ht="13.6" x14ac:dyDescent="0.25">
      <c r="A124" s="297">
        <v>4</v>
      </c>
      <c r="B124" s="191">
        <v>17</v>
      </c>
      <c r="C124" s="109" t="str">
        <f>JMS!D123</f>
        <v>R02</v>
      </c>
      <c r="D124" s="109">
        <v>450</v>
      </c>
      <c r="E124" s="109">
        <v>650</v>
      </c>
      <c r="F124" s="97" t="s">
        <v>639</v>
      </c>
      <c r="G124" s="108"/>
      <c r="H124" s="108">
        <v>1</v>
      </c>
      <c r="K124" s="108">
        <v>1</v>
      </c>
      <c r="L124" s="116"/>
      <c r="M124" s="113"/>
      <c r="N124" s="100">
        <v>1</v>
      </c>
      <c r="O124" s="371"/>
      <c r="P124" s="94"/>
      <c r="Q124" s="94"/>
      <c r="R124" s="94"/>
      <c r="S124" s="94">
        <v>89.38</v>
      </c>
      <c r="T124" s="94">
        <v>25.32</v>
      </c>
      <c r="U124" s="94"/>
      <c r="V124" s="94"/>
      <c r="W124" s="144">
        <f>SUM(P124:V124)</f>
        <v>114.7</v>
      </c>
      <c r="X124" s="101" t="s">
        <v>640</v>
      </c>
    </row>
    <row r="125" spans="1:24" ht="13.6" x14ac:dyDescent="0.25">
      <c r="A125" s="297">
        <v>4</v>
      </c>
      <c r="B125" s="191">
        <v>18</v>
      </c>
      <c r="C125" s="109" t="str">
        <f>JMS!D124</f>
        <v>C01</v>
      </c>
      <c r="D125" s="109">
        <v>2005</v>
      </c>
      <c r="E125" s="109">
        <v>2275</v>
      </c>
      <c r="F125" s="97" t="s">
        <v>710</v>
      </c>
      <c r="G125" s="108"/>
      <c r="H125" s="108">
        <v>1</v>
      </c>
      <c r="J125" s="108">
        <v>1</v>
      </c>
      <c r="K125" s="108"/>
      <c r="L125" s="116"/>
      <c r="M125" s="113"/>
      <c r="N125" s="100">
        <v>1</v>
      </c>
      <c r="O125" s="371"/>
      <c r="P125" s="94">
        <v>1411.82</v>
      </c>
      <c r="Q125" s="94"/>
      <c r="R125" s="94"/>
      <c r="S125" s="94"/>
      <c r="T125" s="94"/>
      <c r="U125" s="94"/>
      <c r="V125" s="94"/>
      <c r="W125" s="144">
        <f>SUM(P125:V125)</f>
        <v>1411.82</v>
      </c>
    </row>
    <row r="126" spans="1:24" ht="13.6" x14ac:dyDescent="0.25">
      <c r="A126" s="297">
        <v>4</v>
      </c>
      <c r="B126" s="191" t="s">
        <v>693</v>
      </c>
      <c r="C126" s="109" t="str">
        <f>JMS!D125</f>
        <v>R05</v>
      </c>
      <c r="D126" s="109">
        <v>1710</v>
      </c>
      <c r="E126" s="109">
        <v>2275</v>
      </c>
      <c r="F126" s="97" t="s">
        <v>710</v>
      </c>
      <c r="G126" s="108"/>
      <c r="H126" s="108">
        <v>1</v>
      </c>
      <c r="K126" s="108"/>
      <c r="L126" s="116"/>
      <c r="M126" s="113"/>
      <c r="N126" s="100">
        <v>1</v>
      </c>
      <c r="O126" s="371"/>
      <c r="P126" s="94"/>
      <c r="Q126" s="94"/>
      <c r="R126" s="94"/>
      <c r="S126" s="94"/>
      <c r="T126" s="94"/>
      <c r="U126" s="94"/>
      <c r="V126" s="94"/>
      <c r="W126" s="144">
        <f>SUM(P126:V126)</f>
        <v>0</v>
      </c>
    </row>
    <row r="127" spans="1:24" ht="13.6" x14ac:dyDescent="0.25">
      <c r="A127" s="297">
        <v>4</v>
      </c>
      <c r="B127" s="191" t="s">
        <v>694</v>
      </c>
      <c r="C127" s="109" t="str">
        <f>JMS!D126</f>
        <v>R01</v>
      </c>
      <c r="D127" s="109">
        <v>1710</v>
      </c>
      <c r="E127" s="109">
        <v>2275</v>
      </c>
      <c r="F127" s="97" t="s">
        <v>710</v>
      </c>
      <c r="G127" s="108"/>
      <c r="H127" s="108">
        <v>1</v>
      </c>
      <c r="K127" s="108">
        <v>1</v>
      </c>
      <c r="L127" s="116"/>
      <c r="M127" s="113"/>
      <c r="N127" s="100">
        <v>1</v>
      </c>
      <c r="O127" s="371"/>
      <c r="P127" s="94"/>
      <c r="Q127" s="94"/>
      <c r="R127" s="94"/>
      <c r="S127" s="94"/>
      <c r="T127" s="94"/>
      <c r="U127" s="94"/>
      <c r="V127" s="94"/>
      <c r="W127" s="144">
        <f>SUM(P127:V127)</f>
        <v>0</v>
      </c>
    </row>
    <row r="128" spans="1:24" ht="13.6" x14ac:dyDescent="0.25">
      <c r="A128" s="297">
        <v>4</v>
      </c>
      <c r="B128" s="191">
        <v>22</v>
      </c>
      <c r="C128" s="109" t="str">
        <f>JMS!D127</f>
        <v>C05</v>
      </c>
      <c r="D128" s="109">
        <v>1185</v>
      </c>
      <c r="E128" s="109">
        <v>2275</v>
      </c>
      <c r="F128" s="97" t="s">
        <v>710</v>
      </c>
      <c r="G128" s="108"/>
      <c r="H128" s="108">
        <v>1</v>
      </c>
      <c r="K128" s="108"/>
      <c r="L128" s="116"/>
      <c r="M128" s="113"/>
      <c r="N128" s="100">
        <v>1</v>
      </c>
      <c r="O128" s="371"/>
      <c r="P128" s="94">
        <v>452.4</v>
      </c>
      <c r="Q128" s="94"/>
      <c r="R128" s="94"/>
      <c r="S128" s="94"/>
      <c r="T128" s="94"/>
      <c r="U128" s="94"/>
      <c r="V128" s="94"/>
      <c r="W128" s="144">
        <f>SUM(P128:V128)</f>
        <v>452.4</v>
      </c>
    </row>
    <row r="129" spans="1:24" ht="13.6" x14ac:dyDescent="0.25">
      <c r="A129" s="297">
        <v>4</v>
      </c>
      <c r="B129" s="191">
        <v>23</v>
      </c>
      <c r="C129" s="109" t="str">
        <f>JMS!D128</f>
        <v>WC03</v>
      </c>
      <c r="D129" s="109">
        <v>1010</v>
      </c>
      <c r="E129" s="109">
        <v>2375</v>
      </c>
      <c r="F129" s="97" t="s">
        <v>710</v>
      </c>
      <c r="G129" s="108"/>
      <c r="H129" s="108">
        <v>1</v>
      </c>
      <c r="K129" s="108"/>
      <c r="L129" s="116"/>
      <c r="M129" s="113"/>
      <c r="N129" s="100">
        <v>1</v>
      </c>
      <c r="O129" s="371"/>
      <c r="P129" s="316"/>
      <c r="Q129" s="94"/>
      <c r="R129" s="94"/>
      <c r="S129" s="94"/>
      <c r="T129" s="94"/>
      <c r="U129" s="94"/>
      <c r="V129" s="94"/>
      <c r="W129" s="144">
        <f>SUM(P129:V129)</f>
        <v>0</v>
      </c>
      <c r="X129" s="303" t="s">
        <v>647</v>
      </c>
    </row>
    <row r="130" spans="1:24" ht="13.6" x14ac:dyDescent="0.25">
      <c r="A130" s="297">
        <v>4</v>
      </c>
      <c r="B130" s="191">
        <v>24</v>
      </c>
      <c r="C130" s="109" t="str">
        <f>JMS!D129</f>
        <v>WC01</v>
      </c>
      <c r="D130" s="109">
        <v>825</v>
      </c>
      <c r="E130" s="109">
        <v>2375</v>
      </c>
      <c r="F130" s="97" t="s">
        <v>710</v>
      </c>
      <c r="G130" s="108"/>
      <c r="H130" s="108">
        <v>1</v>
      </c>
      <c r="K130" s="108"/>
      <c r="L130" s="116"/>
      <c r="M130" s="113"/>
      <c r="N130" s="100">
        <v>1</v>
      </c>
      <c r="O130" s="371"/>
      <c r="P130" s="316"/>
      <c r="Q130" s="94"/>
      <c r="R130" s="94"/>
      <c r="S130" s="94"/>
      <c r="T130" s="94"/>
      <c r="U130" s="94"/>
      <c r="V130" s="94"/>
      <c r="W130" s="144">
        <f>SUM(P130:V130)</f>
        <v>0</v>
      </c>
      <c r="X130" s="303" t="s">
        <v>647</v>
      </c>
    </row>
    <row r="131" spans="1:24" ht="13.6" x14ac:dyDescent="0.25">
      <c r="A131" s="297">
        <v>4</v>
      </c>
      <c r="B131" s="191">
        <v>25</v>
      </c>
      <c r="C131" s="109" t="str">
        <f>JMS!D130</f>
        <v>WC01</v>
      </c>
      <c r="D131" s="109">
        <v>825</v>
      </c>
      <c r="E131" s="109">
        <v>2375</v>
      </c>
      <c r="F131" s="97" t="s">
        <v>710</v>
      </c>
      <c r="G131" s="108"/>
      <c r="H131" s="108">
        <v>1</v>
      </c>
      <c r="K131" s="108"/>
      <c r="L131" s="116"/>
      <c r="M131" s="113"/>
      <c r="N131" s="100">
        <v>1</v>
      </c>
      <c r="O131" s="371"/>
      <c r="P131" s="316"/>
      <c r="Q131" s="94"/>
      <c r="R131" s="94"/>
      <c r="S131" s="94"/>
      <c r="T131" s="94"/>
      <c r="U131" s="94"/>
      <c r="V131" s="94"/>
      <c r="W131" s="144">
        <f>SUM(P131:V131)</f>
        <v>0</v>
      </c>
      <c r="X131" s="303" t="s">
        <v>647</v>
      </c>
    </row>
    <row r="132" spans="1:24" ht="13.6" x14ac:dyDescent="0.25">
      <c r="A132" s="297">
        <v>4</v>
      </c>
      <c r="B132" s="191">
        <v>26</v>
      </c>
      <c r="C132" s="109" t="str">
        <f>JMS!D131</f>
        <v>WC01</v>
      </c>
      <c r="D132" s="109">
        <v>825</v>
      </c>
      <c r="E132" s="109">
        <v>2375</v>
      </c>
      <c r="F132" s="97" t="s">
        <v>710</v>
      </c>
      <c r="G132" s="108"/>
      <c r="H132" s="108">
        <v>1</v>
      </c>
      <c r="K132" s="108"/>
      <c r="L132" s="116"/>
      <c r="M132" s="113"/>
      <c r="N132" s="100">
        <v>1</v>
      </c>
      <c r="O132" s="371"/>
      <c r="P132" s="316"/>
      <c r="Q132" s="94"/>
      <c r="R132" s="94"/>
      <c r="S132" s="94"/>
      <c r="T132" s="94"/>
      <c r="U132" s="94"/>
      <c r="V132" s="94"/>
      <c r="W132" s="144">
        <f>SUM(P132:V132)</f>
        <v>0</v>
      </c>
      <c r="X132" s="303" t="s">
        <v>647</v>
      </c>
    </row>
    <row r="133" spans="1:24" ht="13.6" x14ac:dyDescent="0.25">
      <c r="A133" s="297">
        <v>4</v>
      </c>
      <c r="B133" s="191">
        <v>27</v>
      </c>
      <c r="C133" s="109" t="str">
        <f>JMS!D132</f>
        <v>R09</v>
      </c>
      <c r="D133" s="109">
        <v>1140</v>
      </c>
      <c r="E133" s="109">
        <v>2375</v>
      </c>
      <c r="F133" s="97" t="s">
        <v>710</v>
      </c>
      <c r="G133" s="108"/>
      <c r="H133" s="108">
        <v>1</v>
      </c>
      <c r="K133" s="108">
        <v>1</v>
      </c>
      <c r="L133" s="116"/>
      <c r="M133" s="113"/>
      <c r="N133" s="100">
        <v>1</v>
      </c>
      <c r="O133" s="371"/>
      <c r="P133" s="94"/>
      <c r="Q133" s="94"/>
      <c r="R133" s="94"/>
      <c r="S133" s="94"/>
      <c r="T133" s="94"/>
      <c r="U133" s="94"/>
      <c r="V133" s="94"/>
      <c r="W133" s="144">
        <f>SUM(P133:V133)</f>
        <v>0</v>
      </c>
      <c r="X133" s="303" t="s">
        <v>648</v>
      </c>
    </row>
    <row r="134" spans="1:24" ht="13.6" x14ac:dyDescent="0.25">
      <c r="A134" s="297">
        <v>4</v>
      </c>
      <c r="B134" s="191">
        <v>28</v>
      </c>
      <c r="C134" s="109" t="str">
        <f>JMS!D133</f>
        <v>WC01</v>
      </c>
      <c r="D134" s="109">
        <v>825</v>
      </c>
      <c r="E134" s="109">
        <v>2375</v>
      </c>
      <c r="F134" s="97" t="s">
        <v>710</v>
      </c>
      <c r="G134" s="108"/>
      <c r="H134" s="108">
        <v>1</v>
      </c>
      <c r="K134" s="108"/>
      <c r="L134" s="116"/>
      <c r="M134" s="113"/>
      <c r="N134" s="100">
        <v>1</v>
      </c>
      <c r="O134" s="371"/>
      <c r="P134" s="316"/>
      <c r="Q134" s="94"/>
      <c r="R134" s="94"/>
      <c r="S134" s="94"/>
      <c r="T134" s="94"/>
      <c r="U134" s="94"/>
      <c r="V134" s="94"/>
      <c r="W134" s="144">
        <f>SUM(P134:V134)</f>
        <v>0</v>
      </c>
      <c r="X134" s="303" t="s">
        <v>647</v>
      </c>
    </row>
    <row r="135" spans="1:24" ht="13.6" x14ac:dyDescent="0.25">
      <c r="A135" s="297">
        <v>4</v>
      </c>
      <c r="B135" s="191">
        <v>29</v>
      </c>
      <c r="C135" s="109" t="str">
        <f>JMS!D134</f>
        <v>WC01</v>
      </c>
      <c r="D135" s="109">
        <v>825</v>
      </c>
      <c r="E135" s="109">
        <v>2375</v>
      </c>
      <c r="F135" s="97" t="s">
        <v>710</v>
      </c>
      <c r="G135" s="108"/>
      <c r="H135" s="108">
        <v>1</v>
      </c>
      <c r="K135" s="108"/>
      <c r="L135" s="116"/>
      <c r="M135" s="113"/>
      <c r="N135" s="100">
        <v>1</v>
      </c>
      <c r="O135" s="371"/>
      <c r="P135" s="316"/>
      <c r="Q135" s="94"/>
      <c r="R135" s="94"/>
      <c r="S135" s="94"/>
      <c r="T135" s="94"/>
      <c r="U135" s="94"/>
      <c r="V135" s="94"/>
      <c r="W135" s="144">
        <f>SUM(P135:V135)</f>
        <v>0</v>
      </c>
      <c r="X135" s="303" t="s">
        <v>647</v>
      </c>
    </row>
    <row r="136" spans="1:24" ht="13.6" x14ac:dyDescent="0.25">
      <c r="A136" s="297">
        <v>4</v>
      </c>
      <c r="B136" s="191">
        <v>30</v>
      </c>
      <c r="C136" s="109" t="str">
        <f>JMS!D135</f>
        <v>WC01</v>
      </c>
      <c r="D136" s="109">
        <v>825</v>
      </c>
      <c r="E136" s="109">
        <v>2375</v>
      </c>
      <c r="F136" s="97" t="s">
        <v>710</v>
      </c>
      <c r="G136" s="108"/>
      <c r="H136" s="108">
        <v>1</v>
      </c>
      <c r="K136" s="108"/>
      <c r="L136" s="116"/>
      <c r="M136" s="113"/>
      <c r="N136" s="100">
        <v>1</v>
      </c>
      <c r="O136" s="371"/>
      <c r="P136" s="316"/>
      <c r="Q136" s="94"/>
      <c r="R136" s="94"/>
      <c r="S136" s="94"/>
      <c r="T136" s="94"/>
      <c r="U136" s="94"/>
      <c r="V136" s="94"/>
      <c r="W136" s="144">
        <f>SUM(P136:V136)</f>
        <v>0</v>
      </c>
      <c r="X136" s="303" t="s">
        <v>647</v>
      </c>
    </row>
    <row r="137" spans="1:24" ht="13.6" x14ac:dyDescent="0.25">
      <c r="A137" s="297">
        <v>4</v>
      </c>
      <c r="B137" s="191">
        <v>31</v>
      </c>
      <c r="C137" s="109" t="str">
        <f>JMS!D136</f>
        <v>WC01</v>
      </c>
      <c r="D137" s="109">
        <v>825</v>
      </c>
      <c r="E137" s="109">
        <v>2375</v>
      </c>
      <c r="F137" s="97" t="s">
        <v>710</v>
      </c>
      <c r="G137" s="108"/>
      <c r="H137" s="108">
        <v>1</v>
      </c>
      <c r="K137" s="108"/>
      <c r="L137" s="116"/>
      <c r="M137" s="113"/>
      <c r="N137" s="100">
        <v>1</v>
      </c>
      <c r="O137" s="371"/>
      <c r="P137" s="316"/>
      <c r="Q137" s="94"/>
      <c r="R137" s="94"/>
      <c r="S137" s="94"/>
      <c r="T137" s="94"/>
      <c r="U137" s="94"/>
      <c r="V137" s="94"/>
      <c r="W137" s="144">
        <f>SUM(P137:V137)</f>
        <v>0</v>
      </c>
      <c r="X137" s="303" t="s">
        <v>647</v>
      </c>
    </row>
    <row r="138" spans="1:24" ht="13.6" x14ac:dyDescent="0.25">
      <c r="A138" s="297">
        <v>4</v>
      </c>
      <c r="B138" s="191">
        <v>32</v>
      </c>
      <c r="C138" s="109" t="str">
        <f>JMS!D137</f>
        <v>C10</v>
      </c>
      <c r="D138" s="109">
        <v>1300</v>
      </c>
      <c r="E138" s="109">
        <v>2275</v>
      </c>
      <c r="F138" s="97" t="s">
        <v>710</v>
      </c>
      <c r="G138" s="108"/>
      <c r="H138" s="108">
        <v>1</v>
      </c>
      <c r="K138" s="108">
        <v>1</v>
      </c>
      <c r="L138" s="116"/>
      <c r="M138" s="113"/>
      <c r="N138" s="100">
        <v>1</v>
      </c>
      <c r="O138" s="371"/>
      <c r="P138" s="94">
        <v>781.45</v>
      </c>
      <c r="Q138" s="94"/>
      <c r="R138" s="94"/>
      <c r="S138" s="94"/>
      <c r="T138" s="94"/>
      <c r="U138" s="94"/>
      <c r="V138" s="94"/>
      <c r="W138" s="144">
        <f>SUM(P138:V138)</f>
        <v>781.45</v>
      </c>
    </row>
    <row r="139" spans="1:24" ht="13.6" x14ac:dyDescent="0.25">
      <c r="A139" s="297">
        <v>4</v>
      </c>
      <c r="B139" s="191">
        <v>33</v>
      </c>
      <c r="C139" s="109" t="str">
        <f>JMS!D138</f>
        <v>R09</v>
      </c>
      <c r="D139" s="109">
        <v>1140</v>
      </c>
      <c r="E139" s="109">
        <v>2375</v>
      </c>
      <c r="F139" s="97" t="s">
        <v>710</v>
      </c>
      <c r="G139" s="108"/>
      <c r="H139" s="108">
        <v>1</v>
      </c>
      <c r="K139" s="108">
        <v>1</v>
      </c>
      <c r="L139" s="116"/>
      <c r="M139" s="113"/>
      <c r="N139" s="100">
        <v>1</v>
      </c>
      <c r="O139" s="371"/>
      <c r="P139" s="94"/>
      <c r="Q139" s="94"/>
      <c r="R139" s="94"/>
      <c r="S139" s="94"/>
      <c r="T139" s="94"/>
      <c r="U139" s="94"/>
      <c r="V139" s="94"/>
      <c r="W139" s="144">
        <f>SUM(P139:V139)</f>
        <v>0</v>
      </c>
      <c r="X139" s="303" t="s">
        <v>648</v>
      </c>
    </row>
    <row r="140" spans="1:24" ht="13.6" x14ac:dyDescent="0.25">
      <c r="A140" s="297">
        <v>4</v>
      </c>
      <c r="B140" s="191">
        <v>34</v>
      </c>
      <c r="C140" s="109" t="str">
        <f>JMS!D139</f>
        <v>C05</v>
      </c>
      <c r="D140" s="109">
        <v>1185</v>
      </c>
      <c r="E140" s="109">
        <v>2275</v>
      </c>
      <c r="F140" s="97" t="s">
        <v>710</v>
      </c>
      <c r="G140" s="108"/>
      <c r="H140" s="108">
        <v>1</v>
      </c>
      <c r="K140" s="108"/>
      <c r="L140" s="116"/>
      <c r="M140" s="113"/>
      <c r="N140" s="100">
        <v>1</v>
      </c>
      <c r="O140" s="371"/>
      <c r="P140" s="94">
        <v>452.4</v>
      </c>
      <c r="Q140" s="94"/>
      <c r="R140" s="94"/>
      <c r="S140" s="94"/>
      <c r="T140" s="94"/>
      <c r="U140" s="94"/>
      <c r="V140" s="94"/>
      <c r="W140" s="144">
        <f>SUM(P140:V140)</f>
        <v>452.4</v>
      </c>
    </row>
    <row r="141" spans="1:24" ht="13.6" x14ac:dyDescent="0.25">
      <c r="A141" s="297">
        <v>4</v>
      </c>
      <c r="B141" s="191">
        <v>35</v>
      </c>
      <c r="C141" s="109" t="str">
        <f>JMS!D140</f>
        <v>WC05</v>
      </c>
      <c r="D141" s="109">
        <v>1010</v>
      </c>
      <c r="E141" s="109">
        <v>2375</v>
      </c>
      <c r="F141" s="97" t="s">
        <v>710</v>
      </c>
      <c r="G141" s="108"/>
      <c r="H141" s="108">
        <v>1</v>
      </c>
      <c r="K141" s="108"/>
      <c r="L141" s="116"/>
      <c r="M141" s="113"/>
      <c r="N141" s="100">
        <v>1</v>
      </c>
      <c r="O141" s="371"/>
      <c r="P141" s="316"/>
      <c r="Q141" s="94"/>
      <c r="R141" s="94"/>
      <c r="S141" s="94"/>
      <c r="T141" s="94"/>
      <c r="U141" s="94"/>
      <c r="V141" s="94"/>
      <c r="W141" s="144">
        <f>SUM(P141:V141)</f>
        <v>0</v>
      </c>
      <c r="X141" s="303" t="s">
        <v>647</v>
      </c>
    </row>
    <row r="142" spans="1:24" ht="13.6" x14ac:dyDescent="0.25">
      <c r="A142" s="297">
        <v>4</v>
      </c>
      <c r="B142" s="191">
        <v>36</v>
      </c>
      <c r="C142" s="109" t="str">
        <f>JMS!D141</f>
        <v>WC01</v>
      </c>
      <c r="D142" s="109">
        <v>825</v>
      </c>
      <c r="E142" s="109">
        <v>2375</v>
      </c>
      <c r="F142" s="97" t="s">
        <v>710</v>
      </c>
      <c r="G142" s="108"/>
      <c r="H142" s="108">
        <v>1</v>
      </c>
      <c r="K142" s="108"/>
      <c r="L142" s="116"/>
      <c r="M142" s="113"/>
      <c r="N142" s="100">
        <v>1</v>
      </c>
      <c r="O142" s="371"/>
      <c r="P142" s="316"/>
      <c r="Q142" s="94"/>
      <c r="R142" s="94"/>
      <c r="S142" s="94"/>
      <c r="T142" s="94"/>
      <c r="U142" s="94"/>
      <c r="V142" s="94"/>
      <c r="W142" s="144">
        <f>SUM(P142:V142)</f>
        <v>0</v>
      </c>
      <c r="X142" s="303" t="s">
        <v>647</v>
      </c>
    </row>
    <row r="143" spans="1:24" ht="13.6" x14ac:dyDescent="0.25">
      <c r="A143" s="297">
        <v>4</v>
      </c>
      <c r="B143" s="191">
        <v>37</v>
      </c>
      <c r="C143" s="109" t="str">
        <f>JMS!D142</f>
        <v>WC01</v>
      </c>
      <c r="D143" s="109">
        <v>825</v>
      </c>
      <c r="E143" s="109">
        <v>2375</v>
      </c>
      <c r="F143" s="97" t="s">
        <v>710</v>
      </c>
      <c r="G143" s="108"/>
      <c r="H143" s="108">
        <v>1</v>
      </c>
      <c r="K143" s="108"/>
      <c r="L143" s="116"/>
      <c r="M143" s="113"/>
      <c r="N143" s="100">
        <v>1</v>
      </c>
      <c r="O143" s="371"/>
      <c r="P143" s="316"/>
      <c r="Q143" s="94"/>
      <c r="R143" s="94"/>
      <c r="S143" s="94"/>
      <c r="T143" s="94"/>
      <c r="U143" s="94"/>
      <c r="V143" s="94"/>
      <c r="W143" s="144">
        <f>SUM(P143:V143)</f>
        <v>0</v>
      </c>
      <c r="X143" s="303" t="s">
        <v>647</v>
      </c>
    </row>
    <row r="144" spans="1:24" ht="13.6" x14ac:dyDescent="0.25">
      <c r="A144" s="297">
        <v>4</v>
      </c>
      <c r="B144" s="191">
        <v>38</v>
      </c>
      <c r="C144" s="109" t="str">
        <f>JMS!D143</f>
        <v>WC01</v>
      </c>
      <c r="D144" s="109">
        <v>825</v>
      </c>
      <c r="E144" s="109">
        <v>2375</v>
      </c>
      <c r="F144" s="97" t="s">
        <v>710</v>
      </c>
      <c r="G144" s="108"/>
      <c r="H144" s="108">
        <v>1</v>
      </c>
      <c r="K144" s="108"/>
      <c r="L144" s="116"/>
      <c r="M144" s="113"/>
      <c r="N144" s="100">
        <v>1</v>
      </c>
      <c r="O144" s="371"/>
      <c r="P144" s="316"/>
      <c r="Q144" s="94"/>
      <c r="R144" s="94"/>
      <c r="S144" s="94"/>
      <c r="T144" s="94"/>
      <c r="U144" s="94"/>
      <c r="V144" s="94"/>
      <c r="W144" s="144">
        <f>SUM(P144:V144)</f>
        <v>0</v>
      </c>
      <c r="X144" s="303" t="s">
        <v>647</v>
      </c>
    </row>
    <row r="145" spans="1:24" ht="13.6" x14ac:dyDescent="0.25">
      <c r="A145" s="297">
        <v>4</v>
      </c>
      <c r="B145" s="191">
        <v>39</v>
      </c>
      <c r="C145" s="109" t="str">
        <f>JMS!D144</f>
        <v>WC01</v>
      </c>
      <c r="D145" s="109">
        <v>825</v>
      </c>
      <c r="E145" s="109">
        <v>2375</v>
      </c>
      <c r="F145" s="97" t="s">
        <v>710</v>
      </c>
      <c r="G145" s="108"/>
      <c r="H145" s="108">
        <v>1</v>
      </c>
      <c r="K145" s="108"/>
      <c r="L145" s="116"/>
      <c r="M145" s="113"/>
      <c r="N145" s="100">
        <v>1</v>
      </c>
      <c r="O145" s="371"/>
      <c r="P145" s="316"/>
      <c r="Q145" s="94"/>
      <c r="R145" s="94"/>
      <c r="S145" s="94"/>
      <c r="T145" s="94"/>
      <c r="U145" s="94"/>
      <c r="V145" s="94"/>
      <c r="W145" s="144">
        <f>SUM(P145:V145)</f>
        <v>0</v>
      </c>
      <c r="X145" s="303" t="s">
        <v>647</v>
      </c>
    </row>
    <row r="146" spans="1:24" ht="13.6" x14ac:dyDescent="0.25">
      <c r="A146" s="297">
        <v>4</v>
      </c>
      <c r="B146" s="191">
        <v>40</v>
      </c>
      <c r="C146" s="109" t="str">
        <f>JMS!D145</f>
        <v>WC01</v>
      </c>
      <c r="D146" s="109">
        <v>825</v>
      </c>
      <c r="E146" s="109">
        <v>2375</v>
      </c>
      <c r="F146" s="97" t="s">
        <v>710</v>
      </c>
      <c r="G146" s="108"/>
      <c r="H146" s="108">
        <v>1</v>
      </c>
      <c r="K146" s="108"/>
      <c r="L146" s="116"/>
      <c r="M146" s="113"/>
      <c r="N146" s="100">
        <v>1</v>
      </c>
      <c r="O146" s="371"/>
      <c r="P146" s="316"/>
      <c r="Q146" s="94"/>
      <c r="R146" s="94"/>
      <c r="S146" s="94"/>
      <c r="T146" s="94"/>
      <c r="U146" s="94"/>
      <c r="V146" s="94"/>
      <c r="W146" s="144">
        <f>SUM(P146:V146)</f>
        <v>0</v>
      </c>
      <c r="X146" s="303" t="s">
        <v>647</v>
      </c>
    </row>
    <row r="147" spans="1:24" ht="13.6" x14ac:dyDescent="0.25">
      <c r="A147" s="297">
        <v>4</v>
      </c>
      <c r="B147" s="191">
        <v>41</v>
      </c>
      <c r="C147" s="109" t="str">
        <f>JMS!D146</f>
        <v>WC01</v>
      </c>
      <c r="D147" s="109">
        <v>825</v>
      </c>
      <c r="E147" s="109">
        <v>2375</v>
      </c>
      <c r="F147" s="97" t="s">
        <v>710</v>
      </c>
      <c r="G147" s="108"/>
      <c r="H147" s="108">
        <v>1</v>
      </c>
      <c r="K147" s="108"/>
      <c r="L147" s="116"/>
      <c r="M147" s="113"/>
      <c r="N147" s="100">
        <v>1</v>
      </c>
      <c r="O147" s="371"/>
      <c r="P147" s="316"/>
      <c r="Q147" s="94"/>
      <c r="R147" s="94"/>
      <c r="S147" s="94"/>
      <c r="T147" s="94"/>
      <c r="U147" s="94"/>
      <c r="V147" s="94"/>
      <c r="W147" s="144">
        <f>SUM(P147:V147)</f>
        <v>0</v>
      </c>
      <c r="X147" s="303" t="s">
        <v>647</v>
      </c>
    </row>
    <row r="148" spans="1:24" ht="13.6" x14ac:dyDescent="0.25">
      <c r="A148" s="297">
        <v>4</v>
      </c>
      <c r="B148" s="191">
        <v>42</v>
      </c>
      <c r="C148" s="109" t="str">
        <f>JMS!D147</f>
        <v>WC01</v>
      </c>
      <c r="D148" s="109">
        <v>825</v>
      </c>
      <c r="E148" s="109">
        <v>2375</v>
      </c>
      <c r="F148" s="97" t="s">
        <v>710</v>
      </c>
      <c r="G148" s="108"/>
      <c r="H148" s="108">
        <v>1</v>
      </c>
      <c r="K148" s="108"/>
      <c r="L148" s="116"/>
      <c r="M148" s="113"/>
      <c r="N148" s="100">
        <v>1</v>
      </c>
      <c r="O148" s="371"/>
      <c r="P148" s="316"/>
      <c r="Q148" s="94"/>
      <c r="R148" s="94"/>
      <c r="S148" s="94"/>
      <c r="T148" s="94"/>
      <c r="U148" s="94"/>
      <c r="V148" s="94"/>
      <c r="W148" s="144">
        <f>SUM(P148:V148)</f>
        <v>0</v>
      </c>
      <c r="X148" s="303" t="s">
        <v>647</v>
      </c>
    </row>
    <row r="149" spans="1:24" ht="13.6" x14ac:dyDescent="0.25">
      <c r="A149" s="297">
        <v>4</v>
      </c>
      <c r="B149" s="191" t="s">
        <v>695</v>
      </c>
      <c r="C149" s="109" t="str">
        <f>JMS!D148</f>
        <v>R04</v>
      </c>
      <c r="D149" s="109">
        <v>1040</v>
      </c>
      <c r="E149" s="109">
        <v>2275</v>
      </c>
      <c r="F149" s="97" t="s">
        <v>710</v>
      </c>
      <c r="G149" s="108"/>
      <c r="H149" s="108">
        <v>1</v>
      </c>
      <c r="K149" s="108"/>
      <c r="L149" s="116"/>
      <c r="M149" s="113"/>
      <c r="N149" s="100">
        <v>1</v>
      </c>
      <c r="O149" s="371"/>
      <c r="P149" s="94"/>
      <c r="Q149" s="94"/>
      <c r="R149" s="94"/>
      <c r="S149" s="94"/>
      <c r="T149" s="94"/>
      <c r="U149" s="94"/>
      <c r="V149" s="94"/>
      <c r="W149" s="144">
        <f>SUM(P149:V149)</f>
        <v>0</v>
      </c>
    </row>
    <row r="150" spans="1:24" ht="13.6" x14ac:dyDescent="0.25">
      <c r="A150" s="297">
        <v>4</v>
      </c>
      <c r="B150" s="191" t="s">
        <v>696</v>
      </c>
      <c r="C150" s="109" t="str">
        <f>JMS!D149</f>
        <v>R03</v>
      </c>
      <c r="D150" s="109">
        <v>1040</v>
      </c>
      <c r="E150" s="109">
        <v>2275</v>
      </c>
      <c r="F150" s="97" t="s">
        <v>710</v>
      </c>
      <c r="G150" s="108"/>
      <c r="H150" s="108">
        <v>1</v>
      </c>
      <c r="K150" s="108">
        <v>1</v>
      </c>
      <c r="L150" s="116"/>
      <c r="M150" s="113"/>
      <c r="N150" s="100">
        <v>1</v>
      </c>
      <c r="O150" s="371"/>
      <c r="P150" s="94"/>
      <c r="Q150" s="94"/>
      <c r="R150" s="94"/>
      <c r="S150" s="94"/>
      <c r="T150" s="94"/>
      <c r="U150" s="94"/>
      <c r="V150" s="94"/>
      <c r="W150" s="144">
        <f>SUM(P150:V150)</f>
        <v>0</v>
      </c>
    </row>
    <row r="151" spans="1:24" ht="13.6" x14ac:dyDescent="0.25">
      <c r="A151" s="297">
        <v>4</v>
      </c>
      <c r="B151" s="191">
        <v>44</v>
      </c>
      <c r="C151" s="109" t="str">
        <f>JMS!D150</f>
        <v>R04</v>
      </c>
      <c r="D151" s="109">
        <v>1040</v>
      </c>
      <c r="E151" s="109">
        <v>2275</v>
      </c>
      <c r="F151" s="97" t="s">
        <v>710</v>
      </c>
      <c r="G151" s="108"/>
      <c r="H151" s="108">
        <v>1</v>
      </c>
      <c r="K151" s="108"/>
      <c r="L151" s="116"/>
      <c r="M151" s="113"/>
      <c r="N151" s="100">
        <v>1</v>
      </c>
      <c r="O151" s="371"/>
      <c r="P151" s="94">
        <v>362.51</v>
      </c>
      <c r="Q151" s="94"/>
      <c r="R151" s="94"/>
      <c r="S151" s="94"/>
      <c r="T151" s="94"/>
      <c r="U151" s="94"/>
      <c r="V151" s="94"/>
      <c r="W151" s="144">
        <f>SUM(P151:V151)</f>
        <v>362.51</v>
      </c>
    </row>
    <row r="152" spans="1:24" ht="13.6" x14ac:dyDescent="0.25">
      <c r="A152" s="297">
        <v>4</v>
      </c>
      <c r="B152" s="191" t="s">
        <v>697</v>
      </c>
      <c r="C152" s="109" t="str">
        <f>JMS!D151</f>
        <v>R05</v>
      </c>
      <c r="D152" s="109">
        <v>1297</v>
      </c>
      <c r="E152" s="109">
        <v>2275</v>
      </c>
      <c r="F152" s="97" t="s">
        <v>710</v>
      </c>
      <c r="G152" s="108"/>
      <c r="H152" s="108">
        <v>1</v>
      </c>
      <c r="K152" s="108"/>
      <c r="L152" s="116"/>
      <c r="M152" s="113"/>
      <c r="N152" s="100">
        <v>1</v>
      </c>
      <c r="O152" s="371"/>
      <c r="P152" s="94"/>
      <c r="Q152" s="94"/>
      <c r="R152" s="94"/>
      <c r="S152" s="94"/>
      <c r="T152" s="94"/>
      <c r="U152" s="94"/>
      <c r="V152" s="94"/>
      <c r="W152" s="144">
        <f>SUM(P152:V152)</f>
        <v>0</v>
      </c>
    </row>
    <row r="153" spans="1:24" ht="13.6" x14ac:dyDescent="0.25">
      <c r="A153" s="297">
        <v>4</v>
      </c>
      <c r="B153" s="191" t="s">
        <v>698</v>
      </c>
      <c r="C153" s="109" t="str">
        <f>JMS!D152</f>
        <v>R01</v>
      </c>
      <c r="D153" s="109">
        <v>1297</v>
      </c>
      <c r="E153" s="109">
        <v>2275</v>
      </c>
      <c r="F153" s="97" t="s">
        <v>710</v>
      </c>
      <c r="G153" s="108"/>
      <c r="H153" s="108">
        <v>1</v>
      </c>
      <c r="K153" s="108">
        <v>1</v>
      </c>
      <c r="L153" s="116"/>
      <c r="M153" s="113"/>
      <c r="N153" s="100">
        <v>1</v>
      </c>
      <c r="O153" s="371"/>
      <c r="P153" s="94"/>
      <c r="Q153" s="94"/>
      <c r="R153" s="94"/>
      <c r="S153" s="94"/>
      <c r="T153" s="94"/>
      <c r="U153" s="94"/>
      <c r="V153" s="94"/>
      <c r="W153" s="144">
        <f>SUM(P153:V153)</f>
        <v>0</v>
      </c>
    </row>
    <row r="154" spans="1:24" ht="13.6" x14ac:dyDescent="0.25">
      <c r="A154" s="297">
        <v>4</v>
      </c>
      <c r="B154" s="191">
        <v>46</v>
      </c>
      <c r="C154" s="109" t="str">
        <f>JMS!D153</f>
        <v>R04</v>
      </c>
      <c r="D154" s="109">
        <v>783</v>
      </c>
      <c r="E154" s="109">
        <v>2785</v>
      </c>
      <c r="F154" s="97" t="s">
        <v>710</v>
      </c>
      <c r="G154" s="108"/>
      <c r="H154" s="108">
        <v>1</v>
      </c>
      <c r="K154" s="108"/>
      <c r="L154" s="116"/>
      <c r="M154" s="113"/>
      <c r="N154" s="100">
        <v>1</v>
      </c>
      <c r="O154" s="371"/>
      <c r="P154" s="94">
        <v>375.35</v>
      </c>
      <c r="Q154" s="94"/>
      <c r="R154" s="94"/>
      <c r="S154" s="94"/>
      <c r="T154" s="94"/>
      <c r="U154" s="94"/>
      <c r="V154" s="94"/>
      <c r="W154" s="144">
        <f>SUM(P154:V154)</f>
        <v>375.35</v>
      </c>
    </row>
    <row r="155" spans="1:24" ht="13.6" x14ac:dyDescent="0.25">
      <c r="A155" s="297">
        <v>4</v>
      </c>
      <c r="B155" s="191">
        <v>47</v>
      </c>
      <c r="C155" s="109" t="str">
        <f>JMS!D154</f>
        <v>R05</v>
      </c>
      <c r="D155" s="109">
        <v>2326</v>
      </c>
      <c r="E155" s="109">
        <v>2275</v>
      </c>
      <c r="F155" s="97" t="s">
        <v>710</v>
      </c>
      <c r="G155" s="108"/>
      <c r="H155" s="108">
        <v>1</v>
      </c>
      <c r="K155" s="108"/>
      <c r="L155" s="116"/>
      <c r="M155" s="113"/>
      <c r="N155" s="100">
        <v>1</v>
      </c>
      <c r="O155" s="371"/>
      <c r="P155" s="94">
        <v>886.28</v>
      </c>
      <c r="Q155" s="94"/>
      <c r="R155" s="94"/>
      <c r="S155" s="94"/>
      <c r="T155" s="94"/>
      <c r="U155" s="94"/>
      <c r="V155" s="94"/>
      <c r="W155" s="144">
        <f>SUM(P155:V155)</f>
        <v>886.28</v>
      </c>
    </row>
    <row r="156" spans="1:24" ht="13.6" x14ac:dyDescent="0.25">
      <c r="A156" s="297">
        <v>4</v>
      </c>
      <c r="B156" s="191">
        <v>48</v>
      </c>
      <c r="C156" s="109" t="str">
        <f>JMS!D155</f>
        <v>R05</v>
      </c>
      <c r="D156" s="109">
        <v>1554</v>
      </c>
      <c r="E156" s="109">
        <v>2785</v>
      </c>
      <c r="F156" s="97" t="s">
        <v>710</v>
      </c>
      <c r="G156" s="108"/>
      <c r="H156" s="108">
        <v>1</v>
      </c>
      <c r="K156" s="108"/>
      <c r="L156" s="116"/>
      <c r="M156" s="113"/>
      <c r="N156" s="100">
        <v>1</v>
      </c>
      <c r="O156" s="371"/>
      <c r="P156" s="94">
        <v>794.72</v>
      </c>
      <c r="Q156" s="94"/>
      <c r="R156" s="94"/>
      <c r="S156" s="94"/>
      <c r="T156" s="94"/>
      <c r="U156" s="94"/>
      <c r="V156" s="94"/>
      <c r="W156" s="144">
        <f>SUM(P156:V156)</f>
        <v>794.72</v>
      </c>
    </row>
    <row r="157" spans="1:24" ht="13.6" x14ac:dyDescent="0.25">
      <c r="A157" s="297">
        <v>4</v>
      </c>
      <c r="B157" s="191">
        <v>49</v>
      </c>
      <c r="C157" s="109" t="str">
        <f>JMS!D156</f>
        <v>R04</v>
      </c>
      <c r="D157" s="109">
        <v>1126</v>
      </c>
      <c r="E157" s="109">
        <v>2785</v>
      </c>
      <c r="F157" s="97" t="s">
        <v>710</v>
      </c>
      <c r="G157" s="108"/>
      <c r="H157" s="108">
        <v>1</v>
      </c>
      <c r="K157" s="108"/>
      <c r="L157" s="116"/>
      <c r="M157" s="113"/>
      <c r="N157" s="100">
        <v>1</v>
      </c>
      <c r="O157" s="371"/>
      <c r="P157" s="94">
        <v>375.35</v>
      </c>
      <c r="Q157" s="94"/>
      <c r="R157" s="94"/>
      <c r="S157" s="94"/>
      <c r="T157" s="94"/>
      <c r="U157" s="94"/>
      <c r="V157" s="94"/>
      <c r="W157" s="144">
        <f>SUM(P157:V157)</f>
        <v>375.35</v>
      </c>
    </row>
    <row r="158" spans="1:24" ht="13.6" x14ac:dyDescent="0.25">
      <c r="A158" s="297">
        <v>4</v>
      </c>
      <c r="B158" s="191">
        <v>50</v>
      </c>
      <c r="C158" s="109" t="str">
        <f>JMS!D157</f>
        <v>R05</v>
      </c>
      <c r="D158" s="109">
        <v>2326</v>
      </c>
      <c r="E158" s="109">
        <v>2275</v>
      </c>
      <c r="F158" s="97" t="s">
        <v>710</v>
      </c>
      <c r="G158" s="108"/>
      <c r="H158" s="108">
        <v>1</v>
      </c>
      <c r="K158" s="108"/>
      <c r="L158" s="116"/>
      <c r="M158" s="113"/>
      <c r="N158" s="100">
        <v>1</v>
      </c>
      <c r="O158" s="371"/>
      <c r="P158" s="94">
        <v>886.28</v>
      </c>
      <c r="Q158" s="94"/>
      <c r="R158" s="94"/>
      <c r="S158" s="94"/>
      <c r="T158" s="94"/>
      <c r="U158" s="94"/>
      <c r="V158" s="94"/>
      <c r="W158" s="144">
        <f>SUM(P158:V158)</f>
        <v>886.28</v>
      </c>
    </row>
    <row r="159" spans="1:24" ht="13.6" x14ac:dyDescent="0.25">
      <c r="A159" s="297">
        <v>4</v>
      </c>
      <c r="B159" s="191">
        <v>51</v>
      </c>
      <c r="C159" s="109" t="str">
        <f>JMS!D158</f>
        <v>R05</v>
      </c>
      <c r="D159" s="109">
        <v>1554</v>
      </c>
      <c r="E159" s="109">
        <v>2785</v>
      </c>
      <c r="F159" s="97" t="s">
        <v>710</v>
      </c>
      <c r="G159" s="108"/>
      <c r="H159" s="108">
        <v>1</v>
      </c>
      <c r="K159" s="108"/>
      <c r="L159" s="116"/>
      <c r="M159" s="113"/>
      <c r="N159" s="100">
        <v>1</v>
      </c>
      <c r="O159" s="371"/>
      <c r="P159" s="94">
        <v>794.72</v>
      </c>
      <c r="Q159" s="94"/>
      <c r="R159" s="94"/>
      <c r="S159" s="94"/>
      <c r="T159" s="94"/>
      <c r="U159" s="94"/>
      <c r="V159" s="94"/>
      <c r="W159" s="144">
        <f>SUM(P159:V159)</f>
        <v>794.72</v>
      </c>
    </row>
    <row r="160" spans="1:24" ht="13.6" x14ac:dyDescent="0.25">
      <c r="A160" s="297">
        <v>4</v>
      </c>
      <c r="B160" s="191" t="s">
        <v>699</v>
      </c>
      <c r="C160" s="109" t="str">
        <f>JMS!D159</f>
        <v>R05</v>
      </c>
      <c r="D160" s="109">
        <v>1554</v>
      </c>
      <c r="E160" s="109">
        <v>2225</v>
      </c>
      <c r="F160" s="97" t="s">
        <v>710</v>
      </c>
      <c r="G160" s="108"/>
      <c r="H160" s="108">
        <v>1</v>
      </c>
      <c r="K160" s="108"/>
      <c r="L160" s="116"/>
      <c r="M160" s="113"/>
      <c r="N160" s="100">
        <v>1</v>
      </c>
      <c r="O160" s="371"/>
      <c r="P160" s="94"/>
      <c r="Q160" s="94"/>
      <c r="R160" s="94"/>
      <c r="S160" s="94"/>
      <c r="T160" s="94"/>
      <c r="U160" s="94"/>
      <c r="V160" s="94"/>
      <c r="W160" s="144">
        <f>SUM(P160:V160)</f>
        <v>0</v>
      </c>
    </row>
    <row r="161" spans="1:24" ht="13.6" x14ac:dyDescent="0.25">
      <c r="A161" s="297">
        <v>4</v>
      </c>
      <c r="B161" s="191" t="s">
        <v>700</v>
      </c>
      <c r="C161" s="109" t="str">
        <f>JMS!D160</f>
        <v>R01</v>
      </c>
      <c r="D161" s="109">
        <v>1554</v>
      </c>
      <c r="E161" s="109">
        <v>2225</v>
      </c>
      <c r="F161" s="97" t="s">
        <v>710</v>
      </c>
      <c r="G161" s="108"/>
      <c r="H161" s="108">
        <v>1</v>
      </c>
      <c r="K161" s="108">
        <v>1</v>
      </c>
      <c r="L161" s="116"/>
      <c r="M161" s="113"/>
      <c r="N161" s="100">
        <v>1</v>
      </c>
      <c r="O161" s="371"/>
      <c r="P161" s="94"/>
      <c r="Q161" s="94"/>
      <c r="R161" s="94"/>
      <c r="S161" s="94"/>
      <c r="T161" s="94"/>
      <c r="U161" s="94"/>
      <c r="V161" s="94"/>
      <c r="W161" s="144">
        <f>SUM(P161:V161)</f>
        <v>0</v>
      </c>
    </row>
    <row r="162" spans="1:24" ht="13.6" x14ac:dyDescent="0.25">
      <c r="A162" s="297">
        <v>4</v>
      </c>
      <c r="B162" s="191" t="s">
        <v>701</v>
      </c>
      <c r="C162" s="109" t="str">
        <f>JMS!D161</f>
        <v>R04</v>
      </c>
      <c r="D162" s="109">
        <v>783</v>
      </c>
      <c r="E162" s="109">
        <v>2275</v>
      </c>
      <c r="F162" s="97" t="s">
        <v>710</v>
      </c>
      <c r="G162" s="108"/>
      <c r="H162" s="108">
        <v>1</v>
      </c>
      <c r="K162" s="108"/>
      <c r="L162" s="116"/>
      <c r="M162" s="113"/>
      <c r="N162" s="100">
        <v>1</v>
      </c>
      <c r="O162" s="371"/>
      <c r="P162" s="94"/>
      <c r="Q162" s="94"/>
      <c r="R162" s="94"/>
      <c r="S162" s="94"/>
      <c r="T162" s="94"/>
      <c r="U162" s="94"/>
      <c r="V162" s="94"/>
      <c r="W162" s="144">
        <f>SUM(P162:V162)</f>
        <v>0</v>
      </c>
    </row>
    <row r="163" spans="1:24" ht="13.6" x14ac:dyDescent="0.25">
      <c r="A163" s="297">
        <v>4</v>
      </c>
      <c r="B163" s="191" t="s">
        <v>702</v>
      </c>
      <c r="C163" s="109" t="str">
        <f>JMS!D162</f>
        <v>R03</v>
      </c>
      <c r="D163" s="109">
        <v>783</v>
      </c>
      <c r="E163" s="109">
        <v>2275</v>
      </c>
      <c r="F163" s="97" t="s">
        <v>710</v>
      </c>
      <c r="G163" s="108"/>
      <c r="H163" s="108">
        <v>1</v>
      </c>
      <c r="K163" s="108">
        <v>1</v>
      </c>
      <c r="L163" s="116"/>
      <c r="M163" s="113"/>
      <c r="N163" s="100">
        <v>1</v>
      </c>
      <c r="O163" s="371"/>
      <c r="P163" s="94"/>
      <c r="Q163" s="94"/>
      <c r="R163" s="94"/>
      <c r="S163" s="94"/>
      <c r="T163" s="94"/>
      <c r="U163" s="94"/>
      <c r="V163" s="94"/>
      <c r="W163" s="144">
        <f>SUM(P163:V163)</f>
        <v>0</v>
      </c>
    </row>
    <row r="164" spans="1:24" ht="13.6" x14ac:dyDescent="0.25">
      <c r="A164" s="297">
        <v>4</v>
      </c>
      <c r="B164" s="191">
        <v>54</v>
      </c>
      <c r="C164" s="109" t="str">
        <f>JMS!D163</f>
        <v>R04</v>
      </c>
      <c r="D164" s="109">
        <v>954</v>
      </c>
      <c r="E164" s="109">
        <v>2275</v>
      </c>
      <c r="F164" s="97" t="s">
        <v>710</v>
      </c>
      <c r="G164" s="108"/>
      <c r="H164" s="108">
        <v>1</v>
      </c>
      <c r="K164" s="108"/>
      <c r="L164" s="116"/>
      <c r="M164" s="113"/>
      <c r="N164" s="100">
        <v>1</v>
      </c>
      <c r="O164" s="371"/>
      <c r="P164" s="94">
        <v>349.65</v>
      </c>
      <c r="Q164" s="94"/>
      <c r="R164" s="94"/>
      <c r="S164" s="94"/>
      <c r="T164" s="94"/>
      <c r="U164" s="94"/>
      <c r="V164" s="94"/>
      <c r="W164" s="144">
        <f>SUM(P164:V164)</f>
        <v>349.65</v>
      </c>
    </row>
    <row r="165" spans="1:24" ht="13.6" x14ac:dyDescent="0.25">
      <c r="A165" s="297">
        <v>4</v>
      </c>
      <c r="B165" s="191">
        <v>55</v>
      </c>
      <c r="C165" s="109" t="str">
        <f>JMS!D164</f>
        <v>R04</v>
      </c>
      <c r="D165" s="109">
        <v>954</v>
      </c>
      <c r="E165" s="109">
        <v>2785</v>
      </c>
      <c r="F165" s="97" t="s">
        <v>710</v>
      </c>
      <c r="G165" s="108"/>
      <c r="H165" s="108">
        <v>1</v>
      </c>
      <c r="K165" s="108"/>
      <c r="L165" s="116"/>
      <c r="M165" s="113"/>
      <c r="N165" s="100">
        <v>1</v>
      </c>
      <c r="O165" s="371"/>
      <c r="P165" s="94">
        <v>375.35</v>
      </c>
      <c r="Q165" s="94"/>
      <c r="R165" s="94"/>
      <c r="S165" s="94"/>
      <c r="T165" s="94"/>
      <c r="U165" s="94"/>
      <c r="V165" s="94"/>
      <c r="W165" s="144">
        <f>SUM(P165:V165)</f>
        <v>375.35</v>
      </c>
    </row>
    <row r="166" spans="1:24" ht="13.6" x14ac:dyDescent="0.25">
      <c r="A166" s="297">
        <v>4</v>
      </c>
      <c r="B166" s="191">
        <v>56</v>
      </c>
      <c r="C166" s="109" t="str">
        <f>JMS!D165</f>
        <v>R05</v>
      </c>
      <c r="D166" s="109">
        <v>2326</v>
      </c>
      <c r="E166" s="109">
        <v>2785</v>
      </c>
      <c r="F166" s="97" t="s">
        <v>710</v>
      </c>
      <c r="G166" s="108"/>
      <c r="H166" s="108">
        <v>1</v>
      </c>
      <c r="K166" s="108"/>
      <c r="L166" s="116"/>
      <c r="M166" s="113"/>
      <c r="N166" s="100">
        <v>1</v>
      </c>
      <c r="O166" s="371"/>
      <c r="P166" s="94">
        <v>886.28</v>
      </c>
      <c r="Q166" s="94"/>
      <c r="R166" s="94"/>
      <c r="S166" s="94"/>
      <c r="T166" s="94"/>
      <c r="U166" s="94"/>
      <c r="V166" s="94"/>
      <c r="W166" s="144">
        <f>SUM(P166:V166)</f>
        <v>886.28</v>
      </c>
    </row>
    <row r="167" spans="1:24" ht="13.6" x14ac:dyDescent="0.25">
      <c r="A167" s="297">
        <v>4</v>
      </c>
      <c r="B167" s="191">
        <v>57</v>
      </c>
      <c r="C167" s="109" t="str">
        <f>JMS!D166</f>
        <v>R04</v>
      </c>
      <c r="D167" s="109">
        <v>1126</v>
      </c>
      <c r="E167" s="109">
        <v>2785</v>
      </c>
      <c r="F167" s="97" t="s">
        <v>710</v>
      </c>
      <c r="G167" s="108"/>
      <c r="H167" s="108">
        <v>1</v>
      </c>
      <c r="K167" s="108"/>
      <c r="L167" s="116"/>
      <c r="M167" s="113"/>
      <c r="N167" s="100">
        <v>1</v>
      </c>
      <c r="O167" s="371"/>
      <c r="P167" s="94">
        <v>375.35</v>
      </c>
      <c r="Q167" s="94"/>
      <c r="R167" s="94"/>
      <c r="S167" s="94"/>
      <c r="T167" s="94"/>
      <c r="U167" s="94"/>
      <c r="V167" s="94"/>
      <c r="W167" s="144">
        <f>SUM(P167:V167)</f>
        <v>375.35</v>
      </c>
    </row>
    <row r="168" spans="1:24" ht="13.6" x14ac:dyDescent="0.25">
      <c r="A168" s="297">
        <v>4</v>
      </c>
      <c r="B168" s="191">
        <v>58</v>
      </c>
      <c r="C168" s="109" t="str">
        <f>JMS!D167</f>
        <v>R04</v>
      </c>
      <c r="D168" s="109">
        <v>1126</v>
      </c>
      <c r="E168" s="109">
        <v>2275</v>
      </c>
      <c r="F168" s="97" t="s">
        <v>710</v>
      </c>
      <c r="G168" s="108"/>
      <c r="H168" s="108">
        <v>1</v>
      </c>
      <c r="K168" s="108"/>
      <c r="L168" s="116"/>
      <c r="M168" s="113"/>
      <c r="N168" s="100">
        <v>1</v>
      </c>
      <c r="O168" s="371"/>
      <c r="P168" s="94">
        <v>375.35</v>
      </c>
      <c r="Q168" s="94"/>
      <c r="R168" s="94"/>
      <c r="S168" s="94"/>
      <c r="T168" s="94"/>
      <c r="U168" s="94"/>
      <c r="V168" s="94"/>
      <c r="W168" s="144">
        <f>SUM(P168:V168)</f>
        <v>375.35</v>
      </c>
    </row>
    <row r="169" spans="1:24" ht="13.6" x14ac:dyDescent="0.25">
      <c r="A169" s="297">
        <v>4</v>
      </c>
      <c r="B169" s="191">
        <v>59</v>
      </c>
      <c r="C169" s="109" t="str">
        <f>JMS!D168</f>
        <v>R04</v>
      </c>
      <c r="D169" s="109">
        <v>1126</v>
      </c>
      <c r="E169" s="109">
        <v>2275</v>
      </c>
      <c r="F169" s="97" t="s">
        <v>710</v>
      </c>
      <c r="G169" s="108"/>
      <c r="H169" s="108">
        <v>1</v>
      </c>
      <c r="K169" s="108"/>
      <c r="L169" s="116"/>
      <c r="M169" s="113"/>
      <c r="N169" s="100">
        <v>1</v>
      </c>
      <c r="O169" s="371"/>
      <c r="P169" s="94">
        <v>375.35</v>
      </c>
      <c r="Q169" s="94"/>
      <c r="R169" s="94"/>
      <c r="S169" s="94"/>
      <c r="T169" s="94"/>
      <c r="U169" s="94"/>
      <c r="V169" s="94"/>
      <c r="W169" s="144">
        <f>SUM(P169:V169)</f>
        <v>375.35</v>
      </c>
    </row>
    <row r="170" spans="1:24" ht="13.6" x14ac:dyDescent="0.25">
      <c r="A170" s="297">
        <v>4</v>
      </c>
      <c r="B170" s="191">
        <v>60</v>
      </c>
      <c r="C170" s="109" t="str">
        <f>JMS!D169</f>
        <v>R04</v>
      </c>
      <c r="D170" s="109">
        <v>1126</v>
      </c>
      <c r="E170" s="109">
        <v>2785</v>
      </c>
      <c r="F170" s="97" t="s">
        <v>710</v>
      </c>
      <c r="G170" s="108"/>
      <c r="H170" s="108">
        <v>1</v>
      </c>
      <c r="K170" s="108"/>
      <c r="L170" s="116"/>
      <c r="M170" s="113"/>
      <c r="N170" s="100">
        <v>1</v>
      </c>
      <c r="O170" s="371"/>
      <c r="P170" s="94">
        <v>375.35</v>
      </c>
      <c r="Q170" s="94"/>
      <c r="R170" s="94"/>
      <c r="S170" s="94"/>
      <c r="T170" s="94"/>
      <c r="U170" s="94"/>
      <c r="V170" s="94"/>
      <c r="W170" s="144">
        <f>SUM(P170:V170)</f>
        <v>375.35</v>
      </c>
    </row>
    <row r="171" spans="1:24" ht="13.6" x14ac:dyDescent="0.25">
      <c r="A171" s="297">
        <v>4</v>
      </c>
      <c r="B171" s="191">
        <v>61</v>
      </c>
      <c r="C171" s="109" t="str">
        <f>JMS!D170</f>
        <v>R05</v>
      </c>
      <c r="D171" s="109">
        <v>2326</v>
      </c>
      <c r="E171" s="109">
        <v>2275</v>
      </c>
      <c r="F171" s="97" t="s">
        <v>710</v>
      </c>
      <c r="G171" s="108"/>
      <c r="H171" s="108">
        <v>1</v>
      </c>
      <c r="K171" s="108"/>
      <c r="L171" s="116"/>
      <c r="M171" s="113"/>
      <c r="N171" s="100">
        <v>1</v>
      </c>
      <c r="O171" s="371"/>
      <c r="P171" s="94">
        <v>886.28</v>
      </c>
      <c r="Q171" s="94"/>
      <c r="R171" s="94"/>
      <c r="S171" s="94"/>
      <c r="T171" s="94"/>
      <c r="U171" s="94"/>
      <c r="V171" s="94"/>
      <c r="W171" s="144">
        <f>SUM(P171:V171)</f>
        <v>886.28</v>
      </c>
    </row>
    <row r="172" spans="1:24" ht="13.6" x14ac:dyDescent="0.25">
      <c r="A172" s="297">
        <v>4</v>
      </c>
      <c r="B172" s="191">
        <v>62</v>
      </c>
      <c r="C172" s="109" t="str">
        <f>JMS!D171</f>
        <v>WC01</v>
      </c>
      <c r="D172" s="109">
        <v>1010</v>
      </c>
      <c r="E172" s="109">
        <v>2375</v>
      </c>
      <c r="F172" s="97" t="s">
        <v>710</v>
      </c>
      <c r="G172" s="108"/>
      <c r="H172" s="108">
        <v>1</v>
      </c>
      <c r="K172" s="108"/>
      <c r="L172" s="116"/>
      <c r="M172" s="113"/>
      <c r="N172" s="100">
        <v>1</v>
      </c>
      <c r="O172" s="371"/>
      <c r="P172" s="316"/>
      <c r="Q172" s="94"/>
      <c r="R172" s="94"/>
      <c r="S172" s="94"/>
      <c r="T172" s="94"/>
      <c r="U172" s="94"/>
      <c r="V172" s="94"/>
      <c r="W172" s="144">
        <f>SUM(P172:V172)</f>
        <v>0</v>
      </c>
      <c r="X172" s="303" t="s">
        <v>647</v>
      </c>
    </row>
    <row r="173" spans="1:24" ht="13.6" x14ac:dyDescent="0.25">
      <c r="A173" s="297">
        <v>4</v>
      </c>
      <c r="B173" s="191">
        <v>63</v>
      </c>
      <c r="C173" s="109" t="str">
        <f>JMS!D172</f>
        <v>R07</v>
      </c>
      <c r="D173" s="109">
        <v>1010</v>
      </c>
      <c r="E173" s="109">
        <v>2000</v>
      </c>
      <c r="F173" s="97" t="s">
        <v>639</v>
      </c>
      <c r="G173" s="108"/>
      <c r="H173" s="108">
        <v>1</v>
      </c>
      <c r="K173" s="108">
        <v>1</v>
      </c>
      <c r="L173" s="116"/>
      <c r="M173" s="113"/>
      <c r="N173" s="100">
        <v>1</v>
      </c>
      <c r="O173" s="371"/>
      <c r="P173" s="94"/>
      <c r="Q173" s="94"/>
      <c r="R173" s="94"/>
      <c r="S173" s="94">
        <v>478.52</v>
      </c>
      <c r="T173" s="94">
        <v>25.32</v>
      </c>
      <c r="U173" s="94"/>
      <c r="V173" s="94"/>
      <c r="W173" s="144">
        <f>SUM(P173:V173)</f>
        <v>503.84</v>
      </c>
      <c r="X173" s="101" t="s">
        <v>640</v>
      </c>
    </row>
    <row r="174" spans="1:24" ht="13.6" x14ac:dyDescent="0.25">
      <c r="A174" s="297">
        <v>4</v>
      </c>
      <c r="B174" s="191" t="s">
        <v>703</v>
      </c>
      <c r="C174" s="109" t="str">
        <f>JMS!D173</f>
        <v>R04</v>
      </c>
      <c r="D174" s="109">
        <v>611</v>
      </c>
      <c r="E174" s="109">
        <v>2275</v>
      </c>
      <c r="F174" s="97" t="s">
        <v>710</v>
      </c>
      <c r="G174" s="108"/>
      <c r="H174" s="108">
        <v>1</v>
      </c>
      <c r="K174" s="108"/>
      <c r="L174" s="116"/>
      <c r="M174" s="113"/>
      <c r="N174" s="100">
        <v>1</v>
      </c>
      <c r="O174" s="371"/>
      <c r="P174" s="94"/>
      <c r="Q174" s="94"/>
      <c r="R174" s="94"/>
      <c r="S174" s="94"/>
      <c r="T174" s="94"/>
      <c r="U174" s="94"/>
      <c r="V174" s="94"/>
      <c r="W174" s="144">
        <f>SUM(P174:V174)</f>
        <v>0</v>
      </c>
    </row>
    <row r="175" spans="1:24" ht="13.6" x14ac:dyDescent="0.25">
      <c r="A175" s="297">
        <v>4</v>
      </c>
      <c r="B175" s="191" t="s">
        <v>704</v>
      </c>
      <c r="C175" s="109" t="str">
        <f>JMS!D174</f>
        <v>R03</v>
      </c>
      <c r="D175" s="109">
        <v>611</v>
      </c>
      <c r="E175" s="109">
        <v>2275</v>
      </c>
      <c r="F175" s="97" t="s">
        <v>710</v>
      </c>
      <c r="G175" s="108"/>
      <c r="H175" s="108">
        <v>1</v>
      </c>
      <c r="K175" s="108">
        <v>1</v>
      </c>
      <c r="L175" s="116"/>
      <c r="M175" s="113"/>
      <c r="N175" s="100">
        <v>1</v>
      </c>
      <c r="O175" s="371"/>
      <c r="P175" s="94"/>
      <c r="Q175" s="94"/>
      <c r="R175" s="94"/>
      <c r="S175" s="94"/>
      <c r="T175" s="94"/>
      <c r="U175" s="94"/>
      <c r="V175" s="94"/>
      <c r="W175" s="144">
        <f>SUM(P175:V175)</f>
        <v>0</v>
      </c>
    </row>
    <row r="176" spans="1:24" ht="13.6" x14ac:dyDescent="0.25">
      <c r="A176" s="297">
        <v>4</v>
      </c>
      <c r="B176" s="191" t="s">
        <v>705</v>
      </c>
      <c r="C176" s="109" t="str">
        <f>JMS!D175</f>
        <v>R04</v>
      </c>
      <c r="D176" s="109">
        <v>611</v>
      </c>
      <c r="E176" s="109">
        <v>2275</v>
      </c>
      <c r="F176" s="97" t="s">
        <v>710</v>
      </c>
      <c r="G176" s="108"/>
      <c r="H176" s="108">
        <v>1</v>
      </c>
      <c r="K176" s="108"/>
      <c r="L176" s="116"/>
      <c r="M176" s="113"/>
      <c r="N176" s="100">
        <v>1</v>
      </c>
      <c r="O176" s="371"/>
      <c r="P176" s="94"/>
      <c r="Q176" s="94"/>
      <c r="R176" s="94"/>
      <c r="S176" s="94"/>
      <c r="T176" s="94"/>
      <c r="U176" s="94"/>
      <c r="V176" s="94"/>
      <c r="W176" s="144">
        <f>SUM(P176:V176)</f>
        <v>0</v>
      </c>
    </row>
    <row r="177" spans="1:24" ht="13.6" x14ac:dyDescent="0.25">
      <c r="A177" s="297">
        <v>4</v>
      </c>
      <c r="B177" s="191" t="s">
        <v>706</v>
      </c>
      <c r="C177" s="109" t="str">
        <f>JMS!D176</f>
        <v>R03</v>
      </c>
      <c r="D177" s="109">
        <v>611</v>
      </c>
      <c r="E177" s="109">
        <v>2275</v>
      </c>
      <c r="F177" s="97" t="s">
        <v>710</v>
      </c>
      <c r="G177" s="108"/>
      <c r="H177" s="108">
        <v>1</v>
      </c>
      <c r="K177" s="108">
        <v>1</v>
      </c>
      <c r="L177" s="116"/>
      <c r="M177" s="113"/>
      <c r="N177" s="100">
        <v>1</v>
      </c>
      <c r="O177" s="371"/>
      <c r="P177" s="94"/>
      <c r="Q177" s="94"/>
      <c r="R177" s="94"/>
      <c r="S177" s="94"/>
      <c r="T177" s="94"/>
      <c r="U177" s="94"/>
      <c r="V177" s="94"/>
      <c r="W177" s="144">
        <f>SUM(P177:V177)</f>
        <v>0</v>
      </c>
    </row>
    <row r="178" spans="1:24" ht="13.6" x14ac:dyDescent="0.25">
      <c r="A178" s="297">
        <v>4</v>
      </c>
      <c r="B178" s="191">
        <v>66</v>
      </c>
      <c r="C178" s="109" t="str">
        <f>JMS!D177</f>
        <v>R04</v>
      </c>
      <c r="D178" s="109">
        <v>1126</v>
      </c>
      <c r="E178" s="109">
        <v>2785</v>
      </c>
      <c r="F178" s="97" t="s">
        <v>710</v>
      </c>
      <c r="G178" s="108"/>
      <c r="H178" s="108">
        <v>1</v>
      </c>
      <c r="K178" s="108"/>
      <c r="L178" s="116"/>
      <c r="M178" s="113"/>
      <c r="N178" s="100">
        <v>1</v>
      </c>
      <c r="O178" s="371"/>
      <c r="P178" s="94">
        <v>375.35</v>
      </c>
      <c r="Q178" s="94"/>
      <c r="R178" s="94"/>
      <c r="S178" s="94"/>
      <c r="T178" s="94"/>
      <c r="U178" s="94"/>
      <c r="V178" s="94"/>
      <c r="W178" s="144">
        <f>SUM(P178:V178)</f>
        <v>375.35</v>
      </c>
    </row>
    <row r="179" spans="1:24" ht="13.6" x14ac:dyDescent="0.25">
      <c r="A179" s="297">
        <v>4</v>
      </c>
      <c r="B179" s="191">
        <v>67</v>
      </c>
      <c r="C179" s="109" t="str">
        <f>JMS!D178</f>
        <v>E06</v>
      </c>
      <c r="D179" s="109">
        <v>1010</v>
      </c>
      <c r="E179" s="109">
        <v>2025</v>
      </c>
      <c r="F179" s="108" t="s">
        <v>402</v>
      </c>
      <c r="G179" s="108"/>
      <c r="H179" s="108">
        <v>1</v>
      </c>
      <c r="K179" s="108"/>
      <c r="L179" s="116"/>
      <c r="M179" s="113"/>
      <c r="N179" s="100">
        <v>1</v>
      </c>
      <c r="O179" s="371"/>
      <c r="P179" s="94"/>
      <c r="Q179" s="94">
        <v>749</v>
      </c>
      <c r="R179" s="94">
        <v>25</v>
      </c>
      <c r="S179" s="94"/>
      <c r="T179" s="94"/>
      <c r="U179" s="94"/>
      <c r="V179" s="94"/>
      <c r="W179" s="144">
        <f>SUM(P179:V179)</f>
        <v>774</v>
      </c>
      <c r="X179" s="101" t="s">
        <v>709</v>
      </c>
    </row>
    <row r="180" spans="1:24" ht="13.6" x14ac:dyDescent="0.25">
      <c r="A180" s="297">
        <v>5</v>
      </c>
      <c r="B180" s="191">
        <v>1</v>
      </c>
      <c r="C180" s="109" t="str">
        <f>JMS!D179</f>
        <v>R07</v>
      </c>
      <c r="D180" s="109">
        <v>550</v>
      </c>
      <c r="E180" s="109">
        <v>2000</v>
      </c>
      <c r="F180" s="97" t="s">
        <v>639</v>
      </c>
      <c r="G180" s="108"/>
      <c r="H180" s="108">
        <v>1</v>
      </c>
      <c r="K180" s="108">
        <v>1</v>
      </c>
      <c r="L180" s="116"/>
      <c r="M180" s="113"/>
      <c r="N180" s="100">
        <v>1</v>
      </c>
      <c r="O180" s="371"/>
      <c r="P180" s="94"/>
      <c r="Q180" s="94"/>
      <c r="R180" s="94"/>
      <c r="S180" s="94">
        <v>385.98</v>
      </c>
      <c r="T180" s="94">
        <v>25.32</v>
      </c>
      <c r="U180" s="94"/>
      <c r="V180" s="94"/>
      <c r="W180" s="144">
        <f>SUM(P180:V180)</f>
        <v>411.3</v>
      </c>
      <c r="X180" s="101" t="s">
        <v>640</v>
      </c>
    </row>
    <row r="181" spans="1:24" ht="13.6" x14ac:dyDescent="0.25">
      <c r="A181" s="297">
        <v>5</v>
      </c>
      <c r="B181" s="191">
        <v>2</v>
      </c>
      <c r="C181" s="109" t="str">
        <f>JMS!D180</f>
        <v>C02</v>
      </c>
      <c r="D181" s="109">
        <v>1010</v>
      </c>
      <c r="E181" s="109">
        <v>2200</v>
      </c>
      <c r="F181" s="97" t="s">
        <v>710</v>
      </c>
      <c r="G181" s="108"/>
      <c r="H181" s="108">
        <v>1</v>
      </c>
      <c r="K181" s="108">
        <v>1</v>
      </c>
      <c r="L181" s="116">
        <v>1</v>
      </c>
      <c r="M181" s="113"/>
      <c r="N181" s="100">
        <v>1</v>
      </c>
      <c r="O181" s="371"/>
      <c r="P181" s="94">
        <v>694.48</v>
      </c>
      <c r="Q181" s="94"/>
      <c r="R181" s="94"/>
      <c r="S181" s="94"/>
      <c r="T181" s="94"/>
      <c r="U181" s="94"/>
      <c r="V181" s="94"/>
      <c r="W181" s="144">
        <f>SUM(P181:V181)</f>
        <v>694.48</v>
      </c>
    </row>
    <row r="182" spans="1:24" ht="13.6" x14ac:dyDescent="0.25">
      <c r="A182" s="297">
        <v>5</v>
      </c>
      <c r="B182" s="191">
        <v>3</v>
      </c>
      <c r="C182" s="109" t="str">
        <f>JMS!D181</f>
        <v>R03</v>
      </c>
      <c r="D182" s="109">
        <v>810</v>
      </c>
      <c r="E182" s="109">
        <v>2200</v>
      </c>
      <c r="F182" s="97" t="s">
        <v>710</v>
      </c>
      <c r="G182" s="108"/>
      <c r="H182" s="108">
        <v>1</v>
      </c>
      <c r="K182" s="108">
        <v>1</v>
      </c>
      <c r="L182" s="116"/>
      <c r="M182" s="113"/>
      <c r="N182" s="100">
        <v>1</v>
      </c>
      <c r="O182" s="371"/>
      <c r="P182" s="94">
        <v>262.68</v>
      </c>
      <c r="Q182" s="94"/>
      <c r="R182" s="94"/>
      <c r="S182" s="94"/>
      <c r="T182" s="94"/>
      <c r="U182" s="94"/>
      <c r="V182" s="94"/>
      <c r="W182" s="144">
        <f>SUM(P182:V182)</f>
        <v>262.68</v>
      </c>
    </row>
    <row r="183" spans="1:24" ht="13.6" x14ac:dyDescent="0.25">
      <c r="A183" s="297">
        <v>5</v>
      </c>
      <c r="B183" s="191">
        <v>4</v>
      </c>
      <c r="C183" s="109" t="str">
        <f>JMS!D182</f>
        <v>R03</v>
      </c>
      <c r="D183" s="109">
        <v>750</v>
      </c>
      <c r="E183" s="109">
        <v>2200</v>
      </c>
      <c r="F183" s="97" t="s">
        <v>710</v>
      </c>
      <c r="G183" s="108">
        <v>1</v>
      </c>
      <c r="J183" s="108">
        <v>1</v>
      </c>
      <c r="K183" s="108"/>
      <c r="L183" s="116"/>
      <c r="M183" s="113"/>
      <c r="N183" s="100">
        <v>1</v>
      </c>
      <c r="O183" s="371"/>
      <c r="P183" s="94">
        <v>239.14</v>
      </c>
      <c r="Q183" s="94"/>
      <c r="R183" s="94"/>
      <c r="S183" s="94"/>
      <c r="T183" s="94"/>
      <c r="U183" s="94"/>
      <c r="V183" s="94"/>
      <c r="W183" s="144">
        <f>SUM(P183:V183)</f>
        <v>239.14</v>
      </c>
    </row>
    <row r="184" spans="1:24" ht="13.6" x14ac:dyDescent="0.25">
      <c r="A184" s="297">
        <v>5</v>
      </c>
      <c r="B184" s="191">
        <v>5</v>
      </c>
      <c r="C184" s="109" t="str">
        <f>JMS!D183</f>
        <v>E04</v>
      </c>
      <c r="D184" s="109"/>
      <c r="E184" s="109"/>
      <c r="G184" s="108"/>
      <c r="K184" s="108"/>
      <c r="L184" s="116"/>
      <c r="M184" s="113"/>
      <c r="O184" s="371"/>
      <c r="P184" s="94"/>
      <c r="Q184" s="94"/>
      <c r="R184" s="94"/>
      <c r="S184" s="94"/>
      <c r="T184" s="94"/>
      <c r="U184" s="94"/>
      <c r="V184" s="94"/>
      <c r="W184" s="144">
        <f>SUM(P184:V184)</f>
        <v>0</v>
      </c>
      <c r="X184" s="101" t="s">
        <v>711</v>
      </c>
    </row>
    <row r="185" spans="1:24" ht="13.6" x14ac:dyDescent="0.25">
      <c r="A185" s="297">
        <v>5</v>
      </c>
      <c r="B185" s="191">
        <v>6</v>
      </c>
      <c r="C185" s="109" t="str">
        <f>JMS!D184</f>
        <v>L02</v>
      </c>
      <c r="D185" s="109"/>
      <c r="E185" s="109"/>
      <c r="G185" s="108"/>
      <c r="K185" s="108"/>
      <c r="L185" s="116"/>
      <c r="M185" s="113"/>
      <c r="O185" s="371"/>
      <c r="P185" s="94"/>
      <c r="Q185" s="94"/>
      <c r="R185" s="94"/>
      <c r="S185" s="94"/>
      <c r="T185" s="94"/>
      <c r="U185" s="94"/>
      <c r="V185" s="94"/>
      <c r="X185" s="101" t="s">
        <v>644</v>
      </c>
    </row>
    <row r="186" spans="1:24" ht="13.6" x14ac:dyDescent="0.25">
      <c r="A186" s="297">
        <v>5</v>
      </c>
      <c r="B186" s="191">
        <v>7</v>
      </c>
      <c r="C186" s="109" t="str">
        <f>JMS!D185</f>
        <v>R03</v>
      </c>
      <c r="D186" s="109">
        <v>910</v>
      </c>
      <c r="E186" s="109">
        <v>2200</v>
      </c>
      <c r="F186" s="97" t="s">
        <v>710</v>
      </c>
      <c r="G186" s="108">
        <v>1</v>
      </c>
      <c r="J186" s="108">
        <v>1</v>
      </c>
      <c r="K186" s="108"/>
      <c r="L186" s="116"/>
      <c r="M186" s="113"/>
      <c r="N186" s="100">
        <v>1</v>
      </c>
      <c r="O186" s="371"/>
      <c r="P186" s="94">
        <v>290.02</v>
      </c>
      <c r="Q186" s="94"/>
      <c r="R186" s="94"/>
      <c r="S186" s="94"/>
      <c r="T186" s="94"/>
      <c r="U186" s="94"/>
      <c r="V186" s="94"/>
      <c r="W186" s="144">
        <f>SUM(P186:V186)</f>
        <v>290.02</v>
      </c>
    </row>
    <row r="187" spans="1:24" ht="13.6" x14ac:dyDescent="0.25">
      <c r="A187" s="297">
        <v>5</v>
      </c>
      <c r="B187" s="191">
        <v>8</v>
      </c>
      <c r="C187" s="109" t="str">
        <f>JMS!D186</f>
        <v>R01</v>
      </c>
      <c r="D187" s="109">
        <v>1540</v>
      </c>
      <c r="E187" s="109">
        <v>2200</v>
      </c>
      <c r="F187" s="97" t="s">
        <v>710</v>
      </c>
      <c r="G187" s="108">
        <v>1</v>
      </c>
      <c r="J187" s="108">
        <v>1</v>
      </c>
      <c r="K187" s="108"/>
      <c r="L187" s="116"/>
      <c r="M187" s="113"/>
      <c r="N187" s="100">
        <v>1</v>
      </c>
      <c r="O187" s="371"/>
      <c r="P187" s="94">
        <v>511.1</v>
      </c>
      <c r="Q187" s="94"/>
      <c r="R187" s="94"/>
      <c r="S187" s="94"/>
      <c r="T187" s="94"/>
      <c r="U187" s="94"/>
      <c r="V187" s="94"/>
      <c r="W187" s="144">
        <f>SUM(P187:V187)</f>
        <v>511.1</v>
      </c>
    </row>
    <row r="188" spans="1:24" ht="13.6" x14ac:dyDescent="0.25">
      <c r="A188" s="297">
        <v>5</v>
      </c>
      <c r="B188" s="191">
        <v>9</v>
      </c>
      <c r="C188" s="109" t="str">
        <f>JMS!D187</f>
        <v>R03</v>
      </c>
      <c r="D188" s="109">
        <v>840</v>
      </c>
      <c r="E188" s="109">
        <v>2200</v>
      </c>
      <c r="F188" s="97" t="s">
        <v>710</v>
      </c>
      <c r="G188" s="108">
        <v>1</v>
      </c>
      <c r="J188" s="108">
        <v>1</v>
      </c>
      <c r="K188" s="108"/>
      <c r="L188" s="116"/>
      <c r="M188" s="113"/>
      <c r="N188" s="100">
        <v>1</v>
      </c>
      <c r="O188" s="371"/>
      <c r="P188" s="94">
        <v>265.06</v>
      </c>
      <c r="Q188" s="94"/>
      <c r="R188" s="94"/>
      <c r="S188" s="94"/>
      <c r="T188" s="94"/>
      <c r="U188" s="94"/>
      <c r="V188" s="94"/>
      <c r="W188" s="144">
        <f>SUM(P188:V188)</f>
        <v>265.06</v>
      </c>
    </row>
    <row r="189" spans="1:24" ht="13.6" x14ac:dyDescent="0.25">
      <c r="A189" s="297">
        <v>5</v>
      </c>
      <c r="B189" s="191">
        <v>10</v>
      </c>
      <c r="C189" s="109" t="str">
        <f>JMS!D188</f>
        <v>R03</v>
      </c>
      <c r="D189" s="109">
        <v>840</v>
      </c>
      <c r="E189" s="109">
        <v>2200</v>
      </c>
      <c r="F189" s="97" t="s">
        <v>710</v>
      </c>
      <c r="G189" s="108">
        <v>1</v>
      </c>
      <c r="J189" s="108">
        <v>1</v>
      </c>
      <c r="K189" s="108"/>
      <c r="L189" s="116"/>
      <c r="M189" s="113"/>
      <c r="N189" s="100">
        <v>1</v>
      </c>
      <c r="O189" s="371"/>
      <c r="P189" s="94">
        <v>265.06</v>
      </c>
      <c r="Q189" s="94"/>
      <c r="R189" s="94"/>
      <c r="S189" s="94"/>
      <c r="T189" s="94"/>
      <c r="U189" s="94"/>
      <c r="V189" s="94"/>
      <c r="W189" s="144">
        <f>SUM(P189:V189)</f>
        <v>265.06</v>
      </c>
    </row>
    <row r="190" spans="1:24" ht="13.6" x14ac:dyDescent="0.25">
      <c r="A190" s="297">
        <v>5</v>
      </c>
      <c r="B190" s="191">
        <v>11</v>
      </c>
      <c r="C190" s="109" t="str">
        <f>JMS!D189</f>
        <v>E06</v>
      </c>
      <c r="D190" s="109">
        <v>910</v>
      </c>
      <c r="E190" s="109">
        <v>2200</v>
      </c>
      <c r="F190" s="108" t="s">
        <v>402</v>
      </c>
      <c r="G190" s="108"/>
      <c r="H190" s="108">
        <v>1</v>
      </c>
      <c r="K190" s="108">
        <v>1</v>
      </c>
      <c r="L190" s="116">
        <v>1</v>
      </c>
      <c r="M190" s="113"/>
      <c r="N190" s="100">
        <v>1</v>
      </c>
      <c r="O190" s="371"/>
      <c r="P190" s="94"/>
      <c r="Q190" s="94">
        <v>1020</v>
      </c>
      <c r="R190" s="94">
        <v>25</v>
      </c>
      <c r="S190" s="94"/>
      <c r="T190" s="94"/>
      <c r="U190" s="94"/>
      <c r="V190" s="94"/>
      <c r="W190" s="144">
        <f>SUM(P190:V190)</f>
        <v>1045</v>
      </c>
      <c r="X190" s="101" t="s">
        <v>709</v>
      </c>
    </row>
    <row r="191" spans="1:24" ht="13.6" x14ac:dyDescent="0.25">
      <c r="A191" s="297">
        <v>5</v>
      </c>
      <c r="B191" s="191">
        <v>12</v>
      </c>
      <c r="C191" s="109" t="str">
        <f>JMS!D190</f>
        <v>C02</v>
      </c>
      <c r="D191" s="109">
        <v>1010</v>
      </c>
      <c r="E191" s="109">
        <v>2200</v>
      </c>
      <c r="F191" s="97" t="s">
        <v>710</v>
      </c>
      <c r="G191" s="108"/>
      <c r="H191" s="108">
        <v>1</v>
      </c>
      <c r="J191" s="108">
        <v>1</v>
      </c>
      <c r="K191" s="108"/>
      <c r="L191" s="116">
        <v>1</v>
      </c>
      <c r="M191" s="113"/>
      <c r="N191" s="100">
        <v>1</v>
      </c>
      <c r="O191" s="371"/>
      <c r="P191" s="94">
        <v>599.20000000000005</v>
      </c>
      <c r="Q191" s="94"/>
      <c r="R191" s="94"/>
      <c r="S191" s="94"/>
      <c r="T191" s="94"/>
      <c r="U191" s="94"/>
      <c r="V191" s="94"/>
      <c r="W191" s="144">
        <f>SUM(P191:V191)</f>
        <v>599.20000000000005</v>
      </c>
    </row>
    <row r="192" spans="1:24" ht="13.6" x14ac:dyDescent="0.25">
      <c r="A192" s="297">
        <v>5</v>
      </c>
      <c r="B192" s="191">
        <v>13</v>
      </c>
      <c r="C192" s="109" t="str">
        <f>JMS!D191</f>
        <v>C02</v>
      </c>
      <c r="D192" s="109">
        <v>1010</v>
      </c>
      <c r="E192" s="109">
        <v>2200</v>
      </c>
      <c r="F192" s="97" t="s">
        <v>710</v>
      </c>
      <c r="G192" s="108"/>
      <c r="H192" s="108">
        <v>1</v>
      </c>
      <c r="K192" s="108">
        <v>1</v>
      </c>
      <c r="L192" s="116"/>
      <c r="M192" s="113"/>
      <c r="N192" s="100">
        <v>1</v>
      </c>
      <c r="O192" s="371"/>
      <c r="P192" s="94">
        <v>694.48</v>
      </c>
      <c r="Q192" s="94"/>
      <c r="R192" s="94"/>
      <c r="S192" s="94"/>
      <c r="T192" s="94"/>
      <c r="U192" s="94"/>
      <c r="V192" s="94"/>
      <c r="W192" s="144">
        <f>SUM(P192:V192)</f>
        <v>694.48</v>
      </c>
    </row>
    <row r="193" spans="1:24" ht="13.6" x14ac:dyDescent="0.25">
      <c r="A193" s="297">
        <v>5</v>
      </c>
      <c r="B193" s="191">
        <v>14</v>
      </c>
      <c r="C193" s="109" t="str">
        <f>JMS!D192</f>
        <v>L01</v>
      </c>
      <c r="D193" s="109"/>
      <c r="E193" s="109"/>
      <c r="G193" s="108"/>
      <c r="K193" s="108"/>
      <c r="L193" s="116"/>
      <c r="M193" s="113"/>
      <c r="O193" s="371"/>
      <c r="P193" s="94"/>
      <c r="Q193" s="94"/>
      <c r="R193" s="94"/>
      <c r="S193" s="94"/>
      <c r="T193" s="94"/>
      <c r="U193" s="94"/>
      <c r="V193" s="94"/>
      <c r="X193" s="101" t="s">
        <v>644</v>
      </c>
    </row>
    <row r="194" spans="1:24" ht="13.6" x14ac:dyDescent="0.25">
      <c r="A194" s="297">
        <v>5</v>
      </c>
      <c r="B194" s="191">
        <v>15</v>
      </c>
      <c r="C194" s="109" t="str">
        <f>JMS!D193</f>
        <v>C02</v>
      </c>
      <c r="D194" s="109">
        <v>1010</v>
      </c>
      <c r="E194" s="109">
        <v>2200</v>
      </c>
      <c r="F194" s="97" t="s">
        <v>710</v>
      </c>
      <c r="G194" s="108"/>
      <c r="H194" s="108">
        <v>1</v>
      </c>
      <c r="J194" s="108">
        <v>1</v>
      </c>
      <c r="K194" s="108"/>
      <c r="L194" s="116"/>
      <c r="M194" s="113"/>
      <c r="N194" s="100">
        <v>1</v>
      </c>
      <c r="O194" s="371"/>
      <c r="P194" s="94">
        <v>565.76</v>
      </c>
      <c r="Q194" s="94"/>
      <c r="R194" s="94"/>
      <c r="S194" s="94"/>
      <c r="T194" s="94"/>
      <c r="U194" s="94"/>
      <c r="V194" s="94"/>
      <c r="W194" s="144">
        <f>SUM(P194:V194)</f>
        <v>565.76</v>
      </c>
    </row>
    <row r="195" spans="1:24" ht="13.6" x14ac:dyDescent="0.25">
      <c r="A195" s="297">
        <v>5</v>
      </c>
      <c r="B195" s="191">
        <v>16</v>
      </c>
      <c r="C195" s="109" t="str">
        <f>JMS!D194</f>
        <v>R03</v>
      </c>
      <c r="D195" s="109">
        <v>1010</v>
      </c>
      <c r="E195" s="109">
        <v>2200</v>
      </c>
      <c r="F195" s="97" t="s">
        <v>710</v>
      </c>
      <c r="G195" s="108"/>
      <c r="H195" s="108">
        <v>1</v>
      </c>
      <c r="K195" s="108">
        <v>1</v>
      </c>
      <c r="L195" s="116"/>
      <c r="M195" s="113"/>
      <c r="N195" s="100">
        <v>1</v>
      </c>
      <c r="O195" s="371"/>
      <c r="P195" s="94">
        <v>321.76</v>
      </c>
      <c r="Q195" s="94"/>
      <c r="R195" s="94"/>
      <c r="S195" s="94"/>
      <c r="T195" s="94"/>
      <c r="U195" s="94"/>
      <c r="V195" s="94"/>
      <c r="W195" s="144">
        <f>SUM(P195:V195)</f>
        <v>321.76</v>
      </c>
    </row>
    <row r="196" spans="1:24" ht="13.6" x14ac:dyDescent="0.25">
      <c r="A196" s="297">
        <v>5</v>
      </c>
      <c r="B196" s="191">
        <v>17</v>
      </c>
      <c r="C196" s="109" t="str">
        <f>JMS!D195</f>
        <v>E04</v>
      </c>
      <c r="D196" s="109"/>
      <c r="E196" s="109"/>
      <c r="G196" s="108"/>
      <c r="K196" s="108"/>
      <c r="L196" s="116"/>
      <c r="M196" s="113"/>
      <c r="O196" s="371"/>
      <c r="P196" s="94"/>
      <c r="Q196" s="94"/>
      <c r="R196" s="94"/>
      <c r="S196" s="94"/>
      <c r="T196" s="94"/>
      <c r="U196" s="94"/>
      <c r="V196" s="94"/>
      <c r="W196" s="144">
        <f>SUM(P196:V196)</f>
        <v>0</v>
      </c>
      <c r="X196" s="101" t="s">
        <v>711</v>
      </c>
    </row>
    <row r="197" spans="1:24" ht="13.6" x14ac:dyDescent="0.25">
      <c r="A197" s="297">
        <v>5</v>
      </c>
      <c r="B197" s="191">
        <v>18</v>
      </c>
      <c r="C197" s="109" t="str">
        <f>JMS!D196</f>
        <v>E06</v>
      </c>
      <c r="D197" s="109">
        <v>1740</v>
      </c>
      <c r="E197" s="109">
        <v>2200</v>
      </c>
      <c r="F197" s="108" t="s">
        <v>402</v>
      </c>
      <c r="G197" s="108"/>
      <c r="H197" s="108">
        <v>1</v>
      </c>
      <c r="K197" s="108">
        <v>1</v>
      </c>
      <c r="L197" s="116"/>
      <c r="M197" s="113"/>
      <c r="N197" s="100">
        <v>1</v>
      </c>
      <c r="O197" s="371"/>
      <c r="P197" s="94"/>
      <c r="Q197" s="94">
        <v>1518</v>
      </c>
      <c r="R197" s="94">
        <v>25</v>
      </c>
      <c r="S197" s="94"/>
      <c r="T197" s="94"/>
      <c r="U197" s="94"/>
      <c r="V197" s="94"/>
      <c r="W197" s="144">
        <f>SUM(P197:V197)</f>
        <v>1543</v>
      </c>
      <c r="X197" s="101" t="s">
        <v>709</v>
      </c>
    </row>
    <row r="198" spans="1:24" ht="13.6" x14ac:dyDescent="0.25">
      <c r="A198" s="297">
        <v>5</v>
      </c>
      <c r="B198" s="191">
        <v>19</v>
      </c>
      <c r="C198" s="109" t="str">
        <f>JMS!D197</f>
        <v>E04</v>
      </c>
      <c r="D198" s="109"/>
      <c r="E198" s="109"/>
      <c r="G198" s="108"/>
      <c r="K198" s="108"/>
      <c r="L198" s="116"/>
      <c r="M198" s="113"/>
      <c r="O198" s="371"/>
      <c r="P198" s="94"/>
      <c r="Q198" s="94"/>
      <c r="R198" s="94"/>
      <c r="S198" s="94"/>
      <c r="T198" s="94"/>
      <c r="U198" s="94"/>
      <c r="V198" s="94"/>
      <c r="W198" s="144">
        <f>SUM(P198:V198)</f>
        <v>0</v>
      </c>
      <c r="X198" s="101" t="s">
        <v>711</v>
      </c>
    </row>
    <row r="199" spans="1:24" ht="13.6" x14ac:dyDescent="0.25">
      <c r="A199" s="297">
        <v>5</v>
      </c>
      <c r="B199" s="191">
        <v>20</v>
      </c>
      <c r="C199" s="109" t="str">
        <f>JMS!D198</f>
        <v>R01</v>
      </c>
      <c r="D199" s="109">
        <v>1140</v>
      </c>
      <c r="E199" s="109">
        <v>2200</v>
      </c>
      <c r="F199" s="97" t="s">
        <v>710</v>
      </c>
      <c r="G199" s="108">
        <v>1</v>
      </c>
      <c r="J199" s="108">
        <v>1</v>
      </c>
      <c r="K199" s="108"/>
      <c r="L199" s="116"/>
      <c r="M199" s="113"/>
      <c r="N199" s="100">
        <v>1</v>
      </c>
      <c r="O199" s="371"/>
      <c r="P199" s="94">
        <v>387.72</v>
      </c>
      <c r="Q199" s="94"/>
      <c r="R199" s="94"/>
      <c r="S199" s="94"/>
      <c r="T199" s="94"/>
      <c r="U199" s="94"/>
      <c r="V199" s="94"/>
      <c r="W199" s="144">
        <f>SUM(P199:V199)</f>
        <v>387.72</v>
      </c>
    </row>
    <row r="200" spans="1:24" ht="13.6" x14ac:dyDescent="0.25">
      <c r="A200" s="297">
        <v>5</v>
      </c>
      <c r="B200" s="191">
        <v>21</v>
      </c>
      <c r="C200" s="109" t="str">
        <f>JMS!D199</f>
        <v>R03</v>
      </c>
      <c r="D200" s="109">
        <v>1010</v>
      </c>
      <c r="E200" s="109">
        <v>2200</v>
      </c>
      <c r="F200" s="97" t="s">
        <v>710</v>
      </c>
      <c r="G200" s="108">
        <v>1</v>
      </c>
      <c r="J200" s="108">
        <v>1</v>
      </c>
      <c r="K200" s="108"/>
      <c r="L200" s="116"/>
      <c r="M200" s="113"/>
      <c r="N200" s="100">
        <v>1</v>
      </c>
      <c r="O200" s="371"/>
      <c r="P200" s="94">
        <v>314.02</v>
      </c>
      <c r="Q200" s="94"/>
      <c r="R200" s="94"/>
      <c r="S200" s="94"/>
      <c r="T200" s="94"/>
      <c r="U200" s="94"/>
      <c r="V200" s="94"/>
      <c r="W200" s="144">
        <f>SUM(P200:V200)</f>
        <v>314.02</v>
      </c>
    </row>
    <row r="201" spans="1:24" ht="13.6" x14ac:dyDescent="0.25">
      <c r="A201" s="297">
        <v>5</v>
      </c>
      <c r="B201" s="191">
        <v>22</v>
      </c>
      <c r="C201" s="109" t="str">
        <f>JMS!D200</f>
        <v>E04</v>
      </c>
      <c r="D201" s="109"/>
      <c r="E201" s="109"/>
      <c r="G201" s="108"/>
      <c r="K201" s="108"/>
      <c r="L201" s="116"/>
      <c r="M201" s="113"/>
      <c r="O201" s="371"/>
      <c r="P201" s="94"/>
      <c r="Q201" s="94"/>
      <c r="R201" s="94"/>
      <c r="S201" s="94"/>
      <c r="T201" s="94"/>
      <c r="U201" s="94"/>
      <c r="V201" s="94"/>
      <c r="W201" s="144">
        <f>SUM(P201:V201)</f>
        <v>0</v>
      </c>
      <c r="X201" s="101" t="s">
        <v>711</v>
      </c>
    </row>
    <row r="202" spans="1:24" ht="13.6" x14ac:dyDescent="0.25">
      <c r="A202" s="297">
        <v>5</v>
      </c>
      <c r="B202" s="191">
        <v>23</v>
      </c>
      <c r="C202" s="109" t="str">
        <f>JMS!D201</f>
        <v>R01</v>
      </c>
      <c r="D202" s="109">
        <v>1595</v>
      </c>
      <c r="E202" s="109">
        <v>2200</v>
      </c>
      <c r="F202" s="97" t="s">
        <v>710</v>
      </c>
      <c r="G202" s="108">
        <v>1</v>
      </c>
      <c r="J202" s="108">
        <v>1</v>
      </c>
      <c r="K202" s="108"/>
      <c r="L202" s="116"/>
      <c r="M202" s="113"/>
      <c r="N202" s="100">
        <v>1</v>
      </c>
      <c r="O202" s="371"/>
      <c r="P202" s="94">
        <v>519.1</v>
      </c>
      <c r="Q202" s="94"/>
      <c r="R202" s="94"/>
      <c r="S202" s="94"/>
      <c r="T202" s="94"/>
      <c r="U202" s="94"/>
      <c r="V202" s="94"/>
      <c r="W202" s="144">
        <f>SUM(P202:V202)</f>
        <v>519.1</v>
      </c>
    </row>
    <row r="203" spans="1:24" ht="13.6" x14ac:dyDescent="0.25">
      <c r="A203" s="297">
        <v>5</v>
      </c>
      <c r="B203" s="191">
        <v>24</v>
      </c>
      <c r="C203" s="109" t="str">
        <f>JMS!D202</f>
        <v>R01</v>
      </c>
      <c r="D203" s="109">
        <v>1595</v>
      </c>
      <c r="E203" s="109">
        <v>2200</v>
      </c>
      <c r="F203" s="97" t="s">
        <v>710</v>
      </c>
      <c r="G203" s="108">
        <v>1</v>
      </c>
      <c r="J203" s="108">
        <v>1</v>
      </c>
      <c r="K203" s="108"/>
      <c r="L203" s="116"/>
      <c r="M203" s="113"/>
      <c r="N203" s="100">
        <v>1</v>
      </c>
      <c r="O203" s="371"/>
      <c r="P203" s="94">
        <v>519.1</v>
      </c>
      <c r="Q203" s="94"/>
      <c r="R203" s="94"/>
      <c r="S203" s="94"/>
      <c r="T203" s="94"/>
      <c r="U203" s="94"/>
      <c r="V203" s="94"/>
      <c r="W203" s="144">
        <f>SUM(P203:V203)</f>
        <v>519.1</v>
      </c>
    </row>
    <row r="204" spans="1:24" ht="13.6" x14ac:dyDescent="0.25">
      <c r="A204" s="297">
        <v>5</v>
      </c>
      <c r="B204" s="191">
        <v>25</v>
      </c>
      <c r="C204" s="109" t="str">
        <f>JMS!D203</f>
        <v>A01</v>
      </c>
      <c r="D204" s="109">
        <v>1010</v>
      </c>
      <c r="E204" s="109">
        <v>2200</v>
      </c>
      <c r="F204" s="97" t="s">
        <v>710</v>
      </c>
      <c r="G204" s="108"/>
      <c r="H204" s="108">
        <v>1</v>
      </c>
      <c r="J204" s="108">
        <v>1</v>
      </c>
      <c r="K204" s="108"/>
      <c r="L204" s="116">
        <v>1</v>
      </c>
      <c r="M204" s="113"/>
      <c r="N204" s="100">
        <v>1</v>
      </c>
      <c r="O204" s="371"/>
      <c r="P204" s="94">
        <v>1085.98</v>
      </c>
      <c r="Q204" s="94"/>
      <c r="R204" s="94"/>
      <c r="S204" s="94"/>
      <c r="T204" s="94"/>
      <c r="U204" s="94"/>
      <c r="V204" s="94"/>
      <c r="W204" s="144">
        <f>SUM(P204:V204)</f>
        <v>1085.98</v>
      </c>
    </row>
    <row r="205" spans="1:24" ht="13.6" x14ac:dyDescent="0.25">
      <c r="A205" s="297">
        <v>5</v>
      </c>
      <c r="B205" s="191">
        <v>26</v>
      </c>
      <c r="C205" s="109" t="str">
        <f>JMS!D204</f>
        <v>A04</v>
      </c>
      <c r="D205" s="109">
        <v>1340</v>
      </c>
      <c r="E205" s="109">
        <v>2200</v>
      </c>
      <c r="F205" s="97" t="s">
        <v>710</v>
      </c>
      <c r="G205" s="108"/>
      <c r="H205" s="108">
        <v>1</v>
      </c>
      <c r="K205" s="108"/>
      <c r="L205" s="116"/>
      <c r="M205" s="113"/>
      <c r="N205" s="100">
        <v>1</v>
      </c>
      <c r="O205" s="371"/>
      <c r="P205" s="94">
        <v>423.38</v>
      </c>
      <c r="Q205" s="94"/>
      <c r="R205" s="94"/>
      <c r="S205" s="94"/>
      <c r="T205" s="94"/>
      <c r="U205" s="94"/>
      <c r="V205" s="94"/>
      <c r="W205" s="144">
        <f>SUM(P205:V205)</f>
        <v>423.38</v>
      </c>
    </row>
    <row r="206" spans="1:24" ht="13.6" x14ac:dyDescent="0.25">
      <c r="A206" s="297">
        <v>5</v>
      </c>
      <c r="B206" s="191">
        <v>27</v>
      </c>
      <c r="C206" s="109" t="str">
        <f>JMS!D205</f>
        <v>A04</v>
      </c>
      <c r="D206" s="109">
        <v>1140</v>
      </c>
      <c r="E206" s="109">
        <v>2200</v>
      </c>
      <c r="F206" s="97" t="s">
        <v>710</v>
      </c>
      <c r="G206" s="108"/>
      <c r="H206" s="108">
        <v>1</v>
      </c>
      <c r="K206" s="108"/>
      <c r="L206" s="116"/>
      <c r="M206" s="113"/>
      <c r="N206" s="100">
        <v>1</v>
      </c>
      <c r="O206" s="371"/>
      <c r="P206" s="94">
        <v>367.06</v>
      </c>
      <c r="Q206" s="94"/>
      <c r="R206" s="94"/>
      <c r="S206" s="94"/>
      <c r="T206" s="94"/>
      <c r="U206" s="94"/>
      <c r="V206" s="94"/>
      <c r="W206" s="144">
        <f>SUM(P206:V206)</f>
        <v>367.06</v>
      </c>
    </row>
    <row r="207" spans="1:24" ht="13.6" x14ac:dyDescent="0.25">
      <c r="A207" s="297">
        <v>5</v>
      </c>
      <c r="B207" s="191">
        <v>28</v>
      </c>
      <c r="C207" s="109" t="str">
        <f>JMS!D206</f>
        <v>A02</v>
      </c>
      <c r="D207" s="109">
        <v>1010</v>
      </c>
      <c r="E207" s="109">
        <v>2200</v>
      </c>
      <c r="F207" s="97" t="s">
        <v>710</v>
      </c>
      <c r="G207" s="108"/>
      <c r="H207" s="108">
        <v>1</v>
      </c>
      <c r="K207" s="108"/>
      <c r="L207" s="116"/>
      <c r="M207" s="113"/>
      <c r="N207" s="100">
        <v>1</v>
      </c>
      <c r="O207" s="371"/>
      <c r="P207" s="94">
        <v>659.05</v>
      </c>
      <c r="Q207" s="94"/>
      <c r="R207" s="94"/>
      <c r="S207" s="94"/>
      <c r="T207" s="94"/>
      <c r="U207" s="94"/>
      <c r="V207" s="94"/>
      <c r="W207" s="144">
        <f>SUM(P207:V207)</f>
        <v>659.05</v>
      </c>
    </row>
    <row r="208" spans="1:24" ht="13.6" x14ac:dyDescent="0.25">
      <c r="A208" s="297">
        <v>5</v>
      </c>
      <c r="B208" s="191">
        <v>29</v>
      </c>
      <c r="C208" s="109" t="str">
        <f>JMS!D207</f>
        <v>A02</v>
      </c>
      <c r="D208" s="109">
        <v>1010</v>
      </c>
      <c r="E208" s="109">
        <v>2200</v>
      </c>
      <c r="F208" s="97" t="s">
        <v>710</v>
      </c>
      <c r="G208" s="108"/>
      <c r="H208" s="108">
        <v>1</v>
      </c>
      <c r="K208" s="108"/>
      <c r="L208" s="116"/>
      <c r="M208" s="113"/>
      <c r="N208" s="100">
        <v>1</v>
      </c>
      <c r="O208" s="371"/>
      <c r="P208" s="94">
        <v>659.05</v>
      </c>
      <c r="Q208" s="94"/>
      <c r="R208" s="94"/>
      <c r="S208" s="94"/>
      <c r="T208" s="94"/>
      <c r="U208" s="94"/>
      <c r="V208" s="94"/>
      <c r="W208" s="144">
        <f>SUM(P208:V208)</f>
        <v>659.05</v>
      </c>
    </row>
    <row r="209" spans="1:23" ht="13.6" x14ac:dyDescent="0.25">
      <c r="A209" s="297">
        <v>5</v>
      </c>
      <c r="B209" s="191">
        <v>30</v>
      </c>
      <c r="C209" s="109" t="str">
        <f>JMS!D208</f>
        <v>A02</v>
      </c>
      <c r="D209" s="109">
        <v>1010</v>
      </c>
      <c r="E209" s="109">
        <v>2200</v>
      </c>
      <c r="F209" s="97" t="s">
        <v>710</v>
      </c>
      <c r="G209" s="108"/>
      <c r="H209" s="108">
        <v>1</v>
      </c>
      <c r="K209" s="108"/>
      <c r="L209" s="116"/>
      <c r="M209" s="113"/>
      <c r="N209" s="100">
        <v>1</v>
      </c>
      <c r="O209" s="371"/>
      <c r="P209" s="94">
        <v>659.05</v>
      </c>
      <c r="Q209" s="94"/>
      <c r="R209" s="94"/>
      <c r="S209" s="94"/>
      <c r="T209" s="94"/>
      <c r="U209" s="94"/>
      <c r="V209" s="94"/>
      <c r="W209" s="144">
        <f>SUM(P209:V209)</f>
        <v>659.05</v>
      </c>
    </row>
    <row r="210" spans="1:23" ht="13.6" x14ac:dyDescent="0.25">
      <c r="A210" s="297">
        <v>5</v>
      </c>
      <c r="B210" s="191">
        <v>31</v>
      </c>
      <c r="C210" s="109" t="str">
        <f>JMS!D209</f>
        <v>A02</v>
      </c>
      <c r="D210" s="109">
        <v>1010</v>
      </c>
      <c r="E210" s="109">
        <v>2200</v>
      </c>
      <c r="F210" s="97" t="s">
        <v>710</v>
      </c>
      <c r="G210" s="108"/>
      <c r="H210" s="108">
        <v>1</v>
      </c>
      <c r="K210" s="108"/>
      <c r="L210" s="116"/>
      <c r="M210" s="113"/>
      <c r="N210" s="100">
        <v>1</v>
      </c>
      <c r="O210" s="371"/>
      <c r="P210" s="94">
        <v>659.05</v>
      </c>
      <c r="Q210" s="94"/>
      <c r="R210" s="94"/>
      <c r="S210" s="94"/>
      <c r="T210" s="94"/>
      <c r="U210" s="94"/>
      <c r="V210" s="94"/>
      <c r="W210" s="144">
        <f>SUM(P210:V210)</f>
        <v>659.05</v>
      </c>
    </row>
    <row r="211" spans="1:23" ht="13.6" x14ac:dyDescent="0.25">
      <c r="A211" s="297">
        <v>5</v>
      </c>
      <c r="B211" s="191">
        <v>32</v>
      </c>
      <c r="C211" s="109" t="str">
        <f>JMS!D210</f>
        <v>A02</v>
      </c>
      <c r="D211" s="109">
        <v>1010</v>
      </c>
      <c r="E211" s="109">
        <v>2200</v>
      </c>
      <c r="F211" s="97" t="s">
        <v>710</v>
      </c>
      <c r="G211" s="108"/>
      <c r="H211" s="108">
        <v>1</v>
      </c>
      <c r="K211" s="108"/>
      <c r="L211" s="116"/>
      <c r="M211" s="113"/>
      <c r="N211" s="100">
        <v>1</v>
      </c>
      <c r="O211" s="371"/>
      <c r="P211" s="94">
        <v>659.05</v>
      </c>
      <c r="Q211" s="94"/>
      <c r="R211" s="94"/>
      <c r="S211" s="94"/>
      <c r="T211" s="94"/>
      <c r="U211" s="94"/>
      <c r="V211" s="94"/>
      <c r="W211" s="144">
        <f>SUM(P211:V211)</f>
        <v>659.05</v>
      </c>
    </row>
    <row r="212" spans="1:23" ht="13.6" x14ac:dyDescent="0.25">
      <c r="A212" s="297">
        <v>5</v>
      </c>
      <c r="B212" s="191">
        <v>33</v>
      </c>
      <c r="C212" s="109" t="str">
        <f>JMS!D211</f>
        <v>A01</v>
      </c>
      <c r="D212" s="109">
        <v>1010</v>
      </c>
      <c r="E212" s="109">
        <v>2200</v>
      </c>
      <c r="F212" s="97" t="s">
        <v>710</v>
      </c>
      <c r="G212" s="108"/>
      <c r="H212" s="108">
        <v>1</v>
      </c>
      <c r="J212" s="108">
        <v>1</v>
      </c>
      <c r="K212" s="108"/>
      <c r="L212" s="116">
        <v>1</v>
      </c>
      <c r="M212" s="113"/>
      <c r="N212" s="100">
        <v>1</v>
      </c>
      <c r="O212" s="371"/>
      <c r="P212" s="94">
        <v>1085.98</v>
      </c>
      <c r="Q212" s="94"/>
      <c r="R212" s="94"/>
      <c r="S212" s="94"/>
      <c r="T212" s="94"/>
      <c r="U212" s="94"/>
      <c r="V212" s="94"/>
      <c r="W212" s="144">
        <f>SUM(P212:V212)</f>
        <v>1085.98</v>
      </c>
    </row>
    <row r="213" spans="1:23" ht="13.6" x14ac:dyDescent="0.25">
      <c r="A213" s="297">
        <v>5</v>
      </c>
      <c r="B213" s="191">
        <v>34</v>
      </c>
      <c r="C213" s="109" t="str">
        <f>JMS!D212</f>
        <v>A02</v>
      </c>
      <c r="D213" s="109">
        <v>1010</v>
      </c>
      <c r="E213" s="109">
        <v>2200</v>
      </c>
      <c r="F213" s="97" t="s">
        <v>710</v>
      </c>
      <c r="G213" s="108"/>
      <c r="H213" s="108">
        <v>1</v>
      </c>
      <c r="K213" s="108"/>
      <c r="L213" s="116"/>
      <c r="M213" s="113"/>
      <c r="N213" s="100">
        <v>1</v>
      </c>
      <c r="O213" s="371"/>
      <c r="P213" s="94">
        <v>659.05</v>
      </c>
      <c r="Q213" s="94"/>
      <c r="R213" s="94"/>
      <c r="S213" s="94"/>
      <c r="T213" s="94"/>
      <c r="U213" s="94"/>
      <c r="V213" s="94"/>
      <c r="W213" s="144">
        <f>SUM(P213:V213)</f>
        <v>659.05</v>
      </c>
    </row>
    <row r="214" spans="1:23" ht="13.6" x14ac:dyDescent="0.25">
      <c r="A214" s="297">
        <v>5</v>
      </c>
      <c r="B214" s="191">
        <v>35</v>
      </c>
      <c r="C214" s="109" t="str">
        <f>JMS!D213</f>
        <v>A04</v>
      </c>
      <c r="D214" s="109">
        <v>1140</v>
      </c>
      <c r="E214" s="109">
        <v>2200</v>
      </c>
      <c r="F214" s="97" t="s">
        <v>710</v>
      </c>
      <c r="G214" s="108"/>
      <c r="H214" s="108">
        <v>1</v>
      </c>
      <c r="K214" s="108"/>
      <c r="L214" s="116"/>
      <c r="M214" s="113"/>
      <c r="N214" s="100">
        <v>1</v>
      </c>
      <c r="O214" s="371"/>
      <c r="P214" s="94">
        <v>367.06</v>
      </c>
      <c r="Q214" s="94"/>
      <c r="R214" s="94"/>
      <c r="S214" s="94"/>
      <c r="T214" s="94"/>
      <c r="U214" s="94"/>
      <c r="V214" s="94"/>
      <c r="W214" s="144">
        <f>SUM(P214:V214)</f>
        <v>367.06</v>
      </c>
    </row>
    <row r="215" spans="1:23" ht="13.6" x14ac:dyDescent="0.25">
      <c r="A215" s="297">
        <v>5</v>
      </c>
      <c r="B215" s="191">
        <v>36</v>
      </c>
      <c r="C215" s="109" t="str">
        <f>JMS!D214</f>
        <v>A02</v>
      </c>
      <c r="D215" s="109">
        <v>1010</v>
      </c>
      <c r="E215" s="109">
        <v>2200</v>
      </c>
      <c r="F215" s="97" t="s">
        <v>710</v>
      </c>
      <c r="G215" s="108"/>
      <c r="H215" s="108">
        <v>1</v>
      </c>
      <c r="K215" s="108"/>
      <c r="L215" s="116"/>
      <c r="M215" s="113"/>
      <c r="N215" s="100">
        <v>1</v>
      </c>
      <c r="O215" s="371"/>
      <c r="P215" s="94">
        <v>659.05</v>
      </c>
      <c r="Q215" s="94"/>
      <c r="R215" s="94"/>
      <c r="S215" s="94"/>
      <c r="T215" s="94"/>
      <c r="U215" s="94"/>
      <c r="V215" s="94"/>
      <c r="W215" s="144">
        <f>SUM(P215:V215)</f>
        <v>659.05</v>
      </c>
    </row>
    <row r="216" spans="1:23" ht="13.6" x14ac:dyDescent="0.25">
      <c r="A216" s="297">
        <v>5</v>
      </c>
      <c r="B216" s="191">
        <v>37</v>
      </c>
      <c r="C216" s="109" t="str">
        <f>JMS!D215</f>
        <v>A01</v>
      </c>
      <c r="D216" s="109">
        <v>1010</v>
      </c>
      <c r="E216" s="109">
        <v>2200</v>
      </c>
      <c r="F216" s="97" t="s">
        <v>710</v>
      </c>
      <c r="G216" s="108"/>
      <c r="H216" s="108">
        <v>1</v>
      </c>
      <c r="J216" s="108">
        <v>1</v>
      </c>
      <c r="K216" s="108"/>
      <c r="L216" s="116">
        <v>1</v>
      </c>
      <c r="M216" s="113"/>
      <c r="N216" s="100">
        <v>1</v>
      </c>
      <c r="O216" s="371"/>
      <c r="P216" s="94">
        <v>1085.98</v>
      </c>
      <c r="Q216" s="94"/>
      <c r="R216" s="94"/>
      <c r="S216" s="94"/>
      <c r="T216" s="94"/>
      <c r="U216" s="94"/>
      <c r="V216" s="94"/>
      <c r="W216" s="144">
        <f>SUM(P216:V216)</f>
        <v>1085.98</v>
      </c>
    </row>
    <row r="217" spans="1:23" ht="13.6" x14ac:dyDescent="0.25">
      <c r="A217" s="297">
        <v>5</v>
      </c>
      <c r="B217" s="191">
        <v>38</v>
      </c>
      <c r="C217" s="109" t="str">
        <f>JMS!D216</f>
        <v>A04</v>
      </c>
      <c r="D217" s="109">
        <v>1340</v>
      </c>
      <c r="E217" s="109">
        <v>2200</v>
      </c>
      <c r="F217" s="97" t="s">
        <v>710</v>
      </c>
      <c r="G217" s="108"/>
      <c r="H217" s="108">
        <v>1</v>
      </c>
      <c r="K217" s="108"/>
      <c r="L217" s="116"/>
      <c r="M217" s="113"/>
      <c r="N217" s="100">
        <v>1</v>
      </c>
      <c r="O217" s="371"/>
      <c r="P217" s="94">
        <v>423.38</v>
      </c>
      <c r="Q217" s="94"/>
      <c r="R217" s="94"/>
      <c r="S217" s="94"/>
      <c r="T217" s="94"/>
      <c r="U217" s="94"/>
      <c r="V217" s="94"/>
      <c r="W217" s="144">
        <f>SUM(P217:V217)</f>
        <v>423.38</v>
      </c>
    </row>
    <row r="218" spans="1:23" ht="13.6" x14ac:dyDescent="0.25">
      <c r="A218" s="297">
        <v>5</v>
      </c>
      <c r="B218" s="191">
        <v>39</v>
      </c>
      <c r="C218" s="109" t="str">
        <f>JMS!D217</f>
        <v>A03</v>
      </c>
      <c r="D218" s="109">
        <v>2000</v>
      </c>
      <c r="E218" s="109">
        <v>2200</v>
      </c>
      <c r="F218" s="97" t="s">
        <v>373</v>
      </c>
      <c r="G218" s="108"/>
      <c r="H218" s="108">
        <v>1</v>
      </c>
      <c r="K218" s="108"/>
      <c r="L218" s="116"/>
      <c r="M218" s="113"/>
      <c r="N218" s="100">
        <v>1</v>
      </c>
      <c r="O218" s="371"/>
      <c r="P218" s="94">
        <v>846.12</v>
      </c>
      <c r="Q218" s="94"/>
      <c r="R218" s="94"/>
      <c r="S218" s="94"/>
      <c r="T218" s="94"/>
      <c r="U218" s="94">
        <v>587</v>
      </c>
      <c r="V218" s="94"/>
      <c r="W218" s="144">
        <f>SUM(P218:V218)</f>
        <v>1433.12</v>
      </c>
    </row>
    <row r="219" spans="1:23" ht="13.6" x14ac:dyDescent="0.25">
      <c r="A219" s="297">
        <v>5</v>
      </c>
      <c r="B219" s="191">
        <v>40</v>
      </c>
      <c r="C219" s="109" t="str">
        <f>JMS!D218</f>
        <v>A02</v>
      </c>
      <c r="D219" s="109">
        <v>1010</v>
      </c>
      <c r="E219" s="109">
        <v>2200</v>
      </c>
      <c r="F219" s="97" t="s">
        <v>710</v>
      </c>
      <c r="G219" s="108"/>
      <c r="H219" s="108">
        <v>1</v>
      </c>
      <c r="K219" s="108"/>
      <c r="L219" s="116"/>
      <c r="M219" s="113"/>
      <c r="N219" s="100">
        <v>1</v>
      </c>
      <c r="O219" s="371"/>
      <c r="P219" s="94">
        <v>659.05</v>
      </c>
      <c r="Q219" s="94"/>
      <c r="R219" s="94"/>
      <c r="S219" s="94"/>
      <c r="T219" s="94"/>
      <c r="U219" s="94"/>
      <c r="V219" s="94"/>
      <c r="W219" s="144">
        <f>SUM(P219:V219)</f>
        <v>659.05</v>
      </c>
    </row>
    <row r="220" spans="1:23" ht="13.6" x14ac:dyDescent="0.25">
      <c r="A220" s="297">
        <v>5</v>
      </c>
      <c r="B220" s="191">
        <v>41</v>
      </c>
      <c r="C220" s="109" t="str">
        <f>JMS!D219</f>
        <v>A01</v>
      </c>
      <c r="D220" s="109">
        <v>1010</v>
      </c>
      <c r="E220" s="109">
        <v>2200</v>
      </c>
      <c r="F220" s="97" t="s">
        <v>710</v>
      </c>
      <c r="G220" s="108"/>
      <c r="H220" s="108">
        <v>1</v>
      </c>
      <c r="J220" s="108">
        <v>1</v>
      </c>
      <c r="K220" s="108"/>
      <c r="L220" s="116">
        <v>1</v>
      </c>
      <c r="M220" s="113"/>
      <c r="N220" s="100">
        <v>1</v>
      </c>
      <c r="O220" s="371"/>
      <c r="P220" s="94">
        <v>1085.98</v>
      </c>
      <c r="Q220" s="94"/>
      <c r="R220" s="94"/>
      <c r="S220" s="94"/>
      <c r="T220" s="94"/>
      <c r="U220" s="94"/>
      <c r="V220" s="94"/>
      <c r="W220" s="144">
        <f>SUM(P220:V220)</f>
        <v>1085.98</v>
      </c>
    </row>
    <row r="221" spans="1:23" ht="13.6" x14ac:dyDescent="0.25">
      <c r="A221" s="297">
        <v>5</v>
      </c>
      <c r="B221" s="191">
        <v>42</v>
      </c>
      <c r="C221" s="109" t="str">
        <f>JMS!D220</f>
        <v>A02</v>
      </c>
      <c r="D221" s="109">
        <v>910</v>
      </c>
      <c r="E221" s="109">
        <v>2200</v>
      </c>
      <c r="F221" s="97" t="s">
        <v>710</v>
      </c>
      <c r="G221" s="108"/>
      <c r="H221" s="108">
        <v>1</v>
      </c>
      <c r="K221" s="108"/>
      <c r="L221" s="116"/>
      <c r="M221" s="113"/>
      <c r="N221" s="100">
        <v>1</v>
      </c>
      <c r="O221" s="371"/>
      <c r="P221" s="94">
        <v>522.71</v>
      </c>
      <c r="Q221" s="94"/>
      <c r="R221" s="94"/>
      <c r="S221" s="94"/>
      <c r="T221" s="94"/>
      <c r="U221" s="94"/>
      <c r="V221" s="94"/>
      <c r="W221" s="144">
        <f>SUM(P221:V221)</f>
        <v>522.71</v>
      </c>
    </row>
    <row r="222" spans="1:23" ht="13.6" x14ac:dyDescent="0.25">
      <c r="A222" s="297">
        <v>5</v>
      </c>
      <c r="B222" s="191">
        <v>43</v>
      </c>
      <c r="C222" s="109" t="str">
        <f>JMS!D221</f>
        <v>A04</v>
      </c>
      <c r="D222" s="109">
        <v>1340</v>
      </c>
      <c r="E222" s="109">
        <v>2200</v>
      </c>
      <c r="F222" s="97" t="s">
        <v>710</v>
      </c>
      <c r="G222" s="108"/>
      <c r="H222" s="108">
        <v>1</v>
      </c>
      <c r="K222" s="108"/>
      <c r="L222" s="116"/>
      <c r="M222" s="113"/>
      <c r="N222" s="100">
        <v>1</v>
      </c>
      <c r="O222" s="371"/>
      <c r="P222" s="94">
        <v>423.38</v>
      </c>
      <c r="Q222" s="94"/>
      <c r="R222" s="94"/>
      <c r="S222" s="94"/>
      <c r="T222" s="94"/>
      <c r="U222" s="94"/>
      <c r="V222" s="94"/>
      <c r="W222" s="144">
        <f>SUM(P222:V222)</f>
        <v>423.38</v>
      </c>
    </row>
    <row r="223" spans="1:23" ht="13.6" x14ac:dyDescent="0.25">
      <c r="A223" s="297">
        <v>5</v>
      </c>
      <c r="B223" s="191">
        <v>44</v>
      </c>
      <c r="C223" s="109" t="str">
        <f>JMS!D222</f>
        <v>A02</v>
      </c>
      <c r="D223" s="109">
        <v>1010</v>
      </c>
      <c r="E223" s="109">
        <v>2200</v>
      </c>
      <c r="F223" s="97" t="s">
        <v>710</v>
      </c>
      <c r="G223" s="108"/>
      <c r="H223" s="108">
        <v>1</v>
      </c>
      <c r="K223" s="108"/>
      <c r="L223" s="116"/>
      <c r="M223" s="113"/>
      <c r="N223" s="100">
        <v>1</v>
      </c>
      <c r="O223" s="371"/>
      <c r="P223" s="94">
        <v>659.05</v>
      </c>
      <c r="Q223" s="94"/>
      <c r="R223" s="94"/>
      <c r="S223" s="94"/>
      <c r="T223" s="94"/>
      <c r="U223" s="94"/>
      <c r="V223" s="94"/>
      <c r="W223" s="144">
        <f>SUM(P223:V223)</f>
        <v>659.05</v>
      </c>
    </row>
    <row r="224" spans="1:23" ht="13.6" x14ac:dyDescent="0.25">
      <c r="A224" s="297">
        <v>5</v>
      </c>
      <c r="B224" s="191">
        <v>45</v>
      </c>
      <c r="C224" s="109" t="str">
        <f>JMS!D223</f>
        <v>A01</v>
      </c>
      <c r="D224" s="109">
        <v>1010</v>
      </c>
      <c r="E224" s="109">
        <v>2200</v>
      </c>
      <c r="F224" s="97" t="s">
        <v>710</v>
      </c>
      <c r="G224" s="108"/>
      <c r="H224" s="108">
        <v>1</v>
      </c>
      <c r="J224" s="108">
        <v>1</v>
      </c>
      <c r="K224" s="108"/>
      <c r="L224" s="116">
        <v>1</v>
      </c>
      <c r="M224" s="113"/>
      <c r="N224" s="100">
        <v>1</v>
      </c>
      <c r="O224" s="371"/>
      <c r="P224" s="94">
        <v>1085.98</v>
      </c>
      <c r="Q224" s="94"/>
      <c r="R224" s="94"/>
      <c r="S224" s="94"/>
      <c r="T224" s="94"/>
      <c r="U224" s="94"/>
      <c r="V224" s="94"/>
      <c r="W224" s="144">
        <f>SUM(P224:V224)</f>
        <v>1085.98</v>
      </c>
    </row>
    <row r="225" spans="1:23" ht="13.6" x14ac:dyDescent="0.25">
      <c r="A225" s="297">
        <v>5</v>
      </c>
      <c r="B225" s="191">
        <v>46</v>
      </c>
      <c r="C225" s="109" t="str">
        <f>JMS!D224</f>
        <v>A02</v>
      </c>
      <c r="D225" s="109">
        <v>1010</v>
      </c>
      <c r="E225" s="109">
        <v>2200</v>
      </c>
      <c r="F225" s="97" t="s">
        <v>710</v>
      </c>
      <c r="G225" s="108"/>
      <c r="H225" s="108">
        <v>1</v>
      </c>
      <c r="K225" s="108"/>
      <c r="L225" s="116"/>
      <c r="M225" s="113"/>
      <c r="N225" s="100">
        <v>1</v>
      </c>
      <c r="O225" s="371"/>
      <c r="P225" s="94">
        <v>659.05</v>
      </c>
      <c r="Q225" s="94"/>
      <c r="R225" s="94"/>
      <c r="S225" s="94"/>
      <c r="T225" s="94"/>
      <c r="U225" s="94"/>
      <c r="V225" s="94"/>
      <c r="W225" s="144">
        <f>SUM(P225:V225)</f>
        <v>659.05</v>
      </c>
    </row>
    <row r="226" spans="1:23" ht="13.6" x14ac:dyDescent="0.25">
      <c r="A226" s="297">
        <v>5</v>
      </c>
      <c r="B226" s="191">
        <v>47</v>
      </c>
      <c r="C226" s="109" t="str">
        <f>JMS!D225</f>
        <v>A04</v>
      </c>
      <c r="D226" s="109">
        <v>1140</v>
      </c>
      <c r="E226" s="109">
        <v>2200</v>
      </c>
      <c r="F226" s="97" t="s">
        <v>710</v>
      </c>
      <c r="G226" s="108"/>
      <c r="H226" s="108">
        <v>1</v>
      </c>
      <c r="K226" s="108"/>
      <c r="L226" s="116"/>
      <c r="M226" s="113"/>
      <c r="N226" s="100">
        <v>1</v>
      </c>
      <c r="O226" s="371"/>
      <c r="P226" s="94">
        <v>367.06</v>
      </c>
      <c r="Q226" s="94"/>
      <c r="R226" s="94"/>
      <c r="S226" s="94"/>
      <c r="T226" s="94"/>
      <c r="U226" s="94"/>
      <c r="V226" s="94"/>
      <c r="W226" s="144">
        <f>SUM(P226:V226)</f>
        <v>367.06</v>
      </c>
    </row>
    <row r="227" spans="1:23" ht="13.6" x14ac:dyDescent="0.25">
      <c r="A227" s="297">
        <v>5</v>
      </c>
      <c r="B227" s="191">
        <v>48</v>
      </c>
      <c r="C227" s="109" t="str">
        <f>JMS!D226</f>
        <v>A02</v>
      </c>
      <c r="D227" s="109">
        <v>1010</v>
      </c>
      <c r="E227" s="109">
        <v>2200</v>
      </c>
      <c r="F227" s="97" t="s">
        <v>710</v>
      </c>
      <c r="G227" s="108"/>
      <c r="H227" s="108">
        <v>1</v>
      </c>
      <c r="K227" s="108"/>
      <c r="L227" s="116"/>
      <c r="M227" s="113"/>
      <c r="N227" s="100">
        <v>1</v>
      </c>
      <c r="O227" s="371"/>
      <c r="P227" s="94">
        <v>659.05</v>
      </c>
      <c r="Q227" s="94"/>
      <c r="R227" s="94"/>
      <c r="S227" s="94"/>
      <c r="T227" s="94"/>
      <c r="U227" s="94"/>
      <c r="V227" s="94"/>
      <c r="W227" s="144">
        <f>SUM(P227:V227)</f>
        <v>659.05</v>
      </c>
    </row>
    <row r="228" spans="1:23" ht="13.6" x14ac:dyDescent="0.25">
      <c r="A228" s="297">
        <v>5</v>
      </c>
      <c r="B228" s="191">
        <v>49</v>
      </c>
      <c r="C228" s="109" t="str">
        <f>JMS!D227</f>
        <v>A02</v>
      </c>
      <c r="D228" s="109">
        <v>1010</v>
      </c>
      <c r="E228" s="109">
        <v>2200</v>
      </c>
      <c r="F228" s="97" t="s">
        <v>710</v>
      </c>
      <c r="G228" s="108"/>
      <c r="H228" s="108">
        <v>1</v>
      </c>
      <c r="K228" s="108"/>
      <c r="L228" s="116"/>
      <c r="M228" s="113"/>
      <c r="N228" s="100">
        <v>1</v>
      </c>
      <c r="O228" s="371"/>
      <c r="P228" s="94">
        <v>659.05</v>
      </c>
      <c r="Q228" s="94"/>
      <c r="R228" s="94"/>
      <c r="S228" s="94"/>
      <c r="T228" s="94"/>
      <c r="U228" s="94"/>
      <c r="V228" s="94"/>
      <c r="W228" s="144">
        <f>SUM(P228:V228)</f>
        <v>659.05</v>
      </c>
    </row>
    <row r="229" spans="1:23" ht="13.6" x14ac:dyDescent="0.25">
      <c r="A229" s="297">
        <v>5</v>
      </c>
      <c r="B229" s="191">
        <v>50</v>
      </c>
      <c r="C229" s="109" t="str">
        <f>JMS!D228</f>
        <v>A02</v>
      </c>
      <c r="D229" s="109">
        <v>1010</v>
      </c>
      <c r="E229" s="109">
        <v>2200</v>
      </c>
      <c r="F229" s="97" t="s">
        <v>710</v>
      </c>
      <c r="G229" s="108"/>
      <c r="H229" s="108">
        <v>1</v>
      </c>
      <c r="K229" s="108"/>
      <c r="L229" s="116"/>
      <c r="M229" s="113"/>
      <c r="N229" s="100">
        <v>1</v>
      </c>
      <c r="O229" s="371"/>
      <c r="P229" s="94">
        <v>659.05</v>
      </c>
      <c r="Q229" s="94"/>
      <c r="R229" s="94"/>
      <c r="S229" s="94"/>
      <c r="T229" s="94"/>
      <c r="U229" s="94"/>
      <c r="V229" s="94"/>
      <c r="W229" s="144">
        <f>SUM(P229:V229)</f>
        <v>659.05</v>
      </c>
    </row>
    <row r="230" spans="1:23" ht="13.6" x14ac:dyDescent="0.25">
      <c r="A230" s="297">
        <v>5</v>
      </c>
      <c r="B230" s="191">
        <v>51</v>
      </c>
      <c r="C230" s="109" t="str">
        <f>JMS!D229</f>
        <v>A02</v>
      </c>
      <c r="D230" s="109">
        <v>1010</v>
      </c>
      <c r="E230" s="109">
        <v>2200</v>
      </c>
      <c r="F230" s="97" t="s">
        <v>710</v>
      </c>
      <c r="G230" s="108"/>
      <c r="H230" s="108">
        <v>1</v>
      </c>
      <c r="K230" s="108"/>
      <c r="L230" s="116"/>
      <c r="M230" s="113"/>
      <c r="N230" s="100">
        <v>1</v>
      </c>
      <c r="O230" s="371"/>
      <c r="P230" s="94">
        <v>659.05</v>
      </c>
      <c r="Q230" s="94"/>
      <c r="R230" s="94"/>
      <c r="S230" s="94"/>
      <c r="T230" s="94"/>
      <c r="U230" s="94"/>
      <c r="V230" s="94"/>
      <c r="W230" s="144">
        <f>SUM(P230:V230)</f>
        <v>659.05</v>
      </c>
    </row>
    <row r="231" spans="1:23" ht="13.6" x14ac:dyDescent="0.25">
      <c r="A231" s="297">
        <v>5</v>
      </c>
      <c r="B231" s="191">
        <v>52</v>
      </c>
      <c r="C231" s="109" t="str">
        <f>JMS!D230</f>
        <v>A03</v>
      </c>
      <c r="D231" s="109">
        <v>2000</v>
      </c>
      <c r="E231" s="109">
        <v>2200</v>
      </c>
      <c r="F231" s="97" t="s">
        <v>373</v>
      </c>
      <c r="G231" s="108"/>
      <c r="H231" s="108">
        <v>1</v>
      </c>
      <c r="K231" s="108"/>
      <c r="L231" s="116"/>
      <c r="M231" s="113"/>
      <c r="N231" s="100">
        <v>1</v>
      </c>
      <c r="O231" s="371"/>
      <c r="P231" s="94">
        <v>846.12</v>
      </c>
      <c r="Q231" s="94"/>
      <c r="R231" s="94"/>
      <c r="S231" s="94"/>
      <c r="T231" s="94"/>
      <c r="U231" s="94">
        <v>587</v>
      </c>
      <c r="V231" s="94"/>
      <c r="W231" s="144">
        <f>SUM(P231:V231)</f>
        <v>1433.12</v>
      </c>
    </row>
    <row r="232" spans="1:23" ht="13.6" x14ac:dyDescent="0.25">
      <c r="A232" s="297">
        <v>5</v>
      </c>
      <c r="B232" s="191">
        <v>53</v>
      </c>
      <c r="C232" s="109" t="str">
        <f>JMS!D231</f>
        <v>A01</v>
      </c>
      <c r="D232" s="109">
        <v>1010</v>
      </c>
      <c r="E232" s="109">
        <v>2200</v>
      </c>
      <c r="F232" s="97" t="s">
        <v>710</v>
      </c>
      <c r="G232" s="108"/>
      <c r="H232" s="108">
        <v>1</v>
      </c>
      <c r="J232" s="108">
        <v>1</v>
      </c>
      <c r="K232" s="108"/>
      <c r="L232" s="116">
        <v>1</v>
      </c>
      <c r="M232" s="113"/>
      <c r="N232" s="100">
        <v>1</v>
      </c>
      <c r="O232" s="371"/>
      <c r="P232" s="94">
        <v>1085.98</v>
      </c>
      <c r="Q232" s="94"/>
      <c r="R232" s="94"/>
      <c r="S232" s="94"/>
      <c r="T232" s="94"/>
      <c r="U232" s="94"/>
      <c r="V232" s="94"/>
      <c r="W232" s="144">
        <f>SUM(P232:V232)</f>
        <v>1085.98</v>
      </c>
    </row>
    <row r="233" spans="1:23" ht="13.6" x14ac:dyDescent="0.25">
      <c r="A233" s="297">
        <v>5</v>
      </c>
      <c r="B233" s="191">
        <v>54</v>
      </c>
      <c r="C233" s="109" t="str">
        <f>JMS!D232</f>
        <v>A02</v>
      </c>
      <c r="D233" s="109">
        <v>1010</v>
      </c>
      <c r="E233" s="109">
        <v>2200</v>
      </c>
      <c r="F233" s="97" t="s">
        <v>710</v>
      </c>
      <c r="G233" s="108"/>
      <c r="H233" s="108">
        <v>1</v>
      </c>
      <c r="K233" s="108"/>
      <c r="L233" s="116"/>
      <c r="M233" s="113"/>
      <c r="N233" s="100">
        <v>1</v>
      </c>
      <c r="O233" s="371"/>
      <c r="P233" s="94">
        <v>659.05</v>
      </c>
      <c r="Q233" s="94"/>
      <c r="R233" s="94"/>
      <c r="S233" s="94"/>
      <c r="T233" s="94"/>
      <c r="U233" s="94"/>
      <c r="V233" s="94"/>
      <c r="W233" s="144">
        <f>SUM(P233:V233)</f>
        <v>659.05</v>
      </c>
    </row>
    <row r="234" spans="1:23" ht="13.6" x14ac:dyDescent="0.25">
      <c r="A234" s="297">
        <v>5</v>
      </c>
      <c r="B234" s="191">
        <v>55</v>
      </c>
      <c r="C234" s="109" t="str">
        <f>JMS!D233</f>
        <v>A02</v>
      </c>
      <c r="D234" s="109">
        <v>1010</v>
      </c>
      <c r="E234" s="109">
        <v>2200</v>
      </c>
      <c r="F234" s="97" t="s">
        <v>710</v>
      </c>
      <c r="G234" s="108"/>
      <c r="H234" s="108">
        <v>1</v>
      </c>
      <c r="K234" s="108"/>
      <c r="L234" s="116"/>
      <c r="M234" s="113"/>
      <c r="N234" s="100">
        <v>1</v>
      </c>
      <c r="O234" s="371"/>
      <c r="P234" s="94">
        <v>659.05</v>
      </c>
      <c r="Q234" s="94"/>
      <c r="R234" s="94"/>
      <c r="S234" s="94"/>
      <c r="T234" s="94"/>
      <c r="U234" s="94"/>
      <c r="V234" s="94"/>
      <c r="W234" s="144">
        <f>SUM(P234:V234)</f>
        <v>659.05</v>
      </c>
    </row>
    <row r="235" spans="1:23" ht="13.6" x14ac:dyDescent="0.25">
      <c r="A235" s="297">
        <v>5</v>
      </c>
      <c r="B235" s="191">
        <v>56</v>
      </c>
      <c r="C235" s="109" t="str">
        <f>JMS!D234</f>
        <v>A02</v>
      </c>
      <c r="D235" s="109">
        <v>1010</v>
      </c>
      <c r="E235" s="109">
        <v>2200</v>
      </c>
      <c r="F235" s="97" t="s">
        <v>710</v>
      </c>
      <c r="G235" s="108"/>
      <c r="H235" s="108">
        <v>1</v>
      </c>
      <c r="K235" s="108"/>
      <c r="L235" s="116"/>
      <c r="M235" s="113"/>
      <c r="N235" s="100">
        <v>1</v>
      </c>
      <c r="O235" s="371"/>
      <c r="P235" s="94">
        <v>659.05</v>
      </c>
      <c r="Q235" s="94"/>
      <c r="R235" s="94"/>
      <c r="S235" s="94"/>
      <c r="T235" s="94"/>
      <c r="U235" s="94"/>
      <c r="V235" s="94"/>
      <c r="W235" s="144">
        <f>SUM(P235:V235)</f>
        <v>659.05</v>
      </c>
    </row>
    <row r="236" spans="1:23" ht="13.6" x14ac:dyDescent="0.25">
      <c r="A236" s="297">
        <v>5</v>
      </c>
      <c r="B236" s="191">
        <v>57</v>
      </c>
      <c r="C236" s="109" t="str">
        <f>JMS!D235</f>
        <v>A01</v>
      </c>
      <c r="D236" s="109">
        <v>1010</v>
      </c>
      <c r="E236" s="109">
        <v>2200</v>
      </c>
      <c r="F236" s="97" t="s">
        <v>710</v>
      </c>
      <c r="G236" s="108"/>
      <c r="H236" s="108">
        <v>1</v>
      </c>
      <c r="J236" s="108">
        <v>1</v>
      </c>
      <c r="K236" s="108"/>
      <c r="L236" s="116">
        <v>1</v>
      </c>
      <c r="M236" s="113"/>
      <c r="N236" s="100">
        <v>1</v>
      </c>
      <c r="O236" s="371"/>
      <c r="P236" s="94">
        <v>1085.98</v>
      </c>
      <c r="Q236" s="94"/>
      <c r="R236" s="94"/>
      <c r="S236" s="94"/>
      <c r="T236" s="94"/>
      <c r="U236" s="94"/>
      <c r="V236" s="94"/>
      <c r="W236" s="144">
        <f>SUM(P236:V236)</f>
        <v>1085.98</v>
      </c>
    </row>
    <row r="237" spans="1:23" ht="13.6" x14ac:dyDescent="0.25">
      <c r="A237" s="297">
        <v>5</v>
      </c>
      <c r="B237" s="191">
        <v>58</v>
      </c>
      <c r="C237" s="109" t="str">
        <f>JMS!D236</f>
        <v>A02</v>
      </c>
      <c r="D237" s="109">
        <v>1010</v>
      </c>
      <c r="E237" s="109">
        <v>2200</v>
      </c>
      <c r="F237" s="97" t="s">
        <v>710</v>
      </c>
      <c r="G237" s="108"/>
      <c r="H237" s="108">
        <v>1</v>
      </c>
      <c r="K237" s="108"/>
      <c r="L237" s="116"/>
      <c r="M237" s="113"/>
      <c r="N237" s="100">
        <v>1</v>
      </c>
      <c r="O237" s="371"/>
      <c r="P237" s="94">
        <v>659.05</v>
      </c>
      <c r="Q237" s="94"/>
      <c r="R237" s="94"/>
      <c r="S237" s="94"/>
      <c r="T237" s="94"/>
      <c r="U237" s="94"/>
      <c r="V237" s="94"/>
      <c r="W237" s="144">
        <f>SUM(P237:V237)</f>
        <v>659.05</v>
      </c>
    </row>
    <row r="238" spans="1:23" ht="13.6" x14ac:dyDescent="0.25">
      <c r="A238" s="297">
        <v>5</v>
      </c>
      <c r="B238" s="191">
        <v>59</v>
      </c>
      <c r="C238" s="109" t="str">
        <f>JMS!D237</f>
        <v>A04</v>
      </c>
      <c r="D238" s="109">
        <v>1540</v>
      </c>
      <c r="E238" s="109">
        <v>2200</v>
      </c>
      <c r="F238" s="97" t="s">
        <v>710</v>
      </c>
      <c r="G238" s="108"/>
      <c r="H238" s="108">
        <v>1</v>
      </c>
      <c r="K238" s="108"/>
      <c r="L238" s="116"/>
      <c r="M238" s="113"/>
      <c r="N238" s="100">
        <v>1</v>
      </c>
      <c r="O238" s="371"/>
      <c r="P238" s="94">
        <v>479.69</v>
      </c>
      <c r="Q238" s="94"/>
      <c r="R238" s="94"/>
      <c r="S238" s="94"/>
      <c r="T238" s="94"/>
      <c r="U238" s="94"/>
      <c r="V238" s="94"/>
      <c r="W238" s="144">
        <f>SUM(P238:V238)</f>
        <v>479.69</v>
      </c>
    </row>
    <row r="239" spans="1:23" ht="13.6" x14ac:dyDescent="0.25">
      <c r="A239" s="297">
        <v>5</v>
      </c>
      <c r="B239" s="191">
        <v>60</v>
      </c>
      <c r="C239" s="109" t="str">
        <f>JMS!D238</f>
        <v>A02</v>
      </c>
      <c r="D239" s="109">
        <v>1010</v>
      </c>
      <c r="E239" s="109">
        <v>2200</v>
      </c>
      <c r="F239" s="97" t="s">
        <v>710</v>
      </c>
      <c r="G239" s="108"/>
      <c r="H239" s="108">
        <v>1</v>
      </c>
      <c r="K239" s="108"/>
      <c r="L239" s="116"/>
      <c r="M239" s="113"/>
      <c r="N239" s="100">
        <v>1</v>
      </c>
      <c r="O239" s="371"/>
      <c r="P239" s="94">
        <v>659.05</v>
      </c>
      <c r="Q239" s="94"/>
      <c r="R239" s="94"/>
      <c r="S239" s="94"/>
      <c r="T239" s="94"/>
      <c r="U239" s="94"/>
      <c r="V239" s="94"/>
      <c r="W239" s="144">
        <f>SUM(P239:V239)</f>
        <v>659.05</v>
      </c>
    </row>
    <row r="240" spans="1:23" ht="13.6" x14ac:dyDescent="0.25">
      <c r="A240" s="297">
        <v>5</v>
      </c>
      <c r="B240" s="191">
        <v>62</v>
      </c>
      <c r="C240" s="109" t="str">
        <f>JMS!D239</f>
        <v>A01</v>
      </c>
      <c r="D240" s="109">
        <v>1010</v>
      </c>
      <c r="E240" s="109">
        <v>2200</v>
      </c>
      <c r="F240" s="97" t="s">
        <v>710</v>
      </c>
      <c r="G240" s="108"/>
      <c r="H240" s="108">
        <v>1</v>
      </c>
      <c r="J240" s="108">
        <v>1</v>
      </c>
      <c r="K240" s="108"/>
      <c r="L240" s="116">
        <v>1</v>
      </c>
      <c r="M240" s="113"/>
      <c r="N240" s="100">
        <v>1</v>
      </c>
      <c r="O240" s="371"/>
      <c r="P240" s="94">
        <v>1085.98</v>
      </c>
      <c r="Q240" s="94"/>
      <c r="R240" s="94"/>
      <c r="S240" s="94"/>
      <c r="T240" s="94"/>
      <c r="U240" s="94"/>
      <c r="V240" s="94"/>
      <c r="W240" s="144">
        <f>SUM(P240:V240)</f>
        <v>1085.98</v>
      </c>
    </row>
    <row r="241" spans="1:23" ht="13.6" x14ac:dyDescent="0.25">
      <c r="A241" s="297">
        <v>5</v>
      </c>
      <c r="B241" s="191">
        <v>63</v>
      </c>
      <c r="C241" s="109" t="str">
        <f>JMS!D240</f>
        <v>A04</v>
      </c>
      <c r="D241" s="109">
        <v>1540</v>
      </c>
      <c r="E241" s="109">
        <v>2200</v>
      </c>
      <c r="F241" s="97" t="s">
        <v>710</v>
      </c>
      <c r="G241" s="108"/>
      <c r="H241" s="108">
        <v>1</v>
      </c>
      <c r="K241" s="108"/>
      <c r="L241" s="116"/>
      <c r="M241" s="113"/>
      <c r="N241" s="100">
        <v>1</v>
      </c>
      <c r="O241" s="371"/>
      <c r="P241" s="94">
        <v>479.69</v>
      </c>
      <c r="Q241" s="94"/>
      <c r="R241" s="94"/>
      <c r="S241" s="94"/>
      <c r="T241" s="94"/>
      <c r="U241" s="94"/>
      <c r="V241" s="94"/>
      <c r="W241" s="144">
        <f>SUM(P241:V241)</f>
        <v>479.69</v>
      </c>
    </row>
    <row r="242" spans="1:23" ht="13.6" x14ac:dyDescent="0.25">
      <c r="A242" s="297">
        <v>5</v>
      </c>
      <c r="B242" s="191">
        <v>64</v>
      </c>
      <c r="C242" s="109" t="str">
        <f>JMS!D241</f>
        <v>A03</v>
      </c>
      <c r="D242" s="109">
        <v>2000</v>
      </c>
      <c r="E242" s="109">
        <v>2200</v>
      </c>
      <c r="F242" s="97" t="s">
        <v>373</v>
      </c>
      <c r="G242" s="108"/>
      <c r="H242" s="108">
        <v>1</v>
      </c>
      <c r="K242" s="108"/>
      <c r="L242" s="116"/>
      <c r="M242" s="113"/>
      <c r="N242" s="100">
        <v>1</v>
      </c>
      <c r="O242" s="371"/>
      <c r="P242" s="94">
        <v>846.12</v>
      </c>
      <c r="Q242" s="94"/>
      <c r="R242" s="94"/>
      <c r="S242" s="94"/>
      <c r="T242" s="94"/>
      <c r="U242" s="94">
        <v>587</v>
      </c>
      <c r="V242" s="94"/>
      <c r="W242" s="144">
        <f>SUM(P242:V242)</f>
        <v>1433.12</v>
      </c>
    </row>
    <row r="243" spans="1:23" ht="13.6" x14ac:dyDescent="0.25">
      <c r="A243" s="297">
        <v>5</v>
      </c>
      <c r="B243" s="191">
        <v>65</v>
      </c>
      <c r="C243" s="109" t="str">
        <f>JMS!D242</f>
        <v>A02</v>
      </c>
      <c r="D243" s="109">
        <v>1010</v>
      </c>
      <c r="E243" s="109">
        <v>2200</v>
      </c>
      <c r="F243" s="97" t="s">
        <v>710</v>
      </c>
      <c r="G243" s="108"/>
      <c r="H243" s="108">
        <v>1</v>
      </c>
      <c r="K243" s="108"/>
      <c r="L243" s="116"/>
      <c r="M243" s="113"/>
      <c r="N243" s="100">
        <v>1</v>
      </c>
      <c r="O243" s="371"/>
      <c r="P243" s="94">
        <v>659.05</v>
      </c>
      <c r="Q243" s="94"/>
      <c r="R243" s="94"/>
      <c r="S243" s="94"/>
      <c r="T243" s="94"/>
      <c r="U243" s="94"/>
      <c r="V243" s="94"/>
      <c r="W243" s="144">
        <f>SUM(P243:V243)</f>
        <v>659.05</v>
      </c>
    </row>
    <row r="244" spans="1:23" ht="13.6" x14ac:dyDescent="0.25">
      <c r="A244" s="297">
        <v>5</v>
      </c>
      <c r="B244" s="191">
        <v>66</v>
      </c>
      <c r="C244" s="109" t="str">
        <f>JMS!D243</f>
        <v>A02</v>
      </c>
      <c r="D244" s="109">
        <v>1010</v>
      </c>
      <c r="E244" s="109">
        <v>2200</v>
      </c>
      <c r="F244" s="97" t="s">
        <v>710</v>
      </c>
      <c r="G244" s="108"/>
      <c r="H244" s="108">
        <v>1</v>
      </c>
      <c r="K244" s="108"/>
      <c r="L244" s="116"/>
      <c r="M244" s="113"/>
      <c r="N244" s="100">
        <v>1</v>
      </c>
      <c r="O244" s="371"/>
      <c r="P244" s="94">
        <v>659.05</v>
      </c>
      <c r="Q244" s="94"/>
      <c r="R244" s="94"/>
      <c r="S244" s="94"/>
      <c r="T244" s="94"/>
      <c r="U244" s="94"/>
      <c r="V244" s="94"/>
      <c r="W244" s="144">
        <f>SUM(P244:V244)</f>
        <v>659.05</v>
      </c>
    </row>
    <row r="245" spans="1:23" ht="13.6" x14ac:dyDescent="0.25">
      <c r="A245" s="297">
        <v>5</v>
      </c>
      <c r="B245" s="191">
        <v>67</v>
      </c>
      <c r="C245" s="109" t="str">
        <f>JMS!D244</f>
        <v>A01</v>
      </c>
      <c r="D245" s="109">
        <v>1010</v>
      </c>
      <c r="E245" s="109">
        <v>2200</v>
      </c>
      <c r="F245" s="97" t="s">
        <v>710</v>
      </c>
      <c r="G245" s="108"/>
      <c r="H245" s="108">
        <v>1</v>
      </c>
      <c r="J245" s="108">
        <v>1</v>
      </c>
      <c r="K245" s="108"/>
      <c r="L245" s="116">
        <v>1</v>
      </c>
      <c r="M245" s="113"/>
      <c r="N245" s="100">
        <v>1</v>
      </c>
      <c r="O245" s="371"/>
      <c r="P245" s="94">
        <v>1085.98</v>
      </c>
      <c r="Q245" s="94"/>
      <c r="R245" s="94"/>
      <c r="S245" s="94"/>
      <c r="T245" s="94"/>
      <c r="U245" s="94"/>
      <c r="V245" s="94"/>
      <c r="W245" s="144">
        <f>SUM(P245:V245)</f>
        <v>1085.98</v>
      </c>
    </row>
    <row r="246" spans="1:23" ht="13.6" x14ac:dyDescent="0.25">
      <c r="A246" s="297">
        <v>5</v>
      </c>
      <c r="B246" s="191">
        <v>68</v>
      </c>
      <c r="C246" s="109" t="str">
        <f>JMS!D245</f>
        <v>A02</v>
      </c>
      <c r="D246" s="109">
        <v>910</v>
      </c>
      <c r="E246" s="109">
        <v>2200</v>
      </c>
      <c r="F246" s="97" t="s">
        <v>710</v>
      </c>
      <c r="G246" s="108"/>
      <c r="H246" s="108">
        <v>1</v>
      </c>
      <c r="K246" s="108"/>
      <c r="L246" s="116"/>
      <c r="M246" s="113"/>
      <c r="N246" s="100">
        <v>1</v>
      </c>
      <c r="O246" s="371"/>
      <c r="P246" s="94">
        <v>617.13</v>
      </c>
      <c r="Q246" s="94"/>
      <c r="R246" s="94"/>
      <c r="S246" s="94"/>
      <c r="T246" s="94"/>
      <c r="U246" s="94"/>
      <c r="V246" s="94"/>
      <c r="W246" s="144">
        <f>SUM(P246:V246)</f>
        <v>617.13</v>
      </c>
    </row>
    <row r="247" spans="1:23" ht="13.6" x14ac:dyDescent="0.25">
      <c r="A247" s="297">
        <v>5</v>
      </c>
      <c r="B247" s="191">
        <v>69</v>
      </c>
      <c r="C247" s="109" t="str">
        <f>JMS!D246</f>
        <v>A04</v>
      </c>
      <c r="D247" s="109">
        <v>1340</v>
      </c>
      <c r="E247" s="109">
        <v>2200</v>
      </c>
      <c r="F247" s="97" t="s">
        <v>710</v>
      </c>
      <c r="G247" s="108"/>
      <c r="H247" s="108">
        <v>1</v>
      </c>
      <c r="K247" s="108"/>
      <c r="L247" s="116"/>
      <c r="M247" s="113"/>
      <c r="N247" s="100">
        <v>1</v>
      </c>
      <c r="O247" s="371"/>
      <c r="P247" s="94">
        <v>423.38</v>
      </c>
      <c r="Q247" s="94"/>
      <c r="R247" s="94"/>
      <c r="S247" s="94"/>
      <c r="T247" s="94"/>
      <c r="U247" s="94"/>
      <c r="V247" s="94"/>
      <c r="W247" s="144">
        <f>SUM(P247:V247)</f>
        <v>423.38</v>
      </c>
    </row>
    <row r="248" spans="1:23" ht="13.6" x14ac:dyDescent="0.25">
      <c r="A248" s="297">
        <v>5</v>
      </c>
      <c r="B248" s="191">
        <v>70</v>
      </c>
      <c r="C248" s="109" t="str">
        <f>JMS!D247</f>
        <v>A03</v>
      </c>
      <c r="D248" s="109">
        <v>2000</v>
      </c>
      <c r="E248" s="109">
        <v>2200</v>
      </c>
      <c r="F248" s="97" t="s">
        <v>373</v>
      </c>
      <c r="G248" s="108"/>
      <c r="H248" s="108">
        <v>1</v>
      </c>
      <c r="K248" s="108"/>
      <c r="L248" s="116"/>
      <c r="M248" s="113"/>
      <c r="N248" s="100">
        <v>1</v>
      </c>
      <c r="O248" s="371"/>
      <c r="P248" s="94">
        <v>846.15</v>
      </c>
      <c r="Q248" s="94"/>
      <c r="R248" s="94"/>
      <c r="S248" s="94"/>
      <c r="T248" s="94"/>
      <c r="U248" s="94">
        <v>587</v>
      </c>
      <c r="V248" s="94"/>
      <c r="W248" s="144">
        <f>SUM(P248:V248)</f>
        <v>1433.15</v>
      </c>
    </row>
    <row r="249" spans="1:23" ht="13.6" x14ac:dyDescent="0.25">
      <c r="A249" s="297">
        <v>5</v>
      </c>
      <c r="B249" s="191">
        <v>71</v>
      </c>
      <c r="C249" s="109" t="str">
        <f>JMS!D248</f>
        <v>A02</v>
      </c>
      <c r="D249" s="109">
        <v>810</v>
      </c>
      <c r="E249" s="109">
        <v>2200</v>
      </c>
      <c r="F249" s="97" t="s">
        <v>710</v>
      </c>
      <c r="G249" s="108"/>
      <c r="H249" s="108">
        <v>1</v>
      </c>
      <c r="K249" s="108"/>
      <c r="L249" s="116"/>
      <c r="M249" s="113"/>
      <c r="N249" s="100">
        <v>1</v>
      </c>
      <c r="O249" s="371"/>
      <c r="P249" s="94">
        <v>558.41999999999996</v>
      </c>
      <c r="Q249" s="94"/>
      <c r="R249" s="94"/>
      <c r="S249" s="94"/>
      <c r="T249" s="94"/>
      <c r="U249" s="94"/>
      <c r="V249" s="94"/>
      <c r="W249" s="144">
        <f>SUM(P249:V249)</f>
        <v>558.41999999999996</v>
      </c>
    </row>
    <row r="250" spans="1:23" ht="13.6" x14ac:dyDescent="0.25">
      <c r="A250" s="297">
        <v>5</v>
      </c>
      <c r="B250" s="191">
        <v>72</v>
      </c>
      <c r="C250" s="109" t="str">
        <f>JMS!D249</f>
        <v>A03</v>
      </c>
      <c r="D250" s="109">
        <v>2000</v>
      </c>
      <c r="E250" s="109">
        <v>2200</v>
      </c>
      <c r="F250" s="97" t="s">
        <v>373</v>
      </c>
      <c r="G250" s="108"/>
      <c r="H250" s="108">
        <v>1</v>
      </c>
      <c r="K250" s="108"/>
      <c r="L250" s="116"/>
      <c r="M250" s="113"/>
      <c r="N250" s="100">
        <v>1</v>
      </c>
      <c r="O250" s="371"/>
      <c r="P250" s="94">
        <v>846.12</v>
      </c>
      <c r="Q250" s="94"/>
      <c r="R250" s="94"/>
      <c r="S250" s="94"/>
      <c r="T250" s="94"/>
      <c r="U250" s="94">
        <v>587</v>
      </c>
      <c r="V250" s="94"/>
      <c r="W250" s="144">
        <f>SUM(P250:V250)</f>
        <v>1433.12</v>
      </c>
    </row>
    <row r="251" spans="1:23" ht="13.6" x14ac:dyDescent="0.25">
      <c r="A251" s="297">
        <v>5</v>
      </c>
      <c r="B251" s="191">
        <v>73</v>
      </c>
      <c r="C251" s="109" t="str">
        <f>JMS!D250</f>
        <v>A02</v>
      </c>
      <c r="D251" s="109">
        <v>910</v>
      </c>
      <c r="E251" s="109">
        <v>2200</v>
      </c>
      <c r="F251" s="97" t="s">
        <v>710</v>
      </c>
      <c r="G251" s="108"/>
      <c r="H251" s="108">
        <v>1</v>
      </c>
      <c r="K251" s="108"/>
      <c r="L251" s="116"/>
      <c r="M251" s="113"/>
      <c r="N251" s="100">
        <v>1</v>
      </c>
      <c r="O251" s="371"/>
      <c r="P251" s="94">
        <v>522.71</v>
      </c>
      <c r="Q251" s="94"/>
      <c r="R251" s="94"/>
      <c r="S251" s="94"/>
      <c r="T251" s="94"/>
      <c r="U251" s="94"/>
      <c r="V251" s="94"/>
      <c r="W251" s="144">
        <f>SUM(P251:V251)</f>
        <v>522.71</v>
      </c>
    </row>
    <row r="252" spans="1:23" ht="13.6" x14ac:dyDescent="0.25">
      <c r="A252" s="297">
        <v>5</v>
      </c>
      <c r="B252" s="191">
        <v>74</v>
      </c>
      <c r="C252" s="109" t="str">
        <f>JMS!D251</f>
        <v>A01</v>
      </c>
      <c r="D252" s="109">
        <v>1010</v>
      </c>
      <c r="E252" s="109">
        <v>2200</v>
      </c>
      <c r="F252" s="97" t="s">
        <v>710</v>
      </c>
      <c r="G252" s="108"/>
      <c r="H252" s="108">
        <v>1</v>
      </c>
      <c r="J252" s="108">
        <v>1</v>
      </c>
      <c r="K252" s="108"/>
      <c r="L252" s="116">
        <v>1</v>
      </c>
      <c r="M252" s="113"/>
      <c r="N252" s="100">
        <v>1</v>
      </c>
      <c r="O252" s="371"/>
      <c r="P252" s="94">
        <v>1085.98</v>
      </c>
      <c r="Q252" s="94"/>
      <c r="R252" s="94"/>
      <c r="S252" s="94"/>
      <c r="T252" s="94"/>
      <c r="U252" s="94"/>
      <c r="V252" s="94"/>
      <c r="W252" s="144">
        <f>SUM(P252:V252)</f>
        <v>1085.98</v>
      </c>
    </row>
    <row r="253" spans="1:23" ht="13.6" x14ac:dyDescent="0.25">
      <c r="A253" s="297">
        <v>5</v>
      </c>
      <c r="B253" s="191">
        <v>75</v>
      </c>
      <c r="C253" s="109" t="str">
        <f>JMS!D252</f>
        <v>A02</v>
      </c>
      <c r="D253" s="109">
        <v>1010</v>
      </c>
      <c r="E253" s="109">
        <v>2200</v>
      </c>
      <c r="F253" s="97" t="s">
        <v>710</v>
      </c>
      <c r="G253" s="108"/>
      <c r="H253" s="108">
        <v>1</v>
      </c>
      <c r="K253" s="108"/>
      <c r="L253" s="116"/>
      <c r="M253" s="113"/>
      <c r="N253" s="100">
        <v>1</v>
      </c>
      <c r="O253" s="371"/>
      <c r="P253" s="94">
        <v>659.05</v>
      </c>
      <c r="Q253" s="94"/>
      <c r="R253" s="94"/>
      <c r="S253" s="94"/>
      <c r="T253" s="94"/>
      <c r="U253" s="94"/>
      <c r="V253" s="94"/>
      <c r="W253" s="144">
        <f>SUM(P253:V253)</f>
        <v>659.05</v>
      </c>
    </row>
    <row r="254" spans="1:23" ht="13.6" x14ac:dyDescent="0.25">
      <c r="A254" s="297">
        <v>5</v>
      </c>
      <c r="B254" s="191">
        <v>76</v>
      </c>
      <c r="C254" s="109" t="str">
        <f>JMS!D253</f>
        <v>A02</v>
      </c>
      <c r="D254" s="109">
        <v>1010</v>
      </c>
      <c r="E254" s="109">
        <v>2200</v>
      </c>
      <c r="F254" s="97" t="s">
        <v>710</v>
      </c>
      <c r="G254" s="108"/>
      <c r="H254" s="108">
        <v>1</v>
      </c>
      <c r="K254" s="108"/>
      <c r="L254" s="116"/>
      <c r="M254" s="113"/>
      <c r="N254" s="100">
        <v>1</v>
      </c>
      <c r="O254" s="371"/>
      <c r="P254" s="94">
        <v>659.05</v>
      </c>
      <c r="Q254" s="94"/>
      <c r="R254" s="94"/>
      <c r="S254" s="94"/>
      <c r="T254" s="94"/>
      <c r="U254" s="94"/>
      <c r="V254" s="94"/>
      <c r="W254" s="144">
        <f>SUM(P254:V254)</f>
        <v>659.05</v>
      </c>
    </row>
    <row r="255" spans="1:23" ht="13.6" x14ac:dyDescent="0.25">
      <c r="A255" s="297">
        <v>5</v>
      </c>
      <c r="B255" s="191">
        <v>77</v>
      </c>
      <c r="C255" s="109" t="str">
        <f>JMS!D254</f>
        <v>A04</v>
      </c>
      <c r="D255" s="109">
        <v>1195</v>
      </c>
      <c r="E255" s="109">
        <v>2200</v>
      </c>
      <c r="F255" s="97" t="s">
        <v>710</v>
      </c>
      <c r="G255" s="108"/>
      <c r="H255" s="108">
        <v>1</v>
      </c>
      <c r="K255" s="108"/>
      <c r="L255" s="116"/>
      <c r="M255" s="113"/>
      <c r="N255" s="100">
        <v>1</v>
      </c>
      <c r="O255" s="371"/>
      <c r="P255" s="94">
        <v>382.86</v>
      </c>
      <c r="Q255" s="94"/>
      <c r="R255" s="94"/>
      <c r="S255" s="94"/>
      <c r="T255" s="94"/>
      <c r="U255" s="94"/>
      <c r="V255" s="94"/>
      <c r="W255" s="144">
        <f>SUM(P255:V255)</f>
        <v>382.86</v>
      </c>
    </row>
    <row r="256" spans="1:23" ht="13.6" x14ac:dyDescent="0.25">
      <c r="A256" s="297">
        <v>5</v>
      </c>
      <c r="B256" s="191">
        <v>78</v>
      </c>
      <c r="C256" s="109" t="str">
        <f>JMS!D255</f>
        <v>A01</v>
      </c>
      <c r="D256" s="109">
        <v>1010</v>
      </c>
      <c r="E256" s="109">
        <v>2200</v>
      </c>
      <c r="F256" s="97" t="s">
        <v>710</v>
      </c>
      <c r="G256" s="108"/>
      <c r="H256" s="108">
        <v>1</v>
      </c>
      <c r="J256" s="108">
        <v>1</v>
      </c>
      <c r="K256" s="108"/>
      <c r="L256" s="116">
        <v>1</v>
      </c>
      <c r="M256" s="113"/>
      <c r="N256" s="100">
        <v>1</v>
      </c>
      <c r="O256" s="371"/>
      <c r="P256" s="94">
        <v>1085.98</v>
      </c>
      <c r="Q256" s="94"/>
      <c r="R256" s="94"/>
      <c r="S256" s="94"/>
      <c r="T256" s="94"/>
      <c r="U256" s="94"/>
      <c r="V256" s="94"/>
      <c r="W256" s="144">
        <f>SUM(P256:V256)</f>
        <v>1085.98</v>
      </c>
    </row>
    <row r="257" spans="1:23" ht="13.6" x14ac:dyDescent="0.25">
      <c r="A257" s="297">
        <v>5</v>
      </c>
      <c r="B257" s="191">
        <v>79</v>
      </c>
      <c r="C257" s="109" t="str">
        <f>JMS!D256</f>
        <v>A02</v>
      </c>
      <c r="D257" s="109">
        <v>1010</v>
      </c>
      <c r="E257" s="109">
        <v>2200</v>
      </c>
      <c r="F257" s="97" t="s">
        <v>710</v>
      </c>
      <c r="G257" s="108"/>
      <c r="H257" s="108">
        <v>1</v>
      </c>
      <c r="K257" s="108"/>
      <c r="L257" s="116"/>
      <c r="M257" s="113"/>
      <c r="N257" s="100">
        <v>1</v>
      </c>
      <c r="O257" s="371"/>
      <c r="P257" s="94">
        <v>659.05</v>
      </c>
      <c r="Q257" s="94"/>
      <c r="R257" s="94"/>
      <c r="S257" s="94"/>
      <c r="T257" s="94"/>
      <c r="U257" s="94"/>
      <c r="V257" s="94"/>
      <c r="W257" s="144">
        <f>SUM(P257:V257)</f>
        <v>659.05</v>
      </c>
    </row>
    <row r="258" spans="1:23" ht="13.6" x14ac:dyDescent="0.25">
      <c r="A258" s="297">
        <v>5</v>
      </c>
      <c r="B258" s="191">
        <v>80</v>
      </c>
      <c r="C258" s="109" t="str">
        <f>JMS!D257</f>
        <v>A02</v>
      </c>
      <c r="D258" s="109">
        <v>1010</v>
      </c>
      <c r="E258" s="109">
        <v>2200</v>
      </c>
      <c r="F258" s="97" t="s">
        <v>710</v>
      </c>
      <c r="G258" s="108"/>
      <c r="H258" s="108">
        <v>1</v>
      </c>
      <c r="K258" s="108"/>
      <c r="L258" s="116"/>
      <c r="M258" s="113"/>
      <c r="N258" s="100">
        <v>1</v>
      </c>
      <c r="O258" s="371"/>
      <c r="P258" s="94">
        <v>659.05</v>
      </c>
      <c r="Q258" s="94"/>
      <c r="R258" s="94"/>
      <c r="S258" s="94"/>
      <c r="T258" s="94"/>
      <c r="U258" s="94"/>
      <c r="V258" s="94"/>
      <c r="W258" s="144">
        <f>SUM(P258:V258)</f>
        <v>659.05</v>
      </c>
    </row>
    <row r="259" spans="1:23" ht="13.6" x14ac:dyDescent="0.25">
      <c r="A259" s="297">
        <v>5</v>
      </c>
      <c r="B259" s="191">
        <v>81</v>
      </c>
      <c r="C259" s="109" t="str">
        <f>JMS!D258</f>
        <v>A02</v>
      </c>
      <c r="D259" s="109">
        <v>1010</v>
      </c>
      <c r="E259" s="109">
        <v>2200</v>
      </c>
      <c r="F259" s="97" t="s">
        <v>710</v>
      </c>
      <c r="G259" s="108"/>
      <c r="H259" s="108">
        <v>1</v>
      </c>
      <c r="K259" s="108"/>
      <c r="L259" s="116"/>
      <c r="M259" s="113"/>
      <c r="N259" s="100">
        <v>1</v>
      </c>
      <c r="O259" s="371"/>
      <c r="P259" s="94">
        <v>659.05</v>
      </c>
      <c r="Q259" s="94"/>
      <c r="R259" s="94"/>
      <c r="S259" s="94"/>
      <c r="T259" s="94"/>
      <c r="U259" s="94"/>
      <c r="V259" s="94"/>
      <c r="W259" s="144">
        <f>SUM(P259:V259)</f>
        <v>659.05</v>
      </c>
    </row>
    <row r="260" spans="1:23" ht="13.6" x14ac:dyDescent="0.25">
      <c r="A260" s="297">
        <v>5</v>
      </c>
      <c r="B260" s="191">
        <v>82</v>
      </c>
      <c r="C260" s="109" t="str">
        <f>JMS!D259</f>
        <v>A02</v>
      </c>
      <c r="D260" s="109">
        <v>1010</v>
      </c>
      <c r="E260" s="109">
        <v>2200</v>
      </c>
      <c r="F260" s="97" t="s">
        <v>710</v>
      </c>
      <c r="G260" s="108"/>
      <c r="H260" s="108">
        <v>1</v>
      </c>
      <c r="K260" s="108"/>
      <c r="L260" s="116"/>
      <c r="M260" s="113"/>
      <c r="N260" s="100">
        <v>1</v>
      </c>
      <c r="O260" s="371"/>
      <c r="P260" s="94">
        <v>659.05</v>
      </c>
      <c r="Q260" s="94"/>
      <c r="R260" s="94"/>
      <c r="S260" s="94"/>
      <c r="T260" s="94"/>
      <c r="U260" s="94"/>
      <c r="V260" s="94"/>
      <c r="W260" s="144">
        <f>SUM(P260:V260)</f>
        <v>659.05</v>
      </c>
    </row>
    <row r="261" spans="1:23" ht="13.6" x14ac:dyDescent="0.25">
      <c r="A261" s="297">
        <v>5</v>
      </c>
      <c r="B261" s="191">
        <v>83</v>
      </c>
      <c r="C261" s="109" t="str">
        <f>JMS!D260</f>
        <v>A03</v>
      </c>
      <c r="D261" s="109">
        <v>2000</v>
      </c>
      <c r="E261" s="109">
        <v>2200</v>
      </c>
      <c r="F261" s="97" t="s">
        <v>373</v>
      </c>
      <c r="G261" s="108"/>
      <c r="H261" s="108">
        <v>1</v>
      </c>
      <c r="K261" s="108"/>
      <c r="L261" s="116"/>
      <c r="M261" s="113"/>
      <c r="N261" s="100">
        <v>1</v>
      </c>
      <c r="O261" s="371"/>
      <c r="P261" s="94">
        <v>846.12</v>
      </c>
      <c r="Q261" s="94"/>
      <c r="R261" s="94"/>
      <c r="S261" s="94"/>
      <c r="T261" s="94"/>
      <c r="U261" s="94">
        <v>587</v>
      </c>
      <c r="V261" s="94"/>
      <c r="W261" s="144">
        <f>SUM(P261:V261)</f>
        <v>1433.12</v>
      </c>
    </row>
    <row r="262" spans="1:23" ht="13.6" x14ac:dyDescent="0.25">
      <c r="A262" s="297">
        <v>5</v>
      </c>
      <c r="B262" s="191">
        <v>84</v>
      </c>
      <c r="C262" s="109" t="str">
        <f>JMS!D261</f>
        <v>A04</v>
      </c>
      <c r="D262" s="109">
        <v>1540</v>
      </c>
      <c r="E262" s="109">
        <v>2200</v>
      </c>
      <c r="F262" s="97" t="s">
        <v>710</v>
      </c>
      <c r="G262" s="108"/>
      <c r="H262" s="108">
        <v>1</v>
      </c>
      <c r="K262" s="108"/>
      <c r="L262" s="116"/>
      <c r="M262" s="113"/>
      <c r="N262" s="100">
        <v>1</v>
      </c>
      <c r="O262" s="371"/>
      <c r="P262" s="94">
        <v>479.69</v>
      </c>
      <c r="Q262" s="94"/>
      <c r="R262" s="94"/>
      <c r="S262" s="94"/>
      <c r="T262" s="94"/>
      <c r="U262" s="94"/>
      <c r="V262" s="94"/>
      <c r="W262" s="144">
        <f>SUM(P262:V262)</f>
        <v>479.69</v>
      </c>
    </row>
    <row r="263" spans="1:23" ht="13.6" x14ac:dyDescent="0.25">
      <c r="A263" s="297">
        <v>5</v>
      </c>
      <c r="B263" s="191">
        <v>85</v>
      </c>
      <c r="C263" s="109" t="str">
        <f>JMS!D262</f>
        <v>A01</v>
      </c>
      <c r="D263" s="109">
        <v>1010</v>
      </c>
      <c r="E263" s="109">
        <v>2200</v>
      </c>
      <c r="F263" s="97" t="s">
        <v>710</v>
      </c>
      <c r="G263" s="108"/>
      <c r="H263" s="108">
        <v>1</v>
      </c>
      <c r="J263" s="108">
        <v>1</v>
      </c>
      <c r="K263" s="108"/>
      <c r="L263" s="116">
        <v>1</v>
      </c>
      <c r="M263" s="113"/>
      <c r="N263" s="100">
        <v>1</v>
      </c>
      <c r="O263" s="371"/>
      <c r="P263" s="94">
        <v>1085.98</v>
      </c>
      <c r="Q263" s="94"/>
      <c r="R263" s="94"/>
      <c r="S263" s="94"/>
      <c r="T263" s="94"/>
      <c r="U263" s="94"/>
      <c r="V263" s="94"/>
      <c r="W263" s="144">
        <f>SUM(P263:V263)</f>
        <v>1085.98</v>
      </c>
    </row>
    <row r="264" spans="1:23" ht="13.6" x14ac:dyDescent="0.25">
      <c r="A264" s="297">
        <v>5</v>
      </c>
      <c r="B264" s="191">
        <v>86</v>
      </c>
      <c r="C264" s="109" t="str">
        <f>JMS!D263</f>
        <v>A02</v>
      </c>
      <c r="D264" s="109">
        <v>1010</v>
      </c>
      <c r="E264" s="109">
        <v>2200</v>
      </c>
      <c r="F264" s="97" t="s">
        <v>710</v>
      </c>
      <c r="G264" s="108"/>
      <c r="H264" s="108">
        <v>1</v>
      </c>
      <c r="K264" s="108"/>
      <c r="L264" s="116"/>
      <c r="M264" s="113"/>
      <c r="N264" s="100">
        <v>1</v>
      </c>
      <c r="O264" s="371"/>
      <c r="P264" s="94">
        <v>659.05</v>
      </c>
      <c r="Q264" s="94"/>
      <c r="R264" s="94"/>
      <c r="S264" s="94"/>
      <c r="T264" s="94"/>
      <c r="U264" s="94"/>
      <c r="V264" s="94"/>
      <c r="W264" s="144">
        <f>SUM(P264:V264)</f>
        <v>659.05</v>
      </c>
    </row>
    <row r="265" spans="1:23" ht="13.6" x14ac:dyDescent="0.25">
      <c r="A265" s="297">
        <v>5</v>
      </c>
      <c r="B265" s="191">
        <v>87</v>
      </c>
      <c r="C265" s="109" t="str">
        <f>JMS!D264</f>
        <v>A02</v>
      </c>
      <c r="D265" s="109">
        <v>1010</v>
      </c>
      <c r="E265" s="109">
        <v>2200</v>
      </c>
      <c r="F265" s="97" t="s">
        <v>710</v>
      </c>
      <c r="G265" s="108"/>
      <c r="H265" s="108">
        <v>1</v>
      </c>
      <c r="K265" s="108"/>
      <c r="L265" s="116"/>
      <c r="M265" s="113"/>
      <c r="N265" s="100">
        <v>1</v>
      </c>
      <c r="O265" s="371"/>
      <c r="P265" s="94">
        <v>659.05</v>
      </c>
      <c r="Q265" s="94"/>
      <c r="R265" s="94"/>
      <c r="S265" s="94"/>
      <c r="T265" s="94"/>
      <c r="U265" s="94"/>
      <c r="V265" s="94"/>
      <c r="W265" s="144">
        <f>SUM(P265:V265)</f>
        <v>659.05</v>
      </c>
    </row>
    <row r="266" spans="1:23" ht="13.6" x14ac:dyDescent="0.25">
      <c r="A266" s="297">
        <v>5</v>
      </c>
      <c r="B266" s="191">
        <v>88</v>
      </c>
      <c r="C266" s="109" t="str">
        <f>JMS!D265</f>
        <v>A03</v>
      </c>
      <c r="D266" s="109">
        <v>2000</v>
      </c>
      <c r="E266" s="109">
        <v>2200</v>
      </c>
      <c r="F266" s="97" t="s">
        <v>373</v>
      </c>
      <c r="G266" s="108"/>
      <c r="H266" s="108">
        <v>1</v>
      </c>
      <c r="K266" s="108"/>
      <c r="L266" s="116"/>
      <c r="M266" s="113"/>
      <c r="N266" s="100">
        <v>1</v>
      </c>
      <c r="O266" s="371"/>
      <c r="P266" s="94">
        <v>846.15</v>
      </c>
      <c r="Q266" s="94"/>
      <c r="R266" s="94"/>
      <c r="S266" s="94"/>
      <c r="T266" s="94"/>
      <c r="U266" s="94">
        <v>587</v>
      </c>
      <c r="V266" s="94"/>
      <c r="W266" s="144">
        <f>SUM(P266:V266)</f>
        <v>1433.15</v>
      </c>
    </row>
    <row r="267" spans="1:23" ht="13.6" x14ac:dyDescent="0.25">
      <c r="A267" s="297">
        <v>5</v>
      </c>
      <c r="B267" s="191">
        <v>89</v>
      </c>
      <c r="C267" s="109" t="str">
        <f>JMS!D266</f>
        <v>A02</v>
      </c>
      <c r="D267" s="109">
        <v>1010</v>
      </c>
      <c r="E267" s="109">
        <v>2200</v>
      </c>
      <c r="F267" s="97" t="s">
        <v>710</v>
      </c>
      <c r="G267" s="108"/>
      <c r="H267" s="108">
        <v>1</v>
      </c>
      <c r="K267" s="108"/>
      <c r="L267" s="116"/>
      <c r="M267" s="113"/>
      <c r="N267" s="100">
        <v>1</v>
      </c>
      <c r="O267" s="371"/>
      <c r="P267" s="94">
        <v>659.05</v>
      </c>
      <c r="Q267" s="94"/>
      <c r="R267" s="94"/>
      <c r="S267" s="94"/>
      <c r="T267" s="94"/>
      <c r="U267" s="94"/>
      <c r="V267" s="94"/>
      <c r="W267" s="144">
        <f>SUM(P267:V267)</f>
        <v>659.05</v>
      </c>
    </row>
    <row r="268" spans="1:23" ht="13.6" x14ac:dyDescent="0.25">
      <c r="A268" s="297">
        <v>5</v>
      </c>
      <c r="B268" s="191">
        <v>90</v>
      </c>
      <c r="C268" s="109" t="str">
        <f>JMS!D267</f>
        <v>A02</v>
      </c>
      <c r="D268" s="109">
        <v>1010</v>
      </c>
      <c r="E268" s="109">
        <v>2200</v>
      </c>
      <c r="F268" s="97" t="s">
        <v>710</v>
      </c>
      <c r="G268" s="108"/>
      <c r="H268" s="108">
        <v>1</v>
      </c>
      <c r="K268" s="108"/>
      <c r="L268" s="116"/>
      <c r="M268" s="113"/>
      <c r="N268" s="100">
        <v>1</v>
      </c>
      <c r="O268" s="371"/>
      <c r="P268" s="94">
        <v>659.05</v>
      </c>
      <c r="Q268" s="94"/>
      <c r="R268" s="94"/>
      <c r="S268" s="94"/>
      <c r="T268" s="94"/>
      <c r="U268" s="94"/>
      <c r="V268" s="94"/>
      <c r="W268" s="144">
        <f>SUM(P268:V268)</f>
        <v>659.05</v>
      </c>
    </row>
    <row r="269" spans="1:23" ht="13.6" x14ac:dyDescent="0.25">
      <c r="A269" s="297">
        <v>5</v>
      </c>
      <c r="B269" s="191">
        <v>91</v>
      </c>
      <c r="C269" s="109" t="str">
        <f>JMS!D268</f>
        <v>A04</v>
      </c>
      <c r="D269" s="109">
        <v>1540</v>
      </c>
      <c r="E269" s="109">
        <v>2200</v>
      </c>
      <c r="F269" s="97" t="s">
        <v>710</v>
      </c>
      <c r="G269" s="108"/>
      <c r="H269" s="108">
        <v>1</v>
      </c>
      <c r="K269" s="108"/>
      <c r="L269" s="116"/>
      <c r="M269" s="113"/>
      <c r="N269" s="100">
        <v>1</v>
      </c>
      <c r="O269" s="371"/>
      <c r="P269" s="94">
        <v>479.69</v>
      </c>
      <c r="Q269" s="94"/>
      <c r="R269" s="94"/>
      <c r="S269" s="94"/>
      <c r="T269" s="94"/>
      <c r="U269" s="94"/>
      <c r="V269" s="94"/>
      <c r="W269" s="144">
        <f>SUM(P269:V269)</f>
        <v>479.69</v>
      </c>
    </row>
    <row r="270" spans="1:23" ht="13.6" x14ac:dyDescent="0.25">
      <c r="A270" s="297">
        <v>5</v>
      </c>
      <c r="B270" s="191">
        <v>92</v>
      </c>
      <c r="C270" s="109" t="str">
        <f>JMS!D269</f>
        <v>A01</v>
      </c>
      <c r="D270" s="109">
        <v>1010</v>
      </c>
      <c r="E270" s="109">
        <v>2200</v>
      </c>
      <c r="F270" s="97" t="s">
        <v>710</v>
      </c>
      <c r="G270" s="108"/>
      <c r="H270" s="108">
        <v>1</v>
      </c>
      <c r="J270" s="108">
        <v>1</v>
      </c>
      <c r="K270" s="108"/>
      <c r="L270" s="116">
        <v>1</v>
      </c>
      <c r="M270" s="113"/>
      <c r="N270" s="100">
        <v>1</v>
      </c>
      <c r="O270" s="371"/>
      <c r="P270" s="94">
        <v>1085.98</v>
      </c>
      <c r="Q270" s="94"/>
      <c r="R270" s="94"/>
      <c r="S270" s="94"/>
      <c r="T270" s="94"/>
      <c r="U270" s="94"/>
      <c r="V270" s="94"/>
      <c r="W270" s="144">
        <f>SUM(P270:V270)</f>
        <v>1085.98</v>
      </c>
    </row>
    <row r="271" spans="1:23" ht="13.6" x14ac:dyDescent="0.25">
      <c r="A271" s="297">
        <v>5</v>
      </c>
      <c r="B271" s="191">
        <v>93</v>
      </c>
      <c r="C271" s="109" t="str">
        <f>JMS!D270</f>
        <v>A02</v>
      </c>
      <c r="D271" s="109">
        <v>1010</v>
      </c>
      <c r="E271" s="109">
        <v>2200</v>
      </c>
      <c r="F271" s="97" t="s">
        <v>710</v>
      </c>
      <c r="G271" s="108"/>
      <c r="H271" s="108">
        <v>1</v>
      </c>
      <c r="K271" s="108"/>
      <c r="L271" s="116"/>
      <c r="M271" s="113"/>
      <c r="N271" s="100">
        <v>1</v>
      </c>
      <c r="O271" s="371"/>
      <c r="P271" s="94">
        <v>659.05</v>
      </c>
      <c r="Q271" s="94"/>
      <c r="R271" s="94"/>
      <c r="S271" s="94"/>
      <c r="T271" s="94"/>
      <c r="U271" s="94"/>
      <c r="V271" s="94"/>
      <c r="W271" s="144">
        <f>SUM(P271:V271)</f>
        <v>659.05</v>
      </c>
    </row>
    <row r="272" spans="1:23" ht="13.6" x14ac:dyDescent="0.25">
      <c r="A272" s="297">
        <v>5</v>
      </c>
      <c r="B272" s="191">
        <v>94</v>
      </c>
      <c r="C272" s="109" t="str">
        <f>JMS!D271</f>
        <v>A04</v>
      </c>
      <c r="D272" s="109">
        <v>1340</v>
      </c>
      <c r="E272" s="109">
        <v>2200</v>
      </c>
      <c r="F272" s="97" t="s">
        <v>710</v>
      </c>
      <c r="G272" s="108"/>
      <c r="H272" s="108">
        <v>1</v>
      </c>
      <c r="K272" s="108"/>
      <c r="L272" s="116"/>
      <c r="M272" s="113"/>
      <c r="N272" s="100">
        <v>1</v>
      </c>
      <c r="O272" s="371"/>
      <c r="P272" s="94">
        <v>423.38</v>
      </c>
      <c r="Q272" s="94"/>
      <c r="R272" s="94"/>
      <c r="S272" s="94"/>
      <c r="T272" s="94"/>
      <c r="U272" s="94"/>
      <c r="V272" s="94"/>
      <c r="W272" s="144">
        <f>SUM(P272:V272)</f>
        <v>423.38</v>
      </c>
    </row>
    <row r="273" spans="1:23" ht="13.6" x14ac:dyDescent="0.25">
      <c r="A273" s="297">
        <v>5</v>
      </c>
      <c r="B273" s="191">
        <v>95</v>
      </c>
      <c r="C273" s="109" t="str">
        <f>JMS!D272</f>
        <v>A02</v>
      </c>
      <c r="D273" s="109">
        <v>1010</v>
      </c>
      <c r="E273" s="109">
        <v>2200</v>
      </c>
      <c r="F273" s="97" t="s">
        <v>710</v>
      </c>
      <c r="G273" s="108"/>
      <c r="H273" s="108">
        <v>1</v>
      </c>
      <c r="K273" s="108"/>
      <c r="L273" s="116"/>
      <c r="M273" s="113"/>
      <c r="N273" s="100">
        <v>1</v>
      </c>
      <c r="O273" s="371"/>
      <c r="P273" s="94">
        <v>659.05</v>
      </c>
      <c r="Q273" s="94"/>
      <c r="R273" s="94"/>
      <c r="S273" s="94"/>
      <c r="T273" s="94"/>
      <c r="U273" s="94"/>
      <c r="V273" s="94"/>
      <c r="W273" s="144">
        <f>SUM(P273:V273)</f>
        <v>659.05</v>
      </c>
    </row>
    <row r="274" spans="1:23" ht="13.6" x14ac:dyDescent="0.25">
      <c r="A274" s="297">
        <v>5</v>
      </c>
      <c r="B274" s="191">
        <v>96</v>
      </c>
      <c r="C274" s="109" t="str">
        <f>JMS!D273</f>
        <v>A01</v>
      </c>
      <c r="D274" s="109">
        <v>1010</v>
      </c>
      <c r="E274" s="109">
        <v>2200</v>
      </c>
      <c r="F274" s="97" t="s">
        <v>710</v>
      </c>
      <c r="G274" s="108"/>
      <c r="H274" s="108">
        <v>1</v>
      </c>
      <c r="J274" s="108">
        <v>1</v>
      </c>
      <c r="K274" s="108"/>
      <c r="L274" s="116">
        <v>1</v>
      </c>
      <c r="M274" s="113"/>
      <c r="N274" s="100">
        <v>1</v>
      </c>
      <c r="O274" s="371"/>
      <c r="P274" s="94">
        <v>1085.98</v>
      </c>
      <c r="Q274" s="94"/>
      <c r="R274" s="94"/>
      <c r="S274" s="94"/>
      <c r="T274" s="94"/>
      <c r="U274" s="94"/>
      <c r="V274" s="94"/>
      <c r="W274" s="144">
        <f>SUM(P274:V274)</f>
        <v>1085.98</v>
      </c>
    </row>
    <row r="275" spans="1:23" ht="13.6" x14ac:dyDescent="0.25">
      <c r="A275" s="297">
        <v>5</v>
      </c>
      <c r="B275" s="191">
        <v>97</v>
      </c>
      <c r="C275" s="109" t="str">
        <f>JMS!D274</f>
        <v>A04</v>
      </c>
      <c r="D275" s="109">
        <v>1595</v>
      </c>
      <c r="E275" s="109">
        <v>2200</v>
      </c>
      <c r="F275" s="97" t="s">
        <v>710</v>
      </c>
      <c r="G275" s="108"/>
      <c r="H275" s="108">
        <v>1</v>
      </c>
      <c r="K275" s="108"/>
      <c r="L275" s="116"/>
      <c r="M275" s="113"/>
      <c r="N275" s="100">
        <v>1</v>
      </c>
      <c r="O275" s="371"/>
      <c r="P275" s="94">
        <v>479.69</v>
      </c>
      <c r="Q275" s="94"/>
      <c r="R275" s="94"/>
      <c r="S275" s="94"/>
      <c r="T275" s="94"/>
      <c r="U275" s="94"/>
      <c r="V275" s="94"/>
      <c r="W275" s="144">
        <f>SUM(P275:V275)</f>
        <v>479.69</v>
      </c>
    </row>
    <row r="276" spans="1:23" ht="13.6" x14ac:dyDescent="0.25">
      <c r="A276" s="297">
        <v>5</v>
      </c>
      <c r="B276" s="191">
        <v>98</v>
      </c>
      <c r="C276" s="109" t="str">
        <f>JMS!D275</f>
        <v>A02</v>
      </c>
      <c r="D276" s="109">
        <v>910</v>
      </c>
      <c r="E276" s="109">
        <v>2200</v>
      </c>
      <c r="F276" s="97" t="s">
        <v>710</v>
      </c>
      <c r="G276" s="108"/>
      <c r="H276" s="108">
        <v>1</v>
      </c>
      <c r="K276" s="108"/>
      <c r="L276" s="116"/>
      <c r="M276" s="113"/>
      <c r="N276" s="100">
        <v>1</v>
      </c>
      <c r="O276" s="371"/>
      <c r="P276" s="94">
        <v>617.13</v>
      </c>
      <c r="Q276" s="94"/>
      <c r="R276" s="94"/>
      <c r="S276" s="94"/>
      <c r="T276" s="94"/>
      <c r="U276" s="94"/>
      <c r="V276" s="94"/>
      <c r="W276" s="144">
        <f>SUM(P276:V276)</f>
        <v>617.13</v>
      </c>
    </row>
    <row r="277" spans="1:23" ht="13.6" x14ac:dyDescent="0.25">
      <c r="A277" s="297">
        <v>5</v>
      </c>
      <c r="B277" s="191">
        <v>99</v>
      </c>
      <c r="C277" s="109" t="str">
        <f>JMS!D276</f>
        <v>A02</v>
      </c>
      <c r="D277" s="109">
        <v>1010</v>
      </c>
      <c r="E277" s="109">
        <v>2200</v>
      </c>
      <c r="F277" s="97" t="s">
        <v>710</v>
      </c>
      <c r="G277" s="108"/>
      <c r="H277" s="108">
        <v>1</v>
      </c>
      <c r="K277" s="108"/>
      <c r="L277" s="116"/>
      <c r="M277" s="113"/>
      <c r="N277" s="100">
        <v>1</v>
      </c>
      <c r="O277" s="371"/>
      <c r="P277" s="94">
        <v>659.05</v>
      </c>
      <c r="Q277" s="94"/>
      <c r="R277" s="94"/>
      <c r="S277" s="94"/>
      <c r="T277" s="94"/>
      <c r="U277" s="94"/>
      <c r="V277" s="94"/>
      <c r="W277" s="144">
        <f>SUM(P277:V277)</f>
        <v>659.05</v>
      </c>
    </row>
    <row r="278" spans="1:23" ht="13.6" x14ac:dyDescent="0.25">
      <c r="A278" s="297">
        <v>5</v>
      </c>
      <c r="B278" s="191">
        <v>100</v>
      </c>
      <c r="C278" s="109" t="str">
        <f>JMS!D277</f>
        <v>A02</v>
      </c>
      <c r="D278" s="109">
        <v>1010</v>
      </c>
      <c r="E278" s="109">
        <v>2200</v>
      </c>
      <c r="F278" s="97" t="s">
        <v>710</v>
      </c>
      <c r="G278" s="108"/>
      <c r="H278" s="108">
        <v>1</v>
      </c>
      <c r="K278" s="108"/>
      <c r="L278" s="116"/>
      <c r="M278" s="113"/>
      <c r="N278" s="100">
        <v>1</v>
      </c>
      <c r="O278" s="371"/>
      <c r="P278" s="94">
        <v>659.05</v>
      </c>
      <c r="Q278" s="94"/>
      <c r="R278" s="94"/>
      <c r="S278" s="94"/>
      <c r="T278" s="94"/>
      <c r="U278" s="94"/>
      <c r="V278" s="94"/>
      <c r="W278" s="144">
        <f>SUM(P278:V278)</f>
        <v>659.05</v>
      </c>
    </row>
    <row r="279" spans="1:23" ht="13.6" x14ac:dyDescent="0.25">
      <c r="A279" s="297">
        <v>5</v>
      </c>
      <c r="B279" s="191">
        <v>101</v>
      </c>
      <c r="C279" s="109" t="str">
        <f>JMS!D278</f>
        <v>A02</v>
      </c>
      <c r="D279" s="109">
        <v>1010</v>
      </c>
      <c r="E279" s="109">
        <v>2200</v>
      </c>
      <c r="F279" s="97" t="s">
        <v>710</v>
      </c>
      <c r="G279" s="108"/>
      <c r="H279" s="108">
        <v>1</v>
      </c>
      <c r="K279" s="108"/>
      <c r="L279" s="116"/>
      <c r="M279" s="113"/>
      <c r="N279" s="100">
        <v>1</v>
      </c>
      <c r="O279" s="371"/>
      <c r="P279" s="94">
        <v>659.05</v>
      </c>
      <c r="Q279" s="94"/>
      <c r="R279" s="94"/>
      <c r="S279" s="94"/>
      <c r="T279" s="94"/>
      <c r="U279" s="94"/>
      <c r="V279" s="94"/>
      <c r="W279" s="144">
        <f>SUM(P279:V279)</f>
        <v>659.05</v>
      </c>
    </row>
    <row r="280" spans="1:23" ht="13.6" x14ac:dyDescent="0.25">
      <c r="A280" s="297">
        <v>5</v>
      </c>
      <c r="B280" s="191">
        <v>102</v>
      </c>
      <c r="C280" s="109" t="str">
        <f>JMS!D279</f>
        <v>A01</v>
      </c>
      <c r="D280" s="109">
        <v>1010</v>
      </c>
      <c r="E280" s="109">
        <v>2200</v>
      </c>
      <c r="F280" s="97" t="s">
        <v>710</v>
      </c>
      <c r="G280" s="108"/>
      <c r="H280" s="108">
        <v>1</v>
      </c>
      <c r="J280" s="108">
        <v>1</v>
      </c>
      <c r="K280" s="108"/>
      <c r="L280" s="116">
        <v>1</v>
      </c>
      <c r="M280" s="113"/>
      <c r="N280" s="100">
        <v>1</v>
      </c>
      <c r="O280" s="371"/>
      <c r="P280" s="94">
        <v>1085.98</v>
      </c>
      <c r="Q280" s="94"/>
      <c r="R280" s="94"/>
      <c r="S280" s="94"/>
      <c r="T280" s="94"/>
      <c r="U280" s="94"/>
      <c r="V280" s="94"/>
      <c r="W280" s="144">
        <f>SUM(P280:V280)</f>
        <v>1085.98</v>
      </c>
    </row>
    <row r="281" spans="1:23" ht="13.6" x14ac:dyDescent="0.25">
      <c r="A281" s="297">
        <v>5</v>
      </c>
      <c r="B281" s="191">
        <v>103</v>
      </c>
      <c r="C281" s="109" t="str">
        <f>JMS!D280</f>
        <v>A04</v>
      </c>
      <c r="D281" s="109">
        <v>1340</v>
      </c>
      <c r="E281" s="109">
        <v>2200</v>
      </c>
      <c r="F281" s="97" t="s">
        <v>710</v>
      </c>
      <c r="G281" s="108"/>
      <c r="H281" s="108">
        <v>1</v>
      </c>
      <c r="K281" s="108"/>
      <c r="L281" s="116"/>
      <c r="M281" s="113"/>
      <c r="N281" s="100">
        <v>1</v>
      </c>
      <c r="O281" s="371"/>
      <c r="P281" s="94">
        <v>423.38</v>
      </c>
      <c r="Q281" s="94"/>
      <c r="R281" s="94"/>
      <c r="S281" s="94"/>
      <c r="T281" s="94"/>
      <c r="U281" s="94"/>
      <c r="V281" s="94"/>
      <c r="W281" s="144">
        <f>SUM(P281:V281)</f>
        <v>423.38</v>
      </c>
    </row>
    <row r="282" spans="1:23" ht="13.6" x14ac:dyDescent="0.25">
      <c r="A282" s="297">
        <v>5</v>
      </c>
      <c r="B282" s="191">
        <v>104</v>
      </c>
      <c r="C282" s="109" t="str">
        <f>JMS!D281</f>
        <v>A02</v>
      </c>
      <c r="D282" s="109">
        <v>1010</v>
      </c>
      <c r="E282" s="109">
        <v>2200</v>
      </c>
      <c r="F282" s="97" t="s">
        <v>710</v>
      </c>
      <c r="G282" s="108"/>
      <c r="H282" s="108">
        <v>1</v>
      </c>
      <c r="K282" s="108"/>
      <c r="L282" s="116"/>
      <c r="M282" s="113"/>
      <c r="N282" s="100">
        <v>1</v>
      </c>
      <c r="O282" s="371"/>
      <c r="P282" s="94">
        <v>659.05</v>
      </c>
      <c r="Q282" s="94"/>
      <c r="R282" s="94"/>
      <c r="S282" s="94"/>
      <c r="T282" s="94"/>
      <c r="U282" s="94"/>
      <c r="V282" s="94"/>
      <c r="W282" s="144">
        <f>SUM(P282:V282)</f>
        <v>659.05</v>
      </c>
    </row>
    <row r="283" spans="1:23" ht="13.6" x14ac:dyDescent="0.25">
      <c r="A283" s="297">
        <v>5</v>
      </c>
      <c r="B283" s="191">
        <v>105</v>
      </c>
      <c r="C283" s="109" t="str">
        <f>JMS!D282</f>
        <v>A02</v>
      </c>
      <c r="D283" s="109">
        <v>1010</v>
      </c>
      <c r="E283" s="109">
        <v>2200</v>
      </c>
      <c r="F283" s="97" t="s">
        <v>710</v>
      </c>
      <c r="G283" s="108"/>
      <c r="H283" s="108">
        <v>1</v>
      </c>
      <c r="K283" s="108"/>
      <c r="L283" s="116"/>
      <c r="M283" s="113"/>
      <c r="N283" s="100">
        <v>1</v>
      </c>
      <c r="O283" s="371"/>
      <c r="P283" s="94">
        <v>659.05</v>
      </c>
      <c r="Q283" s="94"/>
      <c r="R283" s="94"/>
      <c r="S283" s="94"/>
      <c r="T283" s="94"/>
      <c r="U283" s="94"/>
      <c r="V283" s="94"/>
      <c r="W283" s="144">
        <f>SUM(P283:V283)</f>
        <v>659.05</v>
      </c>
    </row>
    <row r="284" spans="1:23" ht="13.6" x14ac:dyDescent="0.25">
      <c r="A284" s="297">
        <v>5</v>
      </c>
      <c r="B284" s="191">
        <v>106</v>
      </c>
      <c r="C284" s="109" t="str">
        <f>JMS!D283</f>
        <v>A02</v>
      </c>
      <c r="D284" s="109">
        <v>1010</v>
      </c>
      <c r="E284" s="109">
        <v>2200</v>
      </c>
      <c r="F284" s="97" t="s">
        <v>710</v>
      </c>
      <c r="G284" s="108"/>
      <c r="H284" s="108">
        <v>1</v>
      </c>
      <c r="K284" s="108"/>
      <c r="L284" s="116"/>
      <c r="M284" s="113"/>
      <c r="N284" s="100">
        <v>1</v>
      </c>
      <c r="O284" s="371"/>
      <c r="P284" s="94">
        <v>659.05</v>
      </c>
      <c r="Q284" s="94"/>
      <c r="R284" s="94"/>
      <c r="S284" s="94"/>
      <c r="T284" s="94"/>
      <c r="U284" s="94"/>
      <c r="V284" s="94"/>
      <c r="W284" s="144">
        <f>SUM(P284:V284)</f>
        <v>659.05</v>
      </c>
    </row>
    <row r="285" spans="1:23" ht="13.6" x14ac:dyDescent="0.25">
      <c r="A285" s="297">
        <v>5</v>
      </c>
      <c r="B285" s="191">
        <v>107</v>
      </c>
      <c r="C285" s="109" t="str">
        <f>JMS!D284</f>
        <v>A02</v>
      </c>
      <c r="D285" s="109">
        <v>1010</v>
      </c>
      <c r="E285" s="109">
        <v>2200</v>
      </c>
      <c r="F285" s="97" t="s">
        <v>710</v>
      </c>
      <c r="G285" s="108"/>
      <c r="H285" s="108">
        <v>1</v>
      </c>
      <c r="K285" s="108"/>
      <c r="L285" s="116"/>
      <c r="M285" s="113"/>
      <c r="N285" s="100">
        <v>1</v>
      </c>
      <c r="O285" s="371"/>
      <c r="P285" s="94">
        <v>659.05</v>
      </c>
      <c r="Q285" s="94"/>
      <c r="R285" s="94"/>
      <c r="S285" s="94"/>
      <c r="T285" s="94"/>
      <c r="U285" s="94"/>
      <c r="V285" s="94"/>
      <c r="W285" s="144">
        <f>SUM(P285:V285)</f>
        <v>659.05</v>
      </c>
    </row>
    <row r="286" spans="1:23" ht="13.6" x14ac:dyDescent="0.25">
      <c r="A286" s="297">
        <v>5</v>
      </c>
      <c r="B286" s="191">
        <v>108</v>
      </c>
      <c r="C286" s="109" t="str">
        <f>JMS!D285</f>
        <v>A06</v>
      </c>
      <c r="D286" s="109">
        <v>1375</v>
      </c>
      <c r="E286" s="109">
        <v>2300</v>
      </c>
      <c r="G286" s="108"/>
      <c r="H286" s="108">
        <v>1</v>
      </c>
      <c r="K286" s="108"/>
      <c r="L286" s="116"/>
      <c r="M286" s="113"/>
      <c r="N286" s="100">
        <v>1</v>
      </c>
      <c r="O286" s="371"/>
      <c r="P286" s="94"/>
      <c r="Q286" s="94"/>
      <c r="R286" s="94"/>
      <c r="S286" s="94"/>
      <c r="T286" s="94"/>
      <c r="U286" s="94"/>
      <c r="V286" s="94"/>
      <c r="W286" s="144">
        <f>SUM(P286:V286)</f>
        <v>0</v>
      </c>
    </row>
    <row r="287" spans="1:23" ht="13.6" x14ac:dyDescent="0.25">
      <c r="A287" s="297">
        <v>5</v>
      </c>
      <c r="B287" s="191">
        <v>109</v>
      </c>
      <c r="C287" s="109" t="str">
        <f>JMS!D286</f>
        <v>A02</v>
      </c>
      <c r="D287" s="109">
        <v>1010</v>
      </c>
      <c r="E287" s="109">
        <v>2200</v>
      </c>
      <c r="F287" s="97" t="s">
        <v>710</v>
      </c>
      <c r="G287" s="108"/>
      <c r="H287" s="108">
        <v>1</v>
      </c>
      <c r="K287" s="108"/>
      <c r="L287" s="116"/>
      <c r="M287" s="113"/>
      <c r="N287" s="100">
        <v>1</v>
      </c>
      <c r="O287" s="371"/>
      <c r="P287" s="94">
        <v>659.05</v>
      </c>
      <c r="Q287" s="94"/>
      <c r="R287" s="94"/>
      <c r="S287" s="94"/>
      <c r="T287" s="94"/>
      <c r="U287" s="94"/>
      <c r="V287" s="94"/>
      <c r="W287" s="144">
        <f>SUM(P287:V287)</f>
        <v>659.05</v>
      </c>
    </row>
    <row r="288" spans="1:23" ht="13.6" x14ac:dyDescent="0.25">
      <c r="A288" s="297">
        <v>5</v>
      </c>
      <c r="B288" s="191">
        <v>110</v>
      </c>
      <c r="C288" s="109" t="str">
        <f>JMS!D287</f>
        <v>R01</v>
      </c>
      <c r="D288" s="109">
        <v>1595</v>
      </c>
      <c r="E288" s="109">
        <v>2100</v>
      </c>
      <c r="F288" s="97" t="s">
        <v>710</v>
      </c>
      <c r="G288" s="108">
        <v>1</v>
      </c>
      <c r="J288" s="108">
        <v>1</v>
      </c>
      <c r="K288" s="108"/>
      <c r="L288" s="116"/>
      <c r="M288" s="113"/>
      <c r="N288" s="100">
        <v>1</v>
      </c>
      <c r="O288" s="371"/>
      <c r="P288" s="94">
        <v>371.76</v>
      </c>
      <c r="Q288" s="94"/>
      <c r="R288" s="94"/>
      <c r="S288" s="94"/>
      <c r="T288" s="94"/>
      <c r="U288" s="94"/>
      <c r="V288" s="94"/>
      <c r="W288" s="144">
        <f>SUM(P288:V288)</f>
        <v>371.76</v>
      </c>
    </row>
    <row r="289" spans="1:24" ht="13.6" x14ac:dyDescent="0.25">
      <c r="A289" s="297">
        <v>5</v>
      </c>
      <c r="B289" s="191">
        <v>111</v>
      </c>
      <c r="C289" s="109" t="str">
        <f>JMS!D288</f>
        <v>A05</v>
      </c>
      <c r="D289" s="109"/>
      <c r="E289" s="109"/>
      <c r="G289" s="108"/>
      <c r="K289" s="108"/>
      <c r="L289" s="116"/>
      <c r="M289" s="113"/>
      <c r="O289" s="371"/>
      <c r="P289" s="94"/>
      <c r="Q289" s="94"/>
      <c r="R289" s="94"/>
      <c r="S289" s="94"/>
      <c r="T289" s="94"/>
      <c r="U289" s="94"/>
      <c r="V289" s="94"/>
      <c r="X289" s="101" t="s">
        <v>645</v>
      </c>
    </row>
    <row r="290" spans="1:24" ht="13.6" x14ac:dyDescent="0.25">
      <c r="A290" s="297">
        <v>5</v>
      </c>
      <c r="B290" s="191">
        <v>112</v>
      </c>
      <c r="C290" s="109" t="str">
        <f>JMS!D289</f>
        <v>A05</v>
      </c>
      <c r="D290" s="109"/>
      <c r="E290" s="109"/>
      <c r="G290" s="108"/>
      <c r="K290" s="108"/>
      <c r="L290" s="116"/>
      <c r="M290" s="113"/>
      <c r="O290" s="371"/>
      <c r="P290" s="94"/>
      <c r="Q290" s="94"/>
      <c r="R290" s="94"/>
      <c r="S290" s="94"/>
      <c r="T290" s="94"/>
      <c r="U290" s="94"/>
      <c r="V290" s="94"/>
      <c r="X290" s="101" t="s">
        <v>645</v>
      </c>
    </row>
    <row r="291" spans="1:24" ht="13.6" x14ac:dyDescent="0.25">
      <c r="A291" s="297">
        <v>5</v>
      </c>
      <c r="B291" s="191">
        <v>113</v>
      </c>
      <c r="C291" s="109" t="str">
        <f>JMS!D290</f>
        <v>A05</v>
      </c>
      <c r="D291" s="109"/>
      <c r="E291" s="109"/>
      <c r="G291" s="108"/>
      <c r="K291" s="108"/>
      <c r="L291" s="116"/>
      <c r="M291" s="113"/>
      <c r="O291" s="371"/>
      <c r="P291" s="94"/>
      <c r="Q291" s="94"/>
      <c r="R291" s="94"/>
      <c r="S291" s="94"/>
      <c r="T291" s="94"/>
      <c r="U291" s="94"/>
      <c r="V291" s="94"/>
      <c r="X291" s="101" t="s">
        <v>645</v>
      </c>
    </row>
    <row r="292" spans="1:24" ht="13.6" x14ac:dyDescent="0.25">
      <c r="A292" s="297">
        <v>5</v>
      </c>
      <c r="B292" s="191">
        <v>114</v>
      </c>
      <c r="C292" s="109" t="str">
        <f>JMS!D291</f>
        <v>A05</v>
      </c>
      <c r="D292" s="109"/>
      <c r="E292" s="109"/>
      <c r="G292" s="108"/>
      <c r="K292" s="108"/>
      <c r="L292" s="116"/>
      <c r="M292" s="113"/>
      <c r="O292" s="371"/>
      <c r="P292" s="94"/>
      <c r="Q292" s="94"/>
      <c r="R292" s="94"/>
      <c r="S292" s="94"/>
      <c r="T292" s="94"/>
      <c r="U292" s="94"/>
      <c r="V292" s="94"/>
      <c r="X292" s="101" t="s">
        <v>645</v>
      </c>
    </row>
    <row r="293" spans="1:24" ht="13.6" x14ac:dyDescent="0.25">
      <c r="A293" s="297">
        <v>5</v>
      </c>
      <c r="B293" s="191">
        <v>115</v>
      </c>
      <c r="C293" s="109" t="str">
        <f>JMS!D292</f>
        <v>A05</v>
      </c>
      <c r="D293" s="109"/>
      <c r="E293" s="109"/>
      <c r="G293" s="108"/>
      <c r="K293" s="108"/>
      <c r="L293" s="116"/>
      <c r="M293" s="113"/>
      <c r="O293" s="371"/>
      <c r="P293" s="94"/>
      <c r="Q293" s="94"/>
      <c r="R293" s="94"/>
      <c r="S293" s="94"/>
      <c r="T293" s="94"/>
      <c r="U293" s="94"/>
      <c r="V293" s="94"/>
      <c r="X293" s="101" t="s">
        <v>645</v>
      </c>
    </row>
    <row r="294" spans="1:24" ht="13.6" x14ac:dyDescent="0.25">
      <c r="A294" s="297">
        <v>5</v>
      </c>
      <c r="B294" s="191">
        <v>116</v>
      </c>
      <c r="C294" s="109" t="str">
        <f>JMS!D293</f>
        <v>A05</v>
      </c>
      <c r="D294" s="109"/>
      <c r="E294" s="109"/>
      <c r="G294" s="108"/>
      <c r="K294" s="108"/>
      <c r="L294" s="116"/>
      <c r="M294" s="113"/>
      <c r="O294" s="371"/>
      <c r="P294" s="94"/>
      <c r="Q294" s="94"/>
      <c r="R294" s="94"/>
      <c r="S294" s="94"/>
      <c r="T294" s="94"/>
      <c r="U294" s="94"/>
      <c r="V294" s="94"/>
      <c r="X294" s="101" t="s">
        <v>645</v>
      </c>
    </row>
    <row r="295" spans="1:24" ht="13.6" x14ac:dyDescent="0.25">
      <c r="A295" s="297">
        <v>5</v>
      </c>
      <c r="B295" s="191">
        <v>117</v>
      </c>
      <c r="C295" s="109" t="str">
        <f>JMS!D294</f>
        <v>A05</v>
      </c>
      <c r="D295" s="109"/>
      <c r="E295" s="109"/>
      <c r="G295" s="108"/>
      <c r="K295" s="108"/>
      <c r="L295" s="116"/>
      <c r="M295" s="113"/>
      <c r="O295" s="371"/>
      <c r="P295" s="94"/>
      <c r="Q295" s="94"/>
      <c r="R295" s="94"/>
      <c r="S295" s="94"/>
      <c r="T295" s="94"/>
      <c r="U295" s="94"/>
      <c r="V295" s="94"/>
      <c r="X295" s="101" t="s">
        <v>645</v>
      </c>
    </row>
    <row r="296" spans="1:24" ht="13.6" x14ac:dyDescent="0.25">
      <c r="A296" s="297">
        <v>5</v>
      </c>
      <c r="B296" s="191">
        <v>118</v>
      </c>
      <c r="C296" s="109" t="str">
        <f>JMS!D295</f>
        <v>A05</v>
      </c>
      <c r="D296" s="109"/>
      <c r="E296" s="109"/>
      <c r="G296" s="108"/>
      <c r="K296" s="108"/>
      <c r="L296" s="116"/>
      <c r="M296" s="113"/>
      <c r="O296" s="371"/>
      <c r="P296" s="94"/>
      <c r="Q296" s="94"/>
      <c r="R296" s="94"/>
      <c r="S296" s="94"/>
      <c r="T296" s="94"/>
      <c r="U296" s="94"/>
      <c r="V296" s="94"/>
      <c r="X296" s="101" t="s">
        <v>645</v>
      </c>
    </row>
    <row r="297" spans="1:24" ht="13.6" x14ac:dyDescent="0.25">
      <c r="A297" s="297">
        <v>5</v>
      </c>
      <c r="B297" s="191">
        <v>119</v>
      </c>
      <c r="C297" s="109" t="str">
        <f>JMS!D296</f>
        <v>A05</v>
      </c>
      <c r="D297" s="109"/>
      <c r="E297" s="109"/>
      <c r="G297" s="108"/>
      <c r="K297" s="108"/>
      <c r="L297" s="116"/>
      <c r="M297" s="113"/>
      <c r="O297" s="371"/>
      <c r="P297" s="94"/>
      <c r="Q297" s="94"/>
      <c r="R297" s="94"/>
      <c r="S297" s="94"/>
      <c r="T297" s="94"/>
      <c r="U297" s="94"/>
      <c r="V297" s="94"/>
      <c r="X297" s="101" t="s">
        <v>645</v>
      </c>
    </row>
    <row r="298" spans="1:24" ht="13.6" x14ac:dyDescent="0.25">
      <c r="A298" s="297">
        <v>5</v>
      </c>
      <c r="B298" s="191">
        <v>120</v>
      </c>
      <c r="C298" s="109" t="str">
        <f>JMS!D297</f>
        <v>A05</v>
      </c>
      <c r="D298" s="109"/>
      <c r="E298" s="109"/>
      <c r="G298" s="108"/>
      <c r="K298" s="108"/>
      <c r="L298" s="116"/>
      <c r="M298" s="113"/>
      <c r="O298" s="371"/>
      <c r="P298" s="94"/>
      <c r="Q298" s="94"/>
      <c r="R298" s="94"/>
      <c r="S298" s="94"/>
      <c r="T298" s="94"/>
      <c r="U298" s="94"/>
      <c r="V298" s="94"/>
      <c r="X298" s="101" t="s">
        <v>645</v>
      </c>
    </row>
    <row r="299" spans="1:24" ht="13.6" x14ac:dyDescent="0.25">
      <c r="A299" s="297">
        <v>5</v>
      </c>
      <c r="B299" s="191">
        <v>121</v>
      </c>
      <c r="C299" s="109" t="str">
        <f>JMS!D298</f>
        <v>A05</v>
      </c>
      <c r="D299" s="109"/>
      <c r="E299" s="109"/>
      <c r="G299" s="108"/>
      <c r="K299" s="108"/>
      <c r="L299" s="116"/>
      <c r="M299" s="113"/>
      <c r="O299" s="371"/>
      <c r="P299" s="94"/>
      <c r="Q299" s="94"/>
      <c r="R299" s="94"/>
      <c r="S299" s="94"/>
      <c r="T299" s="94"/>
      <c r="U299" s="94"/>
      <c r="V299" s="94"/>
      <c r="X299" s="101" t="s">
        <v>645</v>
      </c>
    </row>
    <row r="300" spans="1:24" ht="13.6" x14ac:dyDescent="0.25">
      <c r="A300" s="297">
        <v>5</v>
      </c>
      <c r="B300" s="191">
        <v>122</v>
      </c>
      <c r="C300" s="109" t="str">
        <f>JMS!D299</f>
        <v>A05</v>
      </c>
      <c r="D300" s="109"/>
      <c r="E300" s="109"/>
      <c r="G300" s="108"/>
      <c r="K300" s="108"/>
      <c r="L300" s="116"/>
      <c r="M300" s="113"/>
      <c r="O300" s="371"/>
      <c r="P300" s="94"/>
      <c r="Q300" s="94"/>
      <c r="R300" s="94"/>
      <c r="S300" s="94"/>
      <c r="T300" s="94"/>
      <c r="U300" s="94"/>
      <c r="V300" s="94"/>
      <c r="X300" s="101" t="s">
        <v>645</v>
      </c>
    </row>
    <row r="301" spans="1:24" ht="13.6" x14ac:dyDescent="0.25">
      <c r="A301" s="297">
        <v>5</v>
      </c>
      <c r="B301" s="191">
        <v>123</v>
      </c>
      <c r="C301" s="109" t="str">
        <f>JMS!D300</f>
        <v>A05</v>
      </c>
      <c r="D301" s="109"/>
      <c r="E301" s="109"/>
      <c r="G301" s="108"/>
      <c r="K301" s="108"/>
      <c r="L301" s="116"/>
      <c r="M301" s="113"/>
      <c r="O301" s="371"/>
      <c r="P301" s="94"/>
      <c r="Q301" s="94"/>
      <c r="R301" s="94"/>
      <c r="S301" s="94"/>
      <c r="T301" s="94"/>
      <c r="U301" s="94"/>
      <c r="V301" s="94"/>
      <c r="X301" s="101" t="s">
        <v>645</v>
      </c>
    </row>
    <row r="302" spans="1:24" ht="13.6" x14ac:dyDescent="0.25">
      <c r="A302" s="297">
        <v>5</v>
      </c>
      <c r="B302" s="191">
        <v>124</v>
      </c>
      <c r="C302" s="109" t="str">
        <f>JMS!D301</f>
        <v>A05</v>
      </c>
      <c r="D302" s="109"/>
      <c r="E302" s="109"/>
      <c r="G302" s="108"/>
      <c r="K302" s="108"/>
      <c r="L302" s="116"/>
      <c r="M302" s="113"/>
      <c r="O302" s="371"/>
      <c r="P302" s="94"/>
      <c r="Q302" s="94"/>
      <c r="R302" s="94"/>
      <c r="S302" s="94"/>
      <c r="T302" s="94"/>
      <c r="U302" s="94"/>
      <c r="V302" s="94"/>
      <c r="X302" s="101" t="s">
        <v>645</v>
      </c>
    </row>
    <row r="303" spans="1:24" ht="13.6" x14ac:dyDescent="0.25">
      <c r="A303" s="297">
        <v>5</v>
      </c>
      <c r="B303" s="191">
        <v>125</v>
      </c>
      <c r="C303" s="109" t="str">
        <f>JMS!D302</f>
        <v>A05</v>
      </c>
      <c r="D303" s="109"/>
      <c r="E303" s="109"/>
      <c r="G303" s="108"/>
      <c r="K303" s="108"/>
      <c r="L303" s="116"/>
      <c r="M303" s="113"/>
      <c r="O303" s="371"/>
      <c r="P303" s="94"/>
      <c r="Q303" s="94"/>
      <c r="R303" s="94"/>
      <c r="S303" s="94"/>
      <c r="T303" s="94"/>
      <c r="U303" s="94"/>
      <c r="V303" s="94"/>
      <c r="X303" s="101" t="s">
        <v>645</v>
      </c>
    </row>
    <row r="304" spans="1:24" ht="13.6" x14ac:dyDescent="0.25">
      <c r="A304" s="297">
        <v>5</v>
      </c>
      <c r="B304" s="191">
        <v>126</v>
      </c>
      <c r="C304" s="109" t="str">
        <f>JMS!D303</f>
        <v>A05</v>
      </c>
      <c r="D304" s="109"/>
      <c r="E304" s="109"/>
      <c r="G304" s="108"/>
      <c r="K304" s="108"/>
      <c r="L304" s="116"/>
      <c r="M304" s="113"/>
      <c r="O304" s="371"/>
      <c r="P304" s="94"/>
      <c r="Q304" s="94"/>
      <c r="R304" s="94"/>
      <c r="S304" s="94"/>
      <c r="T304" s="94"/>
      <c r="U304" s="94"/>
      <c r="V304" s="94"/>
      <c r="X304" s="101" t="s">
        <v>645</v>
      </c>
    </row>
    <row r="305" spans="1:24" ht="13.6" x14ac:dyDescent="0.25">
      <c r="A305" s="297">
        <v>5</v>
      </c>
      <c r="B305" s="191">
        <v>127</v>
      </c>
      <c r="C305" s="109" t="str">
        <f>JMS!D304</f>
        <v>A05</v>
      </c>
      <c r="D305" s="109"/>
      <c r="E305" s="109"/>
      <c r="G305" s="108"/>
      <c r="K305" s="108"/>
      <c r="L305" s="116"/>
      <c r="M305" s="113"/>
      <c r="O305" s="371"/>
      <c r="P305" s="94"/>
      <c r="Q305" s="94"/>
      <c r="R305" s="94"/>
      <c r="S305" s="94"/>
      <c r="T305" s="94"/>
      <c r="U305" s="94"/>
      <c r="V305" s="94"/>
      <c r="X305" s="101" t="s">
        <v>645</v>
      </c>
    </row>
    <row r="306" spans="1:24" ht="13.6" x14ac:dyDescent="0.25">
      <c r="A306" s="297">
        <v>5</v>
      </c>
      <c r="B306" s="191">
        <v>128</v>
      </c>
      <c r="C306" s="109" t="str">
        <f>JMS!D305</f>
        <v>A05</v>
      </c>
      <c r="D306" s="109"/>
      <c r="E306" s="109"/>
      <c r="G306" s="108"/>
      <c r="K306" s="108"/>
      <c r="L306" s="116"/>
      <c r="M306" s="113"/>
      <c r="O306" s="371"/>
      <c r="P306" s="94"/>
      <c r="Q306" s="94"/>
      <c r="R306" s="94"/>
      <c r="S306" s="94"/>
      <c r="T306" s="94"/>
      <c r="U306" s="94"/>
      <c r="V306" s="94"/>
      <c r="X306" s="101" t="s">
        <v>645</v>
      </c>
    </row>
    <row r="307" spans="1:24" ht="13.6" x14ac:dyDescent="0.25">
      <c r="A307" s="297">
        <v>5</v>
      </c>
      <c r="B307" s="191">
        <v>129</v>
      </c>
      <c r="C307" s="109" t="str">
        <f>JMS!D306</f>
        <v>A05</v>
      </c>
      <c r="D307" s="109"/>
      <c r="E307" s="109"/>
      <c r="G307" s="108"/>
      <c r="K307" s="108"/>
      <c r="L307" s="116"/>
      <c r="M307" s="113"/>
      <c r="O307" s="371"/>
      <c r="P307" s="94"/>
      <c r="Q307" s="94"/>
      <c r="R307" s="94"/>
      <c r="S307" s="94"/>
      <c r="T307" s="94"/>
      <c r="U307" s="94"/>
      <c r="V307" s="94"/>
      <c r="X307" s="101" t="s">
        <v>645</v>
      </c>
    </row>
    <row r="308" spans="1:24" ht="13.6" x14ac:dyDescent="0.25">
      <c r="A308" s="297">
        <v>5</v>
      </c>
      <c r="B308" s="191">
        <v>130</v>
      </c>
      <c r="C308" s="109" t="str">
        <f>JMS!D307</f>
        <v>A05</v>
      </c>
      <c r="D308" s="109"/>
      <c r="E308" s="109"/>
      <c r="G308" s="108"/>
      <c r="K308" s="108"/>
      <c r="L308" s="116"/>
      <c r="M308" s="113"/>
      <c r="O308" s="371"/>
      <c r="P308" s="94"/>
      <c r="Q308" s="94"/>
      <c r="R308" s="94"/>
      <c r="S308" s="94"/>
      <c r="T308" s="94"/>
      <c r="U308" s="94"/>
      <c r="V308" s="94"/>
      <c r="X308" s="101" t="s">
        <v>645</v>
      </c>
    </row>
    <row r="309" spans="1:24" ht="13.6" x14ac:dyDescent="0.25">
      <c r="A309" s="297">
        <v>5</v>
      </c>
      <c r="B309" s="191">
        <v>131</v>
      </c>
      <c r="C309" s="109" t="str">
        <f>JMS!D308</f>
        <v>A05</v>
      </c>
      <c r="D309" s="109"/>
      <c r="E309" s="109"/>
      <c r="G309" s="108"/>
      <c r="K309" s="108"/>
      <c r="L309" s="116"/>
      <c r="M309" s="113"/>
      <c r="O309" s="371"/>
      <c r="P309" s="94"/>
      <c r="Q309" s="94"/>
      <c r="R309" s="94"/>
      <c r="S309" s="94"/>
      <c r="T309" s="94"/>
      <c r="U309" s="94"/>
      <c r="V309" s="94"/>
      <c r="X309" s="101" t="s">
        <v>645</v>
      </c>
    </row>
    <row r="310" spans="1:24" ht="13.6" x14ac:dyDescent="0.25">
      <c r="A310" s="297">
        <v>5</v>
      </c>
      <c r="B310" s="191">
        <v>132</v>
      </c>
      <c r="C310" s="109" t="str">
        <f>JMS!D309</f>
        <v>R02</v>
      </c>
      <c r="D310" s="109">
        <v>450</v>
      </c>
      <c r="E310" s="109">
        <v>650</v>
      </c>
      <c r="F310" s="97" t="s">
        <v>639</v>
      </c>
      <c r="G310" s="108"/>
      <c r="H310" s="108">
        <v>1</v>
      </c>
      <c r="K310" s="108">
        <v>1</v>
      </c>
      <c r="L310" s="116"/>
      <c r="M310" s="113"/>
      <c r="N310" s="100">
        <v>1</v>
      </c>
      <c r="O310" s="371"/>
      <c r="P310" s="94"/>
      <c r="Q310" s="94"/>
      <c r="R310" s="94"/>
      <c r="S310" s="94">
        <v>89.38</v>
      </c>
      <c r="T310" s="94">
        <v>25.32</v>
      </c>
      <c r="U310" s="94"/>
      <c r="V310" s="94"/>
      <c r="W310" s="144">
        <f>SUM(P310:V310)</f>
        <v>114.7</v>
      </c>
      <c r="X310" s="101" t="s">
        <v>640</v>
      </c>
    </row>
    <row r="311" spans="1:24" ht="13.6" x14ac:dyDescent="0.25">
      <c r="A311" s="297">
        <v>5</v>
      </c>
      <c r="B311" s="191">
        <v>133</v>
      </c>
      <c r="C311" s="109" t="str">
        <f>JMS!D310</f>
        <v>R01</v>
      </c>
      <c r="D311" s="109">
        <v>1200</v>
      </c>
      <c r="E311" s="109">
        <v>2200</v>
      </c>
      <c r="F311" s="97" t="s">
        <v>710</v>
      </c>
      <c r="G311" s="108"/>
      <c r="H311" s="108">
        <v>1</v>
      </c>
      <c r="K311" s="108">
        <v>1</v>
      </c>
      <c r="L311" s="116"/>
      <c r="M311" s="113"/>
      <c r="N311" s="100">
        <v>1</v>
      </c>
      <c r="O311" s="371"/>
      <c r="P311" s="94">
        <v>515.76</v>
      </c>
      <c r="Q311" s="94"/>
      <c r="R311" s="94"/>
      <c r="S311" s="94"/>
      <c r="T311" s="94"/>
      <c r="U311" s="94"/>
      <c r="V311" s="94"/>
      <c r="W311" s="144">
        <f>SUM(P311:V311)</f>
        <v>515.76</v>
      </c>
    </row>
    <row r="312" spans="1:24" ht="13.6" x14ac:dyDescent="0.25">
      <c r="A312" s="297">
        <v>5</v>
      </c>
      <c r="B312" s="191">
        <v>134</v>
      </c>
      <c r="C312" s="109" t="str">
        <f>JMS!D311</f>
        <v>R01</v>
      </c>
      <c r="D312" s="109">
        <v>1200</v>
      </c>
      <c r="E312" s="109">
        <v>2200</v>
      </c>
      <c r="F312" s="97" t="s">
        <v>710</v>
      </c>
      <c r="G312" s="108"/>
      <c r="H312" s="108">
        <v>1</v>
      </c>
      <c r="K312" s="108">
        <v>1</v>
      </c>
      <c r="L312" s="116"/>
      <c r="M312" s="113"/>
      <c r="N312" s="100">
        <v>1</v>
      </c>
      <c r="O312" s="371"/>
      <c r="P312" s="94">
        <v>515.76</v>
      </c>
      <c r="Q312" s="94"/>
      <c r="R312" s="94"/>
      <c r="S312" s="94"/>
      <c r="T312" s="94"/>
      <c r="U312" s="94"/>
      <c r="V312" s="94"/>
      <c r="W312" s="144">
        <f>SUM(P312:V312)</f>
        <v>515.76</v>
      </c>
    </row>
    <row r="313" spans="1:24" ht="13.6" x14ac:dyDescent="0.25">
      <c r="A313" s="297">
        <v>5</v>
      </c>
      <c r="B313" s="191">
        <v>135</v>
      </c>
      <c r="C313" s="109" t="str">
        <f>JMS!D312</f>
        <v>E06</v>
      </c>
      <c r="D313" s="109">
        <v>910</v>
      </c>
      <c r="E313" s="109">
        <v>2100</v>
      </c>
      <c r="F313" s="108" t="s">
        <v>402</v>
      </c>
      <c r="G313" s="108"/>
      <c r="H313" s="108">
        <v>1</v>
      </c>
      <c r="K313" s="108">
        <v>1</v>
      </c>
      <c r="L313" s="116"/>
      <c r="M313" s="113"/>
      <c r="N313" s="100">
        <v>1</v>
      </c>
      <c r="O313" s="371"/>
      <c r="P313" s="94"/>
      <c r="Q313" s="94">
        <v>968</v>
      </c>
      <c r="R313" s="94">
        <v>25</v>
      </c>
      <c r="S313" s="94"/>
      <c r="T313" s="94"/>
      <c r="U313" s="94"/>
      <c r="V313" s="94"/>
      <c r="W313" s="144">
        <f>SUM(P313:V313)</f>
        <v>993</v>
      </c>
      <c r="X313" s="101" t="s">
        <v>709</v>
      </c>
    </row>
    <row r="314" spans="1:24" ht="13.6" x14ac:dyDescent="0.25">
      <c r="A314" s="297" t="s">
        <v>183</v>
      </c>
      <c r="B314" s="191">
        <v>1</v>
      </c>
      <c r="C314" s="109" t="str">
        <f>JMS!D313</f>
        <v>R10</v>
      </c>
      <c r="D314" s="109">
        <v>1200</v>
      </c>
      <c r="E314" s="109">
        <v>925</v>
      </c>
      <c r="F314" s="97" t="s">
        <v>639</v>
      </c>
      <c r="G314" s="108"/>
      <c r="H314" s="108">
        <v>1</v>
      </c>
      <c r="J314" s="108">
        <v>1</v>
      </c>
      <c r="K314" s="108"/>
      <c r="L314" s="116"/>
      <c r="M314" s="113"/>
      <c r="N314" s="100">
        <v>1</v>
      </c>
      <c r="O314" s="371"/>
      <c r="P314" s="94"/>
      <c r="Q314" s="94"/>
      <c r="R314" s="94"/>
      <c r="S314" s="94">
        <v>367.63</v>
      </c>
      <c r="T314" s="94">
        <v>25.32</v>
      </c>
      <c r="U314" s="94"/>
      <c r="V314" s="94"/>
      <c r="W314" s="144">
        <f>SUM(P314:V314)</f>
        <v>392.95</v>
      </c>
      <c r="X314" s="101" t="s">
        <v>641</v>
      </c>
    </row>
    <row r="315" spans="1:24" ht="13.6" x14ac:dyDescent="0.25">
      <c r="A315" s="297" t="s">
        <v>183</v>
      </c>
      <c r="B315" s="191">
        <v>2</v>
      </c>
      <c r="C315" s="109" t="str">
        <f>JMS!D314</f>
        <v>R10</v>
      </c>
      <c r="D315" s="109">
        <v>1010</v>
      </c>
      <c r="E315" s="109">
        <v>975</v>
      </c>
      <c r="F315" s="97" t="s">
        <v>639</v>
      </c>
      <c r="G315" s="108"/>
      <c r="H315" s="108">
        <v>1</v>
      </c>
      <c r="J315" s="108">
        <v>1</v>
      </c>
      <c r="K315" s="108"/>
      <c r="L315" s="116"/>
      <c r="M315" s="113"/>
      <c r="N315" s="100">
        <v>1</v>
      </c>
      <c r="O315" s="371"/>
      <c r="P315" s="94"/>
      <c r="Q315" s="94"/>
      <c r="R315" s="94"/>
      <c r="S315" s="94">
        <v>351.39</v>
      </c>
      <c r="T315" s="94">
        <v>25.32</v>
      </c>
      <c r="U315" s="94"/>
      <c r="V315" s="94"/>
      <c r="W315" s="144">
        <f>SUM(P315:V315)</f>
        <v>376.71</v>
      </c>
      <c r="X315" s="101" t="s">
        <v>641</v>
      </c>
    </row>
    <row r="316" spans="1:24" ht="13.6" x14ac:dyDescent="0.25">
      <c r="A316" s="297" t="s">
        <v>183</v>
      </c>
      <c r="B316" s="191">
        <v>3</v>
      </c>
      <c r="C316" s="109" t="str">
        <f>JMS!D315</f>
        <v>R10</v>
      </c>
      <c r="D316" s="109">
        <v>1010</v>
      </c>
      <c r="E316" s="109">
        <v>975</v>
      </c>
      <c r="F316" s="97" t="s">
        <v>639</v>
      </c>
      <c r="G316" s="108"/>
      <c r="H316" s="108">
        <v>1</v>
      </c>
      <c r="J316" s="108">
        <v>1</v>
      </c>
      <c r="K316" s="108"/>
      <c r="L316" s="116"/>
      <c r="M316" s="113"/>
      <c r="N316" s="100">
        <v>1</v>
      </c>
      <c r="O316" s="371"/>
      <c r="P316" s="94"/>
      <c r="Q316" s="94"/>
      <c r="R316" s="94"/>
      <c r="S316" s="94">
        <v>351.39</v>
      </c>
      <c r="T316" s="94">
        <v>25.32</v>
      </c>
      <c r="U316" s="94"/>
      <c r="V316" s="94"/>
      <c r="W316" s="144">
        <f>SUM(P316:V316)</f>
        <v>376.71</v>
      </c>
      <c r="X316" s="101" t="s">
        <v>641</v>
      </c>
    </row>
    <row r="317" spans="1:24" ht="13.6" x14ac:dyDescent="0.25">
      <c r="A317" s="297" t="s">
        <v>183</v>
      </c>
      <c r="B317" s="191">
        <v>4</v>
      </c>
      <c r="C317" s="109" t="str">
        <f>JMS!D316</f>
        <v>R10</v>
      </c>
      <c r="D317" s="109">
        <v>1010</v>
      </c>
      <c r="E317" s="109">
        <v>975</v>
      </c>
      <c r="F317" s="97" t="s">
        <v>639</v>
      </c>
      <c r="G317" s="108"/>
      <c r="H317" s="108">
        <v>1</v>
      </c>
      <c r="J317" s="108">
        <v>1</v>
      </c>
      <c r="K317" s="108"/>
      <c r="L317" s="116"/>
      <c r="M317" s="113"/>
      <c r="N317" s="100">
        <v>1</v>
      </c>
      <c r="O317" s="371"/>
      <c r="P317" s="94"/>
      <c r="Q317" s="94"/>
      <c r="R317" s="94"/>
      <c r="S317" s="94">
        <v>351.39</v>
      </c>
      <c r="T317" s="94">
        <v>25.32</v>
      </c>
      <c r="U317" s="94"/>
      <c r="V317" s="94"/>
      <c r="W317" s="144">
        <f>SUM(P317:V317)</f>
        <v>376.71</v>
      </c>
      <c r="X317" s="101" t="s">
        <v>641</v>
      </c>
    </row>
    <row r="318" spans="1:24" ht="13.6" x14ac:dyDescent="0.25">
      <c r="A318" s="297" t="s">
        <v>183</v>
      </c>
      <c r="B318" s="191">
        <v>5</v>
      </c>
      <c r="C318" s="109" t="str">
        <f>JMS!D317</f>
        <v>R10</v>
      </c>
      <c r="D318" s="109">
        <v>1010</v>
      </c>
      <c r="E318" s="109">
        <v>975</v>
      </c>
      <c r="F318" s="97" t="s">
        <v>639</v>
      </c>
      <c r="G318" s="108"/>
      <c r="H318" s="108">
        <v>1</v>
      </c>
      <c r="J318" s="108">
        <v>1</v>
      </c>
      <c r="K318" s="108"/>
      <c r="L318" s="116"/>
      <c r="M318" s="113"/>
      <c r="N318" s="100">
        <v>1</v>
      </c>
      <c r="O318" s="371"/>
      <c r="P318" s="94"/>
      <c r="Q318" s="94"/>
      <c r="R318" s="94"/>
      <c r="S318" s="94">
        <v>351.39</v>
      </c>
      <c r="T318" s="94">
        <v>25.32</v>
      </c>
      <c r="U318" s="94"/>
      <c r="V318" s="94"/>
      <c r="W318" s="144">
        <f>SUM(P318:V318)</f>
        <v>376.71</v>
      </c>
      <c r="X318" s="101" t="s">
        <v>641</v>
      </c>
    </row>
    <row r="319" spans="1:24" ht="13.6" x14ac:dyDescent="0.25">
      <c r="A319" s="297" t="s">
        <v>183</v>
      </c>
      <c r="B319" s="191">
        <v>6</v>
      </c>
      <c r="C319" s="109" t="str">
        <f>JMS!D318</f>
        <v>R10</v>
      </c>
      <c r="D319" s="109">
        <v>1200</v>
      </c>
      <c r="E319" s="109">
        <v>800</v>
      </c>
      <c r="F319" s="97" t="s">
        <v>639</v>
      </c>
      <c r="G319" s="108"/>
      <c r="H319" s="108">
        <v>1</v>
      </c>
      <c r="J319" s="108">
        <v>1</v>
      </c>
      <c r="K319" s="108"/>
      <c r="L319" s="116"/>
      <c r="M319" s="113"/>
      <c r="N319" s="100">
        <v>1</v>
      </c>
      <c r="O319" s="371"/>
      <c r="P319" s="94"/>
      <c r="Q319" s="94"/>
      <c r="R319" s="94"/>
      <c r="S319" s="94">
        <v>351.39</v>
      </c>
      <c r="T319" s="94">
        <v>25.32</v>
      </c>
      <c r="U319" s="94"/>
      <c r="V319" s="94"/>
      <c r="W319" s="144">
        <v>353.35</v>
      </c>
      <c r="X319" s="101" t="s">
        <v>641</v>
      </c>
    </row>
    <row r="320" spans="1:24" ht="13.6" x14ac:dyDescent="0.25">
      <c r="A320" s="297" t="s">
        <v>183</v>
      </c>
      <c r="B320" s="191">
        <v>7</v>
      </c>
      <c r="C320" s="109" t="str">
        <f>JMS!D319</f>
        <v>R10</v>
      </c>
      <c r="D320" s="109">
        <v>1010</v>
      </c>
      <c r="E320" s="109">
        <v>975</v>
      </c>
      <c r="F320" s="97" t="s">
        <v>639</v>
      </c>
      <c r="G320" s="108"/>
      <c r="H320" s="108">
        <v>1</v>
      </c>
      <c r="J320" s="108">
        <v>1</v>
      </c>
      <c r="K320" s="108"/>
      <c r="L320" s="116"/>
      <c r="M320" s="113"/>
      <c r="N320" s="100">
        <v>1</v>
      </c>
      <c r="O320" s="371"/>
      <c r="P320" s="94"/>
      <c r="Q320" s="94"/>
      <c r="R320" s="94"/>
      <c r="S320" s="94">
        <v>351.39</v>
      </c>
      <c r="T320" s="94">
        <v>25.32</v>
      </c>
      <c r="U320" s="94"/>
      <c r="V320" s="94"/>
      <c r="W320" s="144">
        <f>SUM(P320:V320)</f>
        <v>376.71</v>
      </c>
      <c r="X320" s="101" t="s">
        <v>641</v>
      </c>
    </row>
    <row r="321" spans="1:24" ht="13.6" x14ac:dyDescent="0.25">
      <c r="A321" s="297" t="s">
        <v>183</v>
      </c>
      <c r="B321" s="191">
        <v>8</v>
      </c>
      <c r="C321" s="109" t="str">
        <f>JMS!D320</f>
        <v>R10</v>
      </c>
      <c r="D321" s="109">
        <v>1010</v>
      </c>
      <c r="E321" s="109">
        <v>975</v>
      </c>
      <c r="F321" s="97" t="s">
        <v>639</v>
      </c>
      <c r="G321" s="108"/>
      <c r="H321" s="108">
        <v>1</v>
      </c>
      <c r="J321" s="108">
        <v>1</v>
      </c>
      <c r="K321" s="108"/>
      <c r="L321" s="116"/>
      <c r="M321" s="113"/>
      <c r="N321" s="100">
        <v>1</v>
      </c>
      <c r="O321" s="371"/>
      <c r="P321" s="94"/>
      <c r="Q321" s="94"/>
      <c r="R321" s="94"/>
      <c r="S321" s="94">
        <v>351.39</v>
      </c>
      <c r="T321" s="94">
        <v>25.32</v>
      </c>
      <c r="U321" s="94"/>
      <c r="V321" s="94"/>
      <c r="W321" s="144">
        <f>SUM(P321:V321)</f>
        <v>376.71</v>
      </c>
      <c r="X321" s="101" t="s">
        <v>641</v>
      </c>
    </row>
    <row r="322" spans="1:24" ht="13.6" x14ac:dyDescent="0.25">
      <c r="A322" s="297" t="s">
        <v>183</v>
      </c>
      <c r="B322" s="191">
        <v>9</v>
      </c>
      <c r="C322" s="109" t="str">
        <f>JMS!D321</f>
        <v>R10</v>
      </c>
      <c r="D322" s="109">
        <v>1010</v>
      </c>
      <c r="E322" s="109">
        <v>975</v>
      </c>
      <c r="F322" s="97" t="s">
        <v>639</v>
      </c>
      <c r="G322" s="108"/>
      <c r="H322" s="108">
        <v>1</v>
      </c>
      <c r="J322" s="108">
        <v>1</v>
      </c>
      <c r="K322" s="108"/>
      <c r="L322" s="116"/>
      <c r="M322" s="113"/>
      <c r="N322" s="100">
        <v>1</v>
      </c>
      <c r="O322" s="371"/>
      <c r="P322" s="94"/>
      <c r="Q322" s="94"/>
      <c r="R322" s="94"/>
      <c r="S322" s="94">
        <v>351.39</v>
      </c>
      <c r="T322" s="94">
        <v>25.32</v>
      </c>
      <c r="U322" s="94"/>
      <c r="V322" s="94"/>
      <c r="W322" s="144">
        <f>SUM(P322:V322)</f>
        <v>376.71</v>
      </c>
      <c r="X322" s="101" t="s">
        <v>641</v>
      </c>
    </row>
    <row r="323" spans="1:24" ht="13.6" x14ac:dyDescent="0.25">
      <c r="A323" s="297" t="s">
        <v>183</v>
      </c>
      <c r="B323" s="191">
        <v>10</v>
      </c>
      <c r="C323" s="109" t="str">
        <f>JMS!D322</f>
        <v>R10</v>
      </c>
      <c r="D323" s="109">
        <v>1010</v>
      </c>
      <c r="E323" s="109">
        <v>975</v>
      </c>
      <c r="F323" s="97" t="s">
        <v>639</v>
      </c>
      <c r="G323" s="108"/>
      <c r="H323" s="108">
        <v>1</v>
      </c>
      <c r="J323" s="108">
        <v>1</v>
      </c>
      <c r="K323" s="108"/>
      <c r="L323" s="116"/>
      <c r="M323" s="113"/>
      <c r="N323" s="100">
        <v>1</v>
      </c>
      <c r="O323" s="371"/>
      <c r="P323" s="94"/>
      <c r="Q323" s="94"/>
      <c r="R323" s="94"/>
      <c r="S323" s="94">
        <v>351.39</v>
      </c>
      <c r="T323" s="94">
        <v>25.32</v>
      </c>
      <c r="U323" s="94"/>
      <c r="V323" s="94"/>
      <c r="W323" s="144">
        <f>SUM(P323:V323)</f>
        <v>376.71</v>
      </c>
      <c r="X323" s="101" t="s">
        <v>641</v>
      </c>
    </row>
    <row r="324" spans="1:24" ht="13.6" x14ac:dyDescent="0.25">
      <c r="A324" s="297" t="s">
        <v>183</v>
      </c>
      <c r="B324" s="191">
        <v>11</v>
      </c>
      <c r="C324" s="109" t="str">
        <f>JMS!D323</f>
        <v>R10</v>
      </c>
      <c r="D324" s="109">
        <v>1010</v>
      </c>
      <c r="E324" s="109">
        <v>975</v>
      </c>
      <c r="F324" s="97" t="s">
        <v>639</v>
      </c>
      <c r="G324" s="108"/>
      <c r="H324" s="108">
        <v>1</v>
      </c>
      <c r="J324" s="108">
        <v>1</v>
      </c>
      <c r="K324" s="108"/>
      <c r="L324" s="116"/>
      <c r="M324" s="113"/>
      <c r="N324" s="100">
        <v>1</v>
      </c>
      <c r="O324" s="371"/>
      <c r="P324" s="94"/>
      <c r="Q324" s="94"/>
      <c r="R324" s="94"/>
      <c r="S324" s="94">
        <v>351.39</v>
      </c>
      <c r="T324" s="94">
        <v>25.32</v>
      </c>
      <c r="U324" s="94"/>
      <c r="V324" s="94"/>
      <c r="W324" s="144">
        <f>SUM(P324:V324)</f>
        <v>376.71</v>
      </c>
      <c r="X324" s="101" t="s">
        <v>641</v>
      </c>
    </row>
    <row r="325" spans="1:24" ht="13.6" x14ac:dyDescent="0.25">
      <c r="A325" s="297" t="s">
        <v>183</v>
      </c>
      <c r="B325" s="191">
        <v>12</v>
      </c>
      <c r="C325" s="109" t="str">
        <f>JMS!D324</f>
        <v>R10</v>
      </c>
      <c r="D325" s="109">
        <v>1010</v>
      </c>
      <c r="E325" s="109">
        <v>975</v>
      </c>
      <c r="F325" s="97" t="s">
        <v>639</v>
      </c>
      <c r="G325" s="108"/>
      <c r="H325" s="108">
        <v>1</v>
      </c>
      <c r="J325" s="108">
        <v>1</v>
      </c>
      <c r="K325" s="108"/>
      <c r="L325" s="116"/>
      <c r="M325" s="113"/>
      <c r="N325" s="100">
        <v>1</v>
      </c>
      <c r="O325" s="371"/>
      <c r="P325" s="94"/>
      <c r="Q325" s="94"/>
      <c r="R325" s="94"/>
      <c r="S325" s="94">
        <v>351.39</v>
      </c>
      <c r="T325" s="94">
        <v>25.32</v>
      </c>
      <c r="U325" s="94"/>
      <c r="V325" s="94"/>
      <c r="W325" s="144">
        <f>SUM(P325:V325)</f>
        <v>376.71</v>
      </c>
      <c r="X325" s="101" t="s">
        <v>641</v>
      </c>
    </row>
    <row r="326" spans="1:24" ht="13.6" x14ac:dyDescent="0.25">
      <c r="A326" s="297" t="s">
        <v>183</v>
      </c>
      <c r="B326" s="191">
        <v>13</v>
      </c>
      <c r="C326" s="109" t="str">
        <f>JMS!D325</f>
        <v>R10</v>
      </c>
      <c r="D326" s="109">
        <v>1010</v>
      </c>
      <c r="E326" s="109">
        <v>975</v>
      </c>
      <c r="F326" s="97" t="s">
        <v>639</v>
      </c>
      <c r="G326" s="108"/>
      <c r="H326" s="108">
        <v>1</v>
      </c>
      <c r="J326" s="108">
        <v>1</v>
      </c>
      <c r="K326" s="108"/>
      <c r="L326" s="116"/>
      <c r="M326" s="113"/>
      <c r="N326" s="100">
        <v>1</v>
      </c>
      <c r="O326" s="371"/>
      <c r="P326" s="94"/>
      <c r="Q326" s="94"/>
      <c r="R326" s="94"/>
      <c r="S326" s="94">
        <v>351.39</v>
      </c>
      <c r="T326" s="94">
        <v>25.32</v>
      </c>
      <c r="U326" s="94"/>
      <c r="V326" s="94"/>
      <c r="W326" s="144">
        <f>SUM(P326:V326)</f>
        <v>376.71</v>
      </c>
      <c r="X326" s="101" t="s">
        <v>641</v>
      </c>
    </row>
    <row r="327" spans="1:24" ht="13.6" x14ac:dyDescent="0.25">
      <c r="A327" s="297" t="s">
        <v>183</v>
      </c>
      <c r="B327" s="191">
        <v>14</v>
      </c>
      <c r="C327" s="109" t="str">
        <f>JMS!D326</f>
        <v>R10</v>
      </c>
      <c r="D327" s="109">
        <v>1010</v>
      </c>
      <c r="E327" s="109">
        <v>975</v>
      </c>
      <c r="F327" s="97" t="s">
        <v>639</v>
      </c>
      <c r="G327" s="108"/>
      <c r="H327" s="108">
        <v>1</v>
      </c>
      <c r="J327" s="108">
        <v>1</v>
      </c>
      <c r="K327" s="108"/>
      <c r="L327" s="116"/>
      <c r="M327" s="113"/>
      <c r="N327" s="100">
        <v>1</v>
      </c>
      <c r="O327" s="371"/>
      <c r="P327" s="94"/>
      <c r="Q327" s="94"/>
      <c r="R327" s="94"/>
      <c r="S327" s="94">
        <v>351.39</v>
      </c>
      <c r="T327" s="94">
        <v>25.32</v>
      </c>
      <c r="U327" s="94"/>
      <c r="V327" s="94"/>
      <c r="W327" s="144">
        <f>SUM(P327:V327)</f>
        <v>376.71</v>
      </c>
      <c r="X327" s="101" t="s">
        <v>641</v>
      </c>
    </row>
    <row r="328" spans="1:24" ht="13.6" x14ac:dyDescent="0.25">
      <c r="A328" s="297" t="s">
        <v>183</v>
      </c>
      <c r="B328" s="191">
        <v>15</v>
      </c>
      <c r="C328" s="109" t="str">
        <f>JMS!D327</f>
        <v>R10</v>
      </c>
      <c r="D328" s="109">
        <v>1010</v>
      </c>
      <c r="E328" s="109">
        <v>975</v>
      </c>
      <c r="F328" s="97" t="s">
        <v>639</v>
      </c>
      <c r="G328" s="108"/>
      <c r="H328" s="108">
        <v>1</v>
      </c>
      <c r="J328" s="108">
        <v>1</v>
      </c>
      <c r="K328" s="108"/>
      <c r="L328" s="116"/>
      <c r="M328" s="113"/>
      <c r="N328" s="100">
        <v>1</v>
      </c>
      <c r="O328" s="371"/>
      <c r="P328" s="94"/>
      <c r="Q328" s="94"/>
      <c r="R328" s="94"/>
      <c r="S328" s="94">
        <v>351.39</v>
      </c>
      <c r="T328" s="94">
        <v>25.32</v>
      </c>
      <c r="U328" s="94"/>
      <c r="V328" s="94"/>
      <c r="W328" s="144">
        <f>SUM(P328:V328)</f>
        <v>376.71</v>
      </c>
      <c r="X328" s="101" t="s">
        <v>641</v>
      </c>
    </row>
    <row r="329" spans="1:24" ht="13.6" x14ac:dyDescent="0.25">
      <c r="A329" s="297" t="s">
        <v>183</v>
      </c>
      <c r="B329" s="191">
        <v>16</v>
      </c>
      <c r="C329" s="109" t="str">
        <f>JMS!D328</f>
        <v>R10</v>
      </c>
      <c r="D329" s="109">
        <v>1010</v>
      </c>
      <c r="E329" s="109">
        <v>975</v>
      </c>
      <c r="F329" s="97" t="s">
        <v>639</v>
      </c>
      <c r="G329" s="108"/>
      <c r="H329" s="108">
        <v>1</v>
      </c>
      <c r="J329" s="108">
        <v>1</v>
      </c>
      <c r="K329" s="108"/>
      <c r="L329" s="116"/>
      <c r="M329" s="113"/>
      <c r="N329" s="100">
        <v>1</v>
      </c>
      <c r="O329" s="371"/>
      <c r="P329" s="94"/>
      <c r="Q329" s="94"/>
      <c r="R329" s="94"/>
      <c r="S329" s="94">
        <v>351.39</v>
      </c>
      <c r="T329" s="94">
        <v>25.32</v>
      </c>
      <c r="U329" s="94"/>
      <c r="V329" s="94"/>
      <c r="W329" s="144">
        <f>SUM(P329:V329)</f>
        <v>376.71</v>
      </c>
      <c r="X329" s="101" t="s">
        <v>641</v>
      </c>
    </row>
    <row r="330" spans="1:24" ht="13.6" x14ac:dyDescent="0.25">
      <c r="A330" s="297" t="s">
        <v>183</v>
      </c>
      <c r="B330" s="191">
        <v>17</v>
      </c>
      <c r="C330" s="109" t="str">
        <f>JMS!D329</f>
        <v>R10</v>
      </c>
      <c r="D330" s="109">
        <v>1010</v>
      </c>
      <c r="E330" s="109">
        <v>810</v>
      </c>
      <c r="F330" s="97" t="s">
        <v>639</v>
      </c>
      <c r="G330" s="108"/>
      <c r="H330" s="108">
        <v>1</v>
      </c>
      <c r="J330" s="108">
        <v>1</v>
      </c>
      <c r="K330" s="108"/>
      <c r="L330" s="116"/>
      <c r="M330" s="113"/>
      <c r="N330" s="100">
        <v>1</v>
      </c>
      <c r="O330" s="371"/>
      <c r="P330" s="94"/>
      <c r="Q330" s="94"/>
      <c r="R330" s="94"/>
      <c r="S330" s="94">
        <v>335.01</v>
      </c>
      <c r="T330" s="94">
        <v>25.32</v>
      </c>
      <c r="U330" s="94"/>
      <c r="V330" s="94"/>
      <c r="W330" s="144">
        <f>SUM(P330:V330)</f>
        <v>360.33</v>
      </c>
      <c r="X330" s="101" t="s">
        <v>641</v>
      </c>
    </row>
    <row r="331" spans="1:24" ht="13.6" x14ac:dyDescent="0.25">
      <c r="A331" s="297" t="s">
        <v>183</v>
      </c>
      <c r="B331" s="191">
        <v>18</v>
      </c>
      <c r="C331" s="109" t="str">
        <f>JMS!D330</f>
        <v>R10</v>
      </c>
      <c r="D331" s="109">
        <v>1010</v>
      </c>
      <c r="E331" s="109">
        <v>810</v>
      </c>
      <c r="F331" s="97" t="s">
        <v>639</v>
      </c>
      <c r="G331" s="108"/>
      <c r="H331" s="108">
        <v>1</v>
      </c>
      <c r="J331" s="108">
        <v>1</v>
      </c>
      <c r="K331" s="108"/>
      <c r="L331" s="116"/>
      <c r="M331" s="113"/>
      <c r="N331" s="100">
        <v>1</v>
      </c>
      <c r="O331" s="371"/>
      <c r="P331" s="94"/>
      <c r="Q331" s="94"/>
      <c r="R331" s="94"/>
      <c r="S331" s="94">
        <v>335.01</v>
      </c>
      <c r="T331" s="94">
        <v>25.32</v>
      </c>
      <c r="U331" s="94"/>
      <c r="V331" s="94"/>
      <c r="W331" s="144">
        <f>SUM(P331:V331)</f>
        <v>360.33</v>
      </c>
      <c r="X331" s="101" t="s">
        <v>641</v>
      </c>
    </row>
    <row r="332" spans="1:24" ht="13.6" x14ac:dyDescent="0.25">
      <c r="A332" s="297" t="s">
        <v>183</v>
      </c>
      <c r="B332" s="191">
        <v>19</v>
      </c>
      <c r="C332" s="109" t="str">
        <f>JMS!D331</f>
        <v>R10</v>
      </c>
      <c r="D332" s="109">
        <v>1010</v>
      </c>
      <c r="E332" s="109">
        <v>975</v>
      </c>
      <c r="F332" s="97" t="s">
        <v>639</v>
      </c>
      <c r="G332" s="108"/>
      <c r="H332" s="108">
        <v>1</v>
      </c>
      <c r="J332" s="108">
        <v>1</v>
      </c>
      <c r="K332" s="108"/>
      <c r="L332" s="116"/>
      <c r="M332" s="113"/>
      <c r="N332" s="100">
        <v>1</v>
      </c>
      <c r="O332" s="371"/>
      <c r="P332" s="94"/>
      <c r="Q332" s="94"/>
      <c r="R332" s="94"/>
      <c r="S332" s="94">
        <v>351.39</v>
      </c>
      <c r="T332" s="94">
        <v>25.32</v>
      </c>
      <c r="U332" s="94"/>
      <c r="V332" s="94"/>
      <c r="W332" s="144">
        <f>SUM(P332:V332)</f>
        <v>376.71</v>
      </c>
      <c r="X332" s="101" t="s">
        <v>641</v>
      </c>
    </row>
    <row r="333" spans="1:24" ht="13.6" x14ac:dyDescent="0.25">
      <c r="A333" s="297" t="s">
        <v>183</v>
      </c>
      <c r="B333" s="191">
        <v>20</v>
      </c>
      <c r="C333" s="109" t="str">
        <f>JMS!D332</f>
        <v>R10</v>
      </c>
      <c r="D333" s="109">
        <v>1200</v>
      </c>
      <c r="E333" s="109">
        <v>740</v>
      </c>
      <c r="F333" s="97" t="s">
        <v>639</v>
      </c>
      <c r="G333" s="108"/>
      <c r="H333" s="108">
        <v>1</v>
      </c>
      <c r="J333" s="108">
        <v>1</v>
      </c>
      <c r="K333" s="108"/>
      <c r="L333" s="116"/>
      <c r="M333" s="113"/>
      <c r="N333" s="100">
        <v>1</v>
      </c>
      <c r="O333" s="371"/>
      <c r="P333" s="94"/>
      <c r="Q333" s="94"/>
      <c r="R333" s="94"/>
      <c r="S333" s="94">
        <v>349.92</v>
      </c>
      <c r="T333" s="94">
        <v>25.32</v>
      </c>
      <c r="U333" s="94"/>
      <c r="V333" s="94"/>
      <c r="W333" s="144">
        <f>SUM(P333:V333)</f>
        <v>375.24</v>
      </c>
      <c r="X333" s="101" t="s">
        <v>641</v>
      </c>
    </row>
    <row r="334" spans="1:24" ht="13.6" x14ac:dyDescent="0.25">
      <c r="A334" s="297" t="s">
        <v>183</v>
      </c>
      <c r="B334" s="191">
        <v>21</v>
      </c>
      <c r="C334" s="109" t="str">
        <f>JMS!D333</f>
        <v>R10</v>
      </c>
      <c r="D334" s="109">
        <v>1010</v>
      </c>
      <c r="E334" s="109">
        <v>890</v>
      </c>
      <c r="F334" s="97" t="s">
        <v>639</v>
      </c>
      <c r="G334" s="108"/>
      <c r="H334" s="108">
        <v>1</v>
      </c>
      <c r="J334" s="108">
        <v>1</v>
      </c>
      <c r="K334" s="108"/>
      <c r="L334" s="116"/>
      <c r="M334" s="113"/>
      <c r="N334" s="100">
        <v>1</v>
      </c>
      <c r="O334" s="371"/>
      <c r="P334" s="94"/>
      <c r="Q334" s="94"/>
      <c r="R334" s="94"/>
      <c r="S334" s="94">
        <v>342.95</v>
      </c>
      <c r="T334" s="94">
        <v>25.32</v>
      </c>
      <c r="U334" s="94"/>
      <c r="V334" s="94"/>
      <c r="W334" s="144">
        <f>SUM(P334:V334)</f>
        <v>368.27</v>
      </c>
      <c r="X334" s="101" t="s">
        <v>641</v>
      </c>
    </row>
    <row r="335" spans="1:24" ht="13.6" x14ac:dyDescent="0.25">
      <c r="A335" s="297" t="s">
        <v>183</v>
      </c>
      <c r="B335" s="191">
        <v>22</v>
      </c>
      <c r="C335" s="109" t="str">
        <f>JMS!D334</f>
        <v>R10</v>
      </c>
      <c r="D335" s="109">
        <v>1010</v>
      </c>
      <c r="E335" s="109">
        <v>975</v>
      </c>
      <c r="F335" s="97" t="s">
        <v>639</v>
      </c>
      <c r="G335" s="108"/>
      <c r="H335" s="108">
        <v>1</v>
      </c>
      <c r="J335" s="108">
        <v>1</v>
      </c>
      <c r="K335" s="108"/>
      <c r="L335" s="116"/>
      <c r="M335" s="113"/>
      <c r="N335" s="100">
        <v>1</v>
      </c>
      <c r="O335" s="371"/>
      <c r="P335" s="94"/>
      <c r="Q335" s="94"/>
      <c r="R335" s="94"/>
      <c r="S335" s="94">
        <v>351.39</v>
      </c>
      <c r="T335" s="94">
        <v>25.32</v>
      </c>
      <c r="U335" s="94"/>
      <c r="V335" s="94"/>
      <c r="W335" s="144">
        <f>SUM(P335:V335)</f>
        <v>376.71</v>
      </c>
      <c r="X335" s="101" t="s">
        <v>641</v>
      </c>
    </row>
    <row r="336" spans="1:24" ht="13.6" x14ac:dyDescent="0.25">
      <c r="A336" s="297" t="s">
        <v>183</v>
      </c>
      <c r="B336" s="191">
        <v>23</v>
      </c>
      <c r="C336" s="109" t="str">
        <f>JMS!D335</f>
        <v>R10</v>
      </c>
      <c r="D336" s="109">
        <v>1010</v>
      </c>
      <c r="E336" s="109">
        <v>975</v>
      </c>
      <c r="F336" s="97" t="s">
        <v>639</v>
      </c>
      <c r="G336" s="108"/>
      <c r="H336" s="108">
        <v>1</v>
      </c>
      <c r="J336" s="108">
        <v>1</v>
      </c>
      <c r="K336" s="108"/>
      <c r="L336" s="116"/>
      <c r="M336" s="113"/>
      <c r="N336" s="100">
        <v>1</v>
      </c>
      <c r="O336" s="371"/>
      <c r="P336" s="94"/>
      <c r="Q336" s="94"/>
      <c r="R336" s="94"/>
      <c r="S336" s="94">
        <v>351.39</v>
      </c>
      <c r="T336" s="94">
        <v>25.32</v>
      </c>
      <c r="U336" s="94"/>
      <c r="V336" s="94"/>
      <c r="W336" s="144">
        <f>SUM(P336:V336)</f>
        <v>376.71</v>
      </c>
      <c r="X336" s="101" t="s">
        <v>641</v>
      </c>
    </row>
    <row r="337" spans="1:24" ht="13.6" x14ac:dyDescent="0.25">
      <c r="A337" s="297" t="s">
        <v>183</v>
      </c>
      <c r="B337" s="191">
        <v>24</v>
      </c>
      <c r="C337" s="109" t="str">
        <f>JMS!D336</f>
        <v>R10</v>
      </c>
      <c r="D337" s="109">
        <v>1200</v>
      </c>
      <c r="E337" s="109">
        <v>740</v>
      </c>
      <c r="F337" s="97" t="s">
        <v>639</v>
      </c>
      <c r="G337" s="108"/>
      <c r="H337" s="108">
        <v>1</v>
      </c>
      <c r="J337" s="108">
        <v>1</v>
      </c>
      <c r="K337" s="108"/>
      <c r="L337" s="116"/>
      <c r="M337" s="113"/>
      <c r="N337" s="100">
        <v>1</v>
      </c>
      <c r="O337" s="371"/>
      <c r="P337" s="94"/>
      <c r="Q337" s="94"/>
      <c r="R337" s="94"/>
      <c r="S337" s="94">
        <v>341.92</v>
      </c>
      <c r="T337" s="94">
        <v>25.32</v>
      </c>
      <c r="U337" s="94"/>
      <c r="V337" s="94"/>
      <c r="W337" s="144">
        <f>SUM(P337:V337)</f>
        <v>367.24</v>
      </c>
      <c r="X337" s="101" t="s">
        <v>641</v>
      </c>
    </row>
    <row r="338" spans="1:24" ht="13.6" x14ac:dyDescent="0.25">
      <c r="A338" s="297" t="s">
        <v>183</v>
      </c>
      <c r="B338" s="191">
        <v>25</v>
      </c>
      <c r="C338" s="109" t="str">
        <f>JMS!D337</f>
        <v>R10</v>
      </c>
      <c r="D338" s="109">
        <v>1010</v>
      </c>
      <c r="E338" s="109">
        <v>975</v>
      </c>
      <c r="F338" s="97" t="s">
        <v>639</v>
      </c>
      <c r="G338" s="108"/>
      <c r="H338" s="108">
        <v>1</v>
      </c>
      <c r="J338" s="108">
        <v>1</v>
      </c>
      <c r="K338" s="108"/>
      <c r="L338" s="116"/>
      <c r="M338" s="113"/>
      <c r="N338" s="100">
        <v>1</v>
      </c>
      <c r="O338" s="371"/>
      <c r="P338" s="94"/>
      <c r="Q338" s="94"/>
      <c r="R338" s="94"/>
      <c r="S338" s="94">
        <v>351.39</v>
      </c>
      <c r="T338" s="94">
        <v>25.32</v>
      </c>
      <c r="U338" s="94"/>
      <c r="V338" s="94"/>
      <c r="W338" s="144">
        <f>SUM(P338:V338)</f>
        <v>376.71</v>
      </c>
      <c r="X338" s="101" t="s">
        <v>641</v>
      </c>
    </row>
    <row r="339" spans="1:24" ht="13.6" x14ac:dyDescent="0.25">
      <c r="A339" s="297" t="s">
        <v>183</v>
      </c>
      <c r="B339" s="191">
        <v>26</v>
      </c>
      <c r="C339" s="109" t="str">
        <f>JMS!D338</f>
        <v>R10</v>
      </c>
      <c r="D339" s="109">
        <v>1010</v>
      </c>
      <c r="E339" s="109">
        <v>975</v>
      </c>
      <c r="F339" s="97" t="s">
        <v>639</v>
      </c>
      <c r="G339" s="108"/>
      <c r="H339" s="108">
        <v>1</v>
      </c>
      <c r="J339" s="108">
        <v>1</v>
      </c>
      <c r="K339" s="108"/>
      <c r="L339" s="116"/>
      <c r="M339" s="113"/>
      <c r="N339" s="100">
        <v>1</v>
      </c>
      <c r="O339" s="371"/>
      <c r="P339" s="94"/>
      <c r="Q339" s="94"/>
      <c r="R339" s="94"/>
      <c r="S339" s="94">
        <v>351.39</v>
      </c>
      <c r="T339" s="94">
        <v>25.32</v>
      </c>
      <c r="U339" s="94"/>
      <c r="V339" s="94"/>
      <c r="W339" s="144">
        <f>SUM(P339:V339)</f>
        <v>376.71</v>
      </c>
      <c r="X339" s="101" t="s">
        <v>641</v>
      </c>
    </row>
    <row r="340" spans="1:24" ht="13.6" x14ac:dyDescent="0.25">
      <c r="A340" s="297" t="s">
        <v>183</v>
      </c>
      <c r="B340" s="191">
        <v>27</v>
      </c>
      <c r="C340" s="109" t="str">
        <f>JMS!D339</f>
        <v>R10</v>
      </c>
      <c r="D340" s="109"/>
      <c r="E340" s="109"/>
      <c r="G340" s="108"/>
      <c r="K340" s="108"/>
      <c r="L340" s="116"/>
      <c r="M340" s="113"/>
      <c r="O340" s="371"/>
      <c r="P340" s="94"/>
      <c r="Q340" s="94"/>
      <c r="R340" s="94"/>
      <c r="S340" s="94"/>
      <c r="T340" s="94"/>
      <c r="U340" s="94"/>
      <c r="V340" s="94"/>
      <c r="X340" s="101" t="s">
        <v>645</v>
      </c>
    </row>
    <row r="341" spans="1:24" ht="13.6" x14ac:dyDescent="0.25">
      <c r="A341" s="297" t="s">
        <v>183</v>
      </c>
      <c r="B341" s="191">
        <v>28</v>
      </c>
      <c r="C341" s="109" t="str">
        <f>JMS!D340</f>
        <v>R10</v>
      </c>
      <c r="D341" s="109">
        <v>1010</v>
      </c>
      <c r="E341" s="109">
        <v>975</v>
      </c>
      <c r="F341" s="97" t="s">
        <v>639</v>
      </c>
      <c r="G341" s="108"/>
      <c r="H341" s="108">
        <v>1</v>
      </c>
      <c r="J341" s="108">
        <v>1</v>
      </c>
      <c r="K341" s="108"/>
      <c r="L341" s="116"/>
      <c r="M341" s="113"/>
      <c r="N341" s="100">
        <v>1</v>
      </c>
      <c r="O341" s="371"/>
      <c r="P341" s="94"/>
      <c r="Q341" s="94"/>
      <c r="R341" s="94"/>
      <c r="S341" s="94">
        <v>351.39</v>
      </c>
      <c r="T341" s="94">
        <v>25.32</v>
      </c>
      <c r="U341" s="94"/>
      <c r="V341" s="94"/>
      <c r="W341" s="144">
        <f>SUM(P341:V341)</f>
        <v>376.71</v>
      </c>
      <c r="X341" s="101" t="s">
        <v>641</v>
      </c>
    </row>
    <row r="342" spans="1:24" ht="13.6" x14ac:dyDescent="0.25">
      <c r="A342" s="297" t="s">
        <v>183</v>
      </c>
      <c r="B342" s="191">
        <v>29</v>
      </c>
      <c r="C342" s="109" t="str">
        <f>JMS!D341</f>
        <v>R10</v>
      </c>
      <c r="D342" s="109">
        <v>1010</v>
      </c>
      <c r="E342" s="109">
        <v>975</v>
      </c>
      <c r="F342" s="97" t="s">
        <v>639</v>
      </c>
      <c r="G342" s="108"/>
      <c r="H342" s="108">
        <v>1</v>
      </c>
      <c r="J342" s="108">
        <v>1</v>
      </c>
      <c r="K342" s="108"/>
      <c r="L342" s="116"/>
      <c r="M342" s="113"/>
      <c r="N342" s="100">
        <v>1</v>
      </c>
      <c r="O342" s="371"/>
      <c r="P342" s="94"/>
      <c r="Q342" s="94"/>
      <c r="R342" s="94"/>
      <c r="S342" s="94">
        <v>351.39</v>
      </c>
      <c r="T342" s="94">
        <v>25.32</v>
      </c>
      <c r="U342" s="94"/>
      <c r="V342" s="94"/>
      <c r="W342" s="144">
        <f>SUM(P342:V342)</f>
        <v>376.71</v>
      </c>
      <c r="X342" s="101" t="s">
        <v>641</v>
      </c>
    </row>
    <row r="343" spans="1:24" ht="13.6" x14ac:dyDescent="0.25">
      <c r="A343" s="297">
        <v>6</v>
      </c>
      <c r="B343" s="191">
        <v>1</v>
      </c>
      <c r="C343" s="109" t="str">
        <f>JMS!D342</f>
        <v>E06</v>
      </c>
      <c r="D343" s="109">
        <v>1340</v>
      </c>
      <c r="E343" s="109">
        <v>2100</v>
      </c>
      <c r="F343" s="108" t="s">
        <v>402</v>
      </c>
      <c r="G343" s="108"/>
      <c r="H343" s="108">
        <v>1</v>
      </c>
      <c r="K343" s="108"/>
      <c r="L343" s="116"/>
      <c r="M343" s="113"/>
      <c r="N343" s="100">
        <v>1</v>
      </c>
      <c r="O343" s="371"/>
      <c r="P343" s="94"/>
      <c r="Q343" s="94">
        <v>1096</v>
      </c>
      <c r="R343" s="94">
        <v>25</v>
      </c>
      <c r="S343" s="94"/>
      <c r="T343" s="94"/>
      <c r="U343" s="94"/>
      <c r="V343" s="94"/>
      <c r="W343" s="144">
        <f>SUM(P343:V343)</f>
        <v>1121</v>
      </c>
      <c r="X343" s="101" t="s">
        <v>709</v>
      </c>
    </row>
    <row r="344" spans="1:24" ht="13.6" x14ac:dyDescent="0.25">
      <c r="A344" s="297">
        <v>6</v>
      </c>
      <c r="B344" s="191">
        <v>2</v>
      </c>
      <c r="C344" s="109" t="str">
        <f>JMS!D343</f>
        <v>E06</v>
      </c>
      <c r="D344" s="109">
        <v>1010</v>
      </c>
      <c r="E344" s="109">
        <v>2100</v>
      </c>
      <c r="F344" s="108" t="s">
        <v>402</v>
      </c>
      <c r="G344" s="108"/>
      <c r="H344" s="108">
        <v>1</v>
      </c>
      <c r="K344" s="108"/>
      <c r="L344" s="116"/>
      <c r="M344" s="113"/>
      <c r="N344" s="100">
        <v>1</v>
      </c>
      <c r="O344" s="371"/>
      <c r="P344" s="94"/>
      <c r="Q344" s="94">
        <v>707</v>
      </c>
      <c r="R344" s="94">
        <v>25</v>
      </c>
      <c r="S344" s="94"/>
      <c r="T344" s="94"/>
      <c r="U344" s="94"/>
      <c r="V344" s="94"/>
      <c r="W344" s="144">
        <f>SUM(P344:V344)</f>
        <v>732</v>
      </c>
      <c r="X344" s="101" t="s">
        <v>709</v>
      </c>
    </row>
    <row r="345" spans="1:24" ht="13.6" x14ac:dyDescent="0.25">
      <c r="A345" s="297">
        <v>6</v>
      </c>
      <c r="B345" s="191">
        <v>3</v>
      </c>
      <c r="C345" s="109" t="str">
        <f>JMS!D344</f>
        <v>E06</v>
      </c>
      <c r="D345" s="109">
        <v>1340</v>
      </c>
      <c r="E345" s="109">
        <v>2100</v>
      </c>
      <c r="F345" s="108" t="s">
        <v>402</v>
      </c>
      <c r="G345" s="108"/>
      <c r="H345" s="108">
        <v>1</v>
      </c>
      <c r="K345" s="108"/>
      <c r="L345" s="116"/>
      <c r="M345" s="113"/>
      <c r="N345" s="100">
        <v>1</v>
      </c>
      <c r="O345" s="371"/>
      <c r="P345" s="94"/>
      <c r="Q345" s="94">
        <v>1096</v>
      </c>
      <c r="R345" s="94">
        <v>25</v>
      </c>
      <c r="S345" s="94"/>
      <c r="T345" s="94"/>
      <c r="U345" s="94"/>
      <c r="V345" s="94"/>
      <c r="W345" s="144">
        <f>SUM(P345:V345)</f>
        <v>1121</v>
      </c>
      <c r="X345" s="101" t="s">
        <v>709</v>
      </c>
    </row>
    <row r="346" spans="1:24" ht="13.6" x14ac:dyDescent="0.25">
      <c r="A346" s="297">
        <v>6</v>
      </c>
      <c r="B346" s="191">
        <v>6</v>
      </c>
      <c r="C346" s="109" t="str">
        <f>JMS!D345</f>
        <v>C02</v>
      </c>
      <c r="D346" s="109">
        <v>1010</v>
      </c>
      <c r="E346" s="109">
        <v>2200</v>
      </c>
      <c r="F346" s="97" t="s">
        <v>710</v>
      </c>
      <c r="G346" s="108"/>
      <c r="H346" s="108">
        <v>1</v>
      </c>
      <c r="K346" s="108"/>
      <c r="L346" s="116"/>
      <c r="M346" s="113"/>
      <c r="N346" s="100">
        <v>1</v>
      </c>
      <c r="O346" s="371"/>
      <c r="P346" s="94">
        <v>447.97</v>
      </c>
      <c r="Q346" s="94"/>
      <c r="R346" s="94"/>
      <c r="S346" s="94"/>
      <c r="T346" s="94"/>
      <c r="U346" s="94"/>
      <c r="V346" s="94"/>
      <c r="W346" s="144">
        <f>SUM(P346:V346)</f>
        <v>447.97</v>
      </c>
    </row>
    <row r="347" spans="1:24" ht="13.6" x14ac:dyDescent="0.25">
      <c r="A347" s="297">
        <v>6</v>
      </c>
      <c r="B347" s="191">
        <v>7</v>
      </c>
      <c r="C347" s="109" t="str">
        <f>JMS!D346</f>
        <v>C02</v>
      </c>
      <c r="D347" s="109">
        <v>1010</v>
      </c>
      <c r="E347" s="109">
        <v>2200</v>
      </c>
      <c r="F347" s="97" t="s">
        <v>710</v>
      </c>
      <c r="G347" s="108"/>
      <c r="H347" s="108">
        <v>1</v>
      </c>
      <c r="K347" s="108">
        <v>1</v>
      </c>
      <c r="L347" s="116"/>
      <c r="M347" s="113"/>
      <c r="N347" s="100">
        <v>1</v>
      </c>
      <c r="O347" s="371"/>
      <c r="P347" s="94">
        <v>360.88</v>
      </c>
      <c r="Q347" s="94"/>
      <c r="R347" s="94"/>
      <c r="S347" s="94"/>
      <c r="T347" s="94"/>
      <c r="U347" s="94"/>
      <c r="V347" s="94"/>
      <c r="W347" s="144">
        <f>SUM(P347:V347)</f>
        <v>360.88</v>
      </c>
    </row>
    <row r="348" spans="1:24" ht="13.6" x14ac:dyDescent="0.25">
      <c r="A348" s="297">
        <v>6</v>
      </c>
      <c r="B348" s="191">
        <v>8</v>
      </c>
      <c r="C348" s="109" t="str">
        <f>JMS!D347</f>
        <v>C02</v>
      </c>
      <c r="D348" s="109">
        <v>825</v>
      </c>
      <c r="E348" s="109">
        <v>2200</v>
      </c>
      <c r="F348" s="97" t="s">
        <v>710</v>
      </c>
      <c r="G348" s="108"/>
      <c r="H348" s="108">
        <v>1</v>
      </c>
      <c r="K348" s="108">
        <v>1</v>
      </c>
      <c r="L348" s="116"/>
      <c r="M348" s="113"/>
      <c r="N348" s="100">
        <v>1</v>
      </c>
      <c r="O348" s="371"/>
      <c r="P348" s="94">
        <v>269.06</v>
      </c>
      <c r="Q348" s="94"/>
      <c r="R348" s="94"/>
      <c r="S348" s="94"/>
      <c r="T348" s="94"/>
      <c r="U348" s="94"/>
      <c r="V348" s="94"/>
      <c r="W348" s="144">
        <f>SUM(P348:V348)</f>
        <v>269.06</v>
      </c>
    </row>
    <row r="349" spans="1:24" ht="13.6" x14ac:dyDescent="0.25">
      <c r="A349" s="297">
        <v>6</v>
      </c>
      <c r="B349" s="191">
        <v>9</v>
      </c>
      <c r="C349" s="109" t="str">
        <f>JMS!D348</f>
        <v>R02</v>
      </c>
      <c r="D349" s="109">
        <v>450</v>
      </c>
      <c r="E349" s="109">
        <v>650</v>
      </c>
      <c r="F349" s="97" t="s">
        <v>639</v>
      </c>
      <c r="G349" s="108"/>
      <c r="H349" s="108">
        <v>1</v>
      </c>
      <c r="K349" s="108">
        <v>1</v>
      </c>
      <c r="L349" s="116"/>
      <c r="M349" s="113"/>
      <c r="N349" s="100">
        <v>1</v>
      </c>
      <c r="O349" s="371"/>
      <c r="P349" s="94"/>
      <c r="Q349" s="94"/>
      <c r="R349" s="94"/>
      <c r="S349" s="94">
        <v>89.38</v>
      </c>
      <c r="T349" s="94">
        <v>25.32</v>
      </c>
      <c r="U349" s="94"/>
      <c r="V349" s="94"/>
      <c r="W349" s="144">
        <f>SUM(P349:V349)</f>
        <v>114.7</v>
      </c>
      <c r="X349" s="101" t="s">
        <v>640</v>
      </c>
    </row>
    <row r="350" spans="1:24" ht="13.6" x14ac:dyDescent="0.25">
      <c r="A350" s="297">
        <v>6</v>
      </c>
      <c r="B350" s="191">
        <v>10</v>
      </c>
      <c r="C350" s="109" t="str">
        <f>JMS!D349</f>
        <v>R08</v>
      </c>
      <c r="D350" s="109">
        <v>1200</v>
      </c>
      <c r="E350" s="109">
        <v>2200</v>
      </c>
      <c r="F350" s="97" t="s">
        <v>639</v>
      </c>
      <c r="G350" s="108"/>
      <c r="H350" s="108">
        <v>1</v>
      </c>
      <c r="K350" s="108">
        <v>1</v>
      </c>
      <c r="L350" s="116"/>
      <c r="M350" s="113"/>
      <c r="N350" s="100">
        <v>1</v>
      </c>
      <c r="O350" s="371"/>
      <c r="P350" s="94"/>
      <c r="Q350" s="94"/>
      <c r="R350" s="94"/>
      <c r="S350" s="94">
        <v>719.58</v>
      </c>
      <c r="T350" s="94">
        <v>25.32</v>
      </c>
      <c r="U350" s="94"/>
      <c r="V350" s="94"/>
      <c r="W350" s="144">
        <f>SUM(P350:V350)</f>
        <v>744.9</v>
      </c>
      <c r="X350" s="101" t="s">
        <v>640</v>
      </c>
    </row>
    <row r="351" spans="1:24" ht="13.6" x14ac:dyDescent="0.25">
      <c r="A351" s="297">
        <v>6</v>
      </c>
      <c r="B351" s="191">
        <v>11</v>
      </c>
      <c r="C351" s="109" t="str">
        <f>JMS!D350</f>
        <v>R08</v>
      </c>
      <c r="D351" s="109">
        <v>1200</v>
      </c>
      <c r="E351" s="109">
        <v>2200</v>
      </c>
      <c r="F351" s="97" t="s">
        <v>639</v>
      </c>
      <c r="G351" s="108"/>
      <c r="H351" s="108">
        <v>1</v>
      </c>
      <c r="K351" s="108">
        <v>1</v>
      </c>
      <c r="L351" s="116"/>
      <c r="M351" s="113"/>
      <c r="N351" s="100">
        <v>1</v>
      </c>
      <c r="O351" s="371"/>
      <c r="P351" s="94"/>
      <c r="Q351" s="94"/>
      <c r="R351" s="94"/>
      <c r="S351" s="94">
        <v>719.58</v>
      </c>
      <c r="T351" s="94">
        <v>25.32</v>
      </c>
      <c r="U351" s="94"/>
      <c r="V351" s="94"/>
      <c r="W351" s="144">
        <f>SUM(P351:V351)</f>
        <v>744.9</v>
      </c>
      <c r="X351" s="101" t="s">
        <v>640</v>
      </c>
    </row>
    <row r="352" spans="1:24" ht="13.6" x14ac:dyDescent="0.25">
      <c r="A352" s="297">
        <v>6</v>
      </c>
      <c r="B352" s="191">
        <v>12</v>
      </c>
      <c r="C352" s="109" t="str">
        <f>JMS!D351</f>
        <v>L01</v>
      </c>
      <c r="D352" s="109"/>
      <c r="E352" s="109"/>
      <c r="G352" s="108"/>
      <c r="K352" s="108"/>
      <c r="L352" s="116"/>
      <c r="M352" s="113"/>
      <c r="O352" s="371"/>
      <c r="P352" s="94"/>
      <c r="Q352" s="94"/>
      <c r="R352" s="94"/>
      <c r="S352" s="94"/>
      <c r="T352" s="94"/>
      <c r="U352" s="94"/>
      <c r="V352" s="94"/>
      <c r="X352" s="101" t="s">
        <v>644</v>
      </c>
    </row>
    <row r="353" spans="1:24" ht="13.6" x14ac:dyDescent="0.25">
      <c r="A353" s="297">
        <v>6</v>
      </c>
      <c r="B353" s="191">
        <v>13</v>
      </c>
      <c r="C353" s="109" t="str">
        <f>JMS!D352</f>
        <v>R01</v>
      </c>
      <c r="D353" s="109">
        <v>1340</v>
      </c>
      <c r="E353" s="109">
        <v>2200</v>
      </c>
      <c r="F353" s="97" t="s">
        <v>710</v>
      </c>
      <c r="G353" s="108"/>
      <c r="H353" s="108">
        <v>1</v>
      </c>
      <c r="K353" s="108">
        <v>1</v>
      </c>
      <c r="L353" s="116"/>
      <c r="M353" s="113"/>
      <c r="N353" s="100">
        <v>1</v>
      </c>
      <c r="O353" s="371"/>
      <c r="P353" s="94"/>
      <c r="Q353" s="94"/>
      <c r="R353" s="94"/>
      <c r="S353" s="94"/>
      <c r="T353" s="94"/>
      <c r="U353" s="94"/>
      <c r="V353" s="94"/>
      <c r="W353" s="144">
        <f>SUM(P353:V353)</f>
        <v>0</v>
      </c>
    </row>
    <row r="354" spans="1:24" ht="13.6" x14ac:dyDescent="0.25">
      <c r="A354" s="297">
        <v>6</v>
      </c>
      <c r="B354" s="191">
        <v>14</v>
      </c>
      <c r="C354" s="304" t="str">
        <f>JMS!D353</f>
        <v>C06</v>
      </c>
      <c r="D354" s="109">
        <v>1940</v>
      </c>
      <c r="E354" s="109">
        <v>2200</v>
      </c>
      <c r="F354" s="97" t="s">
        <v>710</v>
      </c>
      <c r="G354" s="108"/>
      <c r="H354" s="108">
        <v>1</v>
      </c>
      <c r="K354" s="108">
        <v>1</v>
      </c>
      <c r="L354" s="116"/>
      <c r="M354" s="113"/>
      <c r="N354" s="100">
        <v>1</v>
      </c>
      <c r="O354" s="371"/>
      <c r="P354" s="94">
        <v>704.02</v>
      </c>
      <c r="Q354" s="94"/>
      <c r="R354" s="94"/>
      <c r="S354" s="94"/>
      <c r="T354" s="94"/>
      <c r="U354" s="94"/>
      <c r="V354" s="94"/>
      <c r="W354" s="144">
        <f>SUM(P354:V354)</f>
        <v>704.02</v>
      </c>
    </row>
    <row r="355" spans="1:24" ht="13.6" x14ac:dyDescent="0.25">
      <c r="A355" s="297">
        <v>6</v>
      </c>
      <c r="B355" s="191">
        <v>15</v>
      </c>
      <c r="C355" s="109" t="str">
        <f>JMS!D354</f>
        <v>R01</v>
      </c>
      <c r="D355" s="109">
        <v>1540</v>
      </c>
      <c r="E355" s="109">
        <v>2200</v>
      </c>
      <c r="F355" s="97" t="s">
        <v>710</v>
      </c>
      <c r="G355" s="108"/>
      <c r="H355" s="108">
        <v>1</v>
      </c>
      <c r="K355" s="108">
        <v>1</v>
      </c>
      <c r="L355" s="116"/>
      <c r="M355" s="113"/>
      <c r="N355" s="100">
        <v>1</v>
      </c>
      <c r="O355" s="371"/>
      <c r="P355" s="94">
        <v>515.76</v>
      </c>
      <c r="Q355" s="94"/>
      <c r="R355" s="94"/>
      <c r="S355" s="94"/>
      <c r="T355" s="94"/>
      <c r="U355" s="94"/>
      <c r="V355" s="94"/>
      <c r="W355" s="144">
        <f>SUM(P355:V355)</f>
        <v>515.76</v>
      </c>
    </row>
    <row r="356" spans="1:24" ht="13.6" x14ac:dyDescent="0.25">
      <c r="A356" s="297">
        <v>6</v>
      </c>
      <c r="B356" s="191">
        <v>17</v>
      </c>
      <c r="C356" s="109" t="str">
        <f>JMS!D355</f>
        <v>E08</v>
      </c>
      <c r="D356" s="109">
        <v>1250</v>
      </c>
      <c r="E356" s="109">
        <v>2100</v>
      </c>
      <c r="G356" s="108"/>
      <c r="H356" s="108">
        <v>1</v>
      </c>
      <c r="K356" s="108"/>
      <c r="L356" s="116"/>
      <c r="M356" s="113"/>
      <c r="N356" s="100">
        <v>1</v>
      </c>
      <c r="O356" s="371"/>
      <c r="P356" s="94"/>
      <c r="Q356" s="94"/>
      <c r="R356" s="94"/>
      <c r="S356" s="94"/>
      <c r="T356" s="94"/>
      <c r="U356" s="94"/>
      <c r="V356" s="94"/>
      <c r="W356" s="144">
        <f>SUM(P356:V356)</f>
        <v>0</v>
      </c>
    </row>
    <row r="357" spans="1:24" ht="13.6" x14ac:dyDescent="0.25">
      <c r="A357" s="297">
        <v>6</v>
      </c>
      <c r="B357" s="191">
        <v>18</v>
      </c>
      <c r="C357" s="109" t="str">
        <f>JMS!D356</f>
        <v>C04</v>
      </c>
      <c r="D357" s="109">
        <v>1250</v>
      </c>
      <c r="E357" s="109">
        <v>2200</v>
      </c>
      <c r="F357" s="97" t="s">
        <v>710</v>
      </c>
      <c r="G357" s="108"/>
      <c r="H357" s="108">
        <v>1</v>
      </c>
      <c r="K357" s="108">
        <v>1</v>
      </c>
      <c r="L357" s="116"/>
      <c r="M357" s="113"/>
      <c r="N357" s="100">
        <v>1</v>
      </c>
      <c r="O357" s="371"/>
      <c r="P357" s="94"/>
      <c r="Q357" s="94"/>
      <c r="R357" s="94"/>
      <c r="S357" s="94"/>
      <c r="T357" s="94"/>
      <c r="U357" s="94"/>
      <c r="V357" s="94"/>
      <c r="W357" s="144">
        <f>SUM(P357:V357)</f>
        <v>0</v>
      </c>
    </row>
    <row r="358" spans="1:24" ht="13.6" x14ac:dyDescent="0.25">
      <c r="A358" s="297">
        <v>6</v>
      </c>
      <c r="B358" s="191">
        <v>19</v>
      </c>
      <c r="C358" s="109" t="str">
        <f>JMS!D357</f>
        <v>E06</v>
      </c>
      <c r="D358" s="109">
        <v>1010</v>
      </c>
      <c r="E358" s="109">
        <v>2100</v>
      </c>
      <c r="F358" s="108" t="s">
        <v>402</v>
      </c>
      <c r="G358" s="108"/>
      <c r="H358" s="108">
        <v>1</v>
      </c>
      <c r="K358" s="108"/>
      <c r="L358" s="116"/>
      <c r="M358" s="113"/>
      <c r="N358" s="100">
        <v>1</v>
      </c>
      <c r="O358" s="371"/>
      <c r="P358" s="94"/>
      <c r="Q358" s="94">
        <v>707</v>
      </c>
      <c r="R358" s="94">
        <v>25</v>
      </c>
      <c r="S358" s="94"/>
      <c r="T358" s="94"/>
      <c r="U358" s="94"/>
      <c r="V358" s="94"/>
      <c r="W358" s="144">
        <f>SUM(P358:V358)</f>
        <v>732</v>
      </c>
      <c r="X358" s="101" t="s">
        <v>709</v>
      </c>
    </row>
    <row r="359" spans="1:24" ht="13.6" x14ac:dyDescent="0.25">
      <c r="A359" s="297">
        <v>6</v>
      </c>
      <c r="B359" s="191">
        <v>20</v>
      </c>
      <c r="C359" s="109" t="str">
        <f>JMS!D358</f>
        <v>E06</v>
      </c>
      <c r="D359" s="109">
        <v>1340</v>
      </c>
      <c r="E359" s="109">
        <v>2100</v>
      </c>
      <c r="F359" s="108" t="s">
        <v>402</v>
      </c>
      <c r="G359" s="108"/>
      <c r="H359" s="108">
        <v>1</v>
      </c>
      <c r="K359" s="108"/>
      <c r="L359" s="116"/>
      <c r="M359" s="113"/>
      <c r="N359" s="100">
        <v>1</v>
      </c>
      <c r="O359" s="371"/>
      <c r="P359" s="94"/>
      <c r="Q359" s="94">
        <v>1096</v>
      </c>
      <c r="R359" s="94">
        <v>25</v>
      </c>
      <c r="S359" s="94"/>
      <c r="T359" s="94"/>
      <c r="U359" s="94"/>
      <c r="V359" s="94"/>
      <c r="W359" s="144">
        <f>SUM(P359:V359)</f>
        <v>1121</v>
      </c>
      <c r="X359" s="101" t="s">
        <v>709</v>
      </c>
    </row>
    <row r="360" spans="1:24" ht="13.6" x14ac:dyDescent="0.25">
      <c r="A360" s="297">
        <v>6</v>
      </c>
      <c r="B360" s="191">
        <v>21</v>
      </c>
      <c r="C360" s="109" t="str">
        <f>JMS!D359</f>
        <v>E06</v>
      </c>
      <c r="D360" s="109">
        <v>1010</v>
      </c>
      <c r="E360" s="109">
        <v>2100</v>
      </c>
      <c r="F360" s="108" t="s">
        <v>402</v>
      </c>
      <c r="G360" s="108"/>
      <c r="H360" s="108">
        <v>1</v>
      </c>
      <c r="K360" s="108"/>
      <c r="L360" s="116"/>
      <c r="M360" s="113"/>
      <c r="N360" s="100">
        <v>1</v>
      </c>
      <c r="O360" s="371"/>
      <c r="P360" s="94"/>
      <c r="Q360" s="94">
        <v>707</v>
      </c>
      <c r="R360" s="94">
        <v>25</v>
      </c>
      <c r="S360" s="94"/>
      <c r="T360" s="94"/>
      <c r="U360" s="94"/>
      <c r="V360" s="94"/>
      <c r="W360" s="144">
        <f>SUM(P360:V360)</f>
        <v>732</v>
      </c>
      <c r="X360" s="101" t="s">
        <v>709</v>
      </c>
    </row>
    <row r="361" spans="1:24" ht="13.6" x14ac:dyDescent="0.25">
      <c r="A361" s="297" t="s">
        <v>147</v>
      </c>
      <c r="B361" s="191">
        <v>1</v>
      </c>
      <c r="C361" s="109" t="str">
        <f>JMS!D360</f>
        <v>C08</v>
      </c>
      <c r="D361" s="109">
        <v>1340</v>
      </c>
      <c r="E361" s="109">
        <v>990</v>
      </c>
      <c r="F361" s="97" t="s">
        <v>710</v>
      </c>
      <c r="G361" s="108"/>
      <c r="H361" s="108">
        <v>1</v>
      </c>
      <c r="K361" s="108">
        <v>1</v>
      </c>
      <c r="L361" s="116"/>
      <c r="M361" s="113"/>
      <c r="N361" s="100">
        <v>1</v>
      </c>
      <c r="O361" s="371"/>
      <c r="P361" s="94">
        <v>226.44</v>
      </c>
      <c r="Q361" s="94"/>
      <c r="R361" s="94"/>
      <c r="S361" s="94"/>
      <c r="T361" s="94"/>
      <c r="U361" s="94"/>
      <c r="V361" s="94"/>
      <c r="W361" s="144">
        <f>SUM(P361:V361)</f>
        <v>226.44</v>
      </c>
    </row>
    <row r="362" spans="1:24" ht="13.6" x14ac:dyDescent="0.25">
      <c r="A362" s="297" t="s">
        <v>147</v>
      </c>
      <c r="B362" s="191">
        <v>2</v>
      </c>
      <c r="C362" s="109" t="str">
        <f>JMS!D361</f>
        <v>C08</v>
      </c>
      <c r="D362" s="109">
        <v>1340</v>
      </c>
      <c r="E362" s="109">
        <v>1280</v>
      </c>
      <c r="F362" s="97" t="s">
        <v>710</v>
      </c>
      <c r="G362" s="108"/>
      <c r="H362" s="108">
        <v>1</v>
      </c>
      <c r="K362" s="108">
        <v>1</v>
      </c>
      <c r="L362" s="116"/>
      <c r="M362" s="113"/>
      <c r="N362" s="100">
        <v>1</v>
      </c>
      <c r="O362" s="371"/>
      <c r="P362" s="94">
        <v>281.64</v>
      </c>
      <c r="Q362" s="94"/>
      <c r="R362" s="94"/>
      <c r="S362" s="94"/>
      <c r="T362" s="94"/>
      <c r="U362" s="94"/>
      <c r="V362" s="94"/>
      <c r="W362" s="144">
        <f>SUM(P362:V362)</f>
        <v>281.64</v>
      </c>
    </row>
    <row r="363" spans="1:24" ht="13.6" x14ac:dyDescent="0.25">
      <c r="A363" s="297" t="s">
        <v>147</v>
      </c>
      <c r="B363" s="191">
        <v>3</v>
      </c>
      <c r="C363" s="109" t="str">
        <f>JMS!D362</f>
        <v>C08</v>
      </c>
      <c r="D363" s="109">
        <v>1340</v>
      </c>
      <c r="E363" s="109">
        <v>1880</v>
      </c>
      <c r="F363" s="97" t="s">
        <v>710</v>
      </c>
      <c r="G363" s="108"/>
      <c r="H363" s="108">
        <v>1</v>
      </c>
      <c r="K363" s="108">
        <v>1</v>
      </c>
      <c r="L363" s="116"/>
      <c r="M363" s="113"/>
      <c r="N363" s="100">
        <v>1</v>
      </c>
      <c r="O363" s="371"/>
      <c r="P363" s="94">
        <v>395.74</v>
      </c>
      <c r="Q363" s="94"/>
      <c r="R363" s="94"/>
      <c r="S363" s="94"/>
      <c r="T363" s="94"/>
      <c r="U363" s="94"/>
      <c r="V363" s="94"/>
      <c r="W363" s="144">
        <f>SUM(P363:V363)</f>
        <v>395.74</v>
      </c>
    </row>
    <row r="364" spans="1:24" ht="13.6" x14ac:dyDescent="0.25">
      <c r="A364" s="297" t="s">
        <v>147</v>
      </c>
      <c r="B364" s="191">
        <v>4</v>
      </c>
      <c r="C364" s="109" t="str">
        <f>JMS!D363</f>
        <v>C08</v>
      </c>
      <c r="D364" s="109">
        <v>1340</v>
      </c>
      <c r="E364" s="109">
        <v>2020</v>
      </c>
      <c r="F364" s="97" t="s">
        <v>710</v>
      </c>
      <c r="G364" s="108"/>
      <c r="H364" s="108">
        <v>1</v>
      </c>
      <c r="K364" s="108">
        <v>1</v>
      </c>
      <c r="L364" s="116"/>
      <c r="M364" s="113"/>
      <c r="N364" s="100">
        <v>1</v>
      </c>
      <c r="O364" s="371"/>
      <c r="P364" s="94">
        <v>422.38</v>
      </c>
      <c r="Q364" s="94"/>
      <c r="R364" s="94"/>
      <c r="S364" s="94"/>
      <c r="T364" s="94"/>
      <c r="U364" s="94"/>
      <c r="V364" s="94"/>
      <c r="W364" s="144">
        <f>SUM(P364:V364)</f>
        <v>422.38</v>
      </c>
    </row>
    <row r="365" spans="1:24" ht="13.6" x14ac:dyDescent="0.25">
      <c r="A365" s="297" t="s">
        <v>102</v>
      </c>
      <c r="B365" s="191">
        <v>1</v>
      </c>
      <c r="C365" s="109" t="str">
        <f>JMS!D364</f>
        <v>C07</v>
      </c>
      <c r="D365" s="109">
        <v>1010</v>
      </c>
      <c r="E365" s="109">
        <v>2100</v>
      </c>
      <c r="F365" s="97" t="s">
        <v>710</v>
      </c>
      <c r="G365" s="108">
        <v>1</v>
      </c>
      <c r="J365" s="108">
        <v>1</v>
      </c>
      <c r="K365" s="108"/>
      <c r="L365" s="116"/>
      <c r="M365" s="113"/>
      <c r="N365" s="100">
        <v>1</v>
      </c>
      <c r="O365" s="371"/>
      <c r="P365" s="94">
        <v>307.81</v>
      </c>
      <c r="Q365" s="94"/>
      <c r="R365" s="94"/>
      <c r="S365" s="94"/>
      <c r="T365" s="94"/>
      <c r="U365" s="94"/>
      <c r="V365" s="94"/>
      <c r="W365" s="144">
        <f>SUM(P365:V365)</f>
        <v>307.81</v>
      </c>
    </row>
    <row r="366" spans="1:24" ht="13.6" x14ac:dyDescent="0.25">
      <c r="A366" s="297" t="s">
        <v>102</v>
      </c>
      <c r="B366" s="191">
        <v>2</v>
      </c>
      <c r="C366" s="109" t="str">
        <f>JMS!D365</f>
        <v>C08</v>
      </c>
      <c r="D366" s="109">
        <v>1340</v>
      </c>
      <c r="E366" s="109">
        <v>2100</v>
      </c>
      <c r="F366" s="97" t="s">
        <v>710</v>
      </c>
      <c r="G366" s="108">
        <v>1</v>
      </c>
      <c r="J366" s="108">
        <v>1</v>
      </c>
      <c r="K366" s="108"/>
      <c r="L366" s="116"/>
      <c r="M366" s="113"/>
      <c r="N366" s="100">
        <v>1</v>
      </c>
      <c r="O366" s="371"/>
      <c r="P366" s="94">
        <v>437.64</v>
      </c>
      <c r="Q366" s="94"/>
      <c r="R366" s="94"/>
      <c r="S366" s="94"/>
      <c r="T366" s="94"/>
      <c r="U366" s="94"/>
      <c r="V366" s="94"/>
      <c r="W366" s="144">
        <f>SUM(P366:V366)</f>
        <v>437.64</v>
      </c>
    </row>
    <row r="367" spans="1:24" ht="13.6" x14ac:dyDescent="0.25">
      <c r="A367" s="297" t="s">
        <v>102</v>
      </c>
      <c r="B367" s="191">
        <v>3</v>
      </c>
      <c r="C367" s="109" t="str">
        <f>JMS!D366</f>
        <v>C07</v>
      </c>
      <c r="D367" s="109">
        <v>1010</v>
      </c>
      <c r="E367" s="109">
        <v>2100</v>
      </c>
      <c r="F367" s="97" t="s">
        <v>710</v>
      </c>
      <c r="G367" s="108">
        <v>1</v>
      </c>
      <c r="J367" s="108">
        <v>1</v>
      </c>
      <c r="K367" s="108"/>
      <c r="L367" s="116"/>
      <c r="M367" s="113"/>
      <c r="N367" s="100">
        <v>1</v>
      </c>
      <c r="O367" s="371"/>
      <c r="P367" s="94">
        <v>307.81</v>
      </c>
      <c r="Q367" s="94"/>
      <c r="R367" s="94"/>
      <c r="S367" s="94"/>
      <c r="T367" s="94"/>
      <c r="U367" s="94"/>
      <c r="V367" s="94"/>
      <c r="W367" s="144">
        <f>SUM(P367:V367)</f>
        <v>307.81</v>
      </c>
    </row>
    <row r="368" spans="1:24" ht="13.6" x14ac:dyDescent="0.25">
      <c r="A368" s="297" t="s">
        <v>102</v>
      </c>
      <c r="B368" s="191">
        <v>4</v>
      </c>
      <c r="C368" s="109" t="str">
        <f>JMS!D367</f>
        <v>C08</v>
      </c>
      <c r="D368" s="109">
        <v>1340</v>
      </c>
      <c r="E368" s="109">
        <v>2100</v>
      </c>
      <c r="F368" s="97" t="s">
        <v>710</v>
      </c>
      <c r="G368" s="108"/>
      <c r="H368" s="108">
        <v>1</v>
      </c>
      <c r="K368" s="108">
        <v>1</v>
      </c>
      <c r="L368" s="116"/>
      <c r="M368" s="113"/>
      <c r="N368" s="100">
        <v>1</v>
      </c>
      <c r="O368" s="371"/>
      <c r="P368" s="94">
        <v>437.64</v>
      </c>
      <c r="Q368" s="94"/>
      <c r="R368" s="94"/>
      <c r="S368" s="94"/>
      <c r="T368" s="94"/>
      <c r="U368" s="94"/>
      <c r="V368" s="94"/>
      <c r="W368" s="144">
        <f>SUM(P368:V368)</f>
        <v>437.64</v>
      </c>
    </row>
    <row r="369" spans="1:24" ht="13.6" x14ac:dyDescent="0.25">
      <c r="A369" s="297" t="s">
        <v>102</v>
      </c>
      <c r="B369" s="191">
        <v>5</v>
      </c>
      <c r="C369" s="109" t="str">
        <f>JMS!D368</f>
        <v>C08</v>
      </c>
      <c r="D369" s="109">
        <v>1340</v>
      </c>
      <c r="E369" s="109">
        <v>2100</v>
      </c>
      <c r="F369" s="97" t="s">
        <v>710</v>
      </c>
      <c r="G369" s="108"/>
      <c r="H369" s="108">
        <v>1</v>
      </c>
      <c r="K369" s="108">
        <v>1</v>
      </c>
      <c r="L369" s="116"/>
      <c r="M369" s="113"/>
      <c r="N369" s="100">
        <v>1</v>
      </c>
      <c r="O369" s="371"/>
      <c r="P369" s="94">
        <v>437.64</v>
      </c>
      <c r="Q369" s="94"/>
      <c r="R369" s="94"/>
      <c r="S369" s="94"/>
      <c r="T369" s="94"/>
      <c r="U369" s="94"/>
      <c r="V369" s="94"/>
      <c r="W369" s="144">
        <f>SUM(P369:V369)</f>
        <v>437.64</v>
      </c>
    </row>
    <row r="370" spans="1:24" ht="13.6" x14ac:dyDescent="0.25">
      <c r="A370" s="297" t="s">
        <v>102</v>
      </c>
      <c r="B370" s="191">
        <v>6</v>
      </c>
      <c r="C370" s="109" t="str">
        <f>JMS!D369</f>
        <v>C08</v>
      </c>
      <c r="D370" s="109">
        <v>2240</v>
      </c>
      <c r="E370" s="109">
        <v>2100</v>
      </c>
      <c r="F370" s="97" t="s">
        <v>710</v>
      </c>
      <c r="G370" s="108">
        <v>1</v>
      </c>
      <c r="J370" s="108">
        <v>1</v>
      </c>
      <c r="K370" s="108"/>
      <c r="L370" s="116"/>
      <c r="M370" s="113"/>
      <c r="N370" s="100">
        <v>1</v>
      </c>
      <c r="O370" s="371"/>
      <c r="P370" s="94">
        <v>1263.3</v>
      </c>
      <c r="Q370" s="94"/>
      <c r="R370" s="94"/>
      <c r="S370" s="94"/>
      <c r="T370" s="94"/>
      <c r="U370" s="94"/>
      <c r="V370" s="94"/>
      <c r="W370" s="144">
        <f>SUM(P370:V370)</f>
        <v>1263.3</v>
      </c>
    </row>
    <row r="371" spans="1:24" ht="13.6" x14ac:dyDescent="0.25">
      <c r="A371" s="297" t="s">
        <v>102</v>
      </c>
      <c r="B371" s="191">
        <v>7</v>
      </c>
      <c r="C371" s="109" t="str">
        <f>JMS!D370</f>
        <v>C07</v>
      </c>
      <c r="D371" s="109">
        <v>550</v>
      </c>
      <c r="E371" s="109">
        <v>2100</v>
      </c>
      <c r="F371" s="97" t="s">
        <v>710</v>
      </c>
      <c r="G371" s="108">
        <v>1</v>
      </c>
      <c r="J371" s="108">
        <v>1</v>
      </c>
      <c r="K371" s="108"/>
      <c r="L371" s="116"/>
      <c r="M371" s="113"/>
      <c r="N371" s="100">
        <v>1</v>
      </c>
      <c r="O371" s="371"/>
      <c r="P371" s="94">
        <v>177.89</v>
      </c>
      <c r="Q371" s="94"/>
      <c r="R371" s="94"/>
      <c r="S371" s="94"/>
      <c r="T371" s="94"/>
      <c r="U371" s="94"/>
      <c r="V371" s="94"/>
      <c r="W371" s="144">
        <f>SUM(P371:V371)</f>
        <v>177.89</v>
      </c>
    </row>
    <row r="372" spans="1:24" ht="13.6" x14ac:dyDescent="0.25">
      <c r="A372" s="297" t="s">
        <v>102</v>
      </c>
      <c r="B372" s="191">
        <v>8</v>
      </c>
      <c r="C372" s="109" t="str">
        <f>JMS!D371</f>
        <v>C06</v>
      </c>
      <c r="D372" s="109">
        <v>2570</v>
      </c>
      <c r="E372" s="109">
        <v>2250</v>
      </c>
      <c r="F372" s="97" t="s">
        <v>710</v>
      </c>
      <c r="G372" s="108"/>
      <c r="H372" s="108">
        <v>1</v>
      </c>
      <c r="J372" s="108">
        <v>1</v>
      </c>
      <c r="K372" s="108"/>
      <c r="L372" s="116"/>
      <c r="M372" s="113"/>
      <c r="N372" s="100">
        <v>1</v>
      </c>
      <c r="O372" s="371"/>
      <c r="P372" s="94">
        <v>1423.62</v>
      </c>
      <c r="Q372" s="94"/>
      <c r="R372" s="94"/>
      <c r="S372" s="94"/>
      <c r="T372" s="94"/>
      <c r="U372" s="94"/>
      <c r="V372" s="94"/>
      <c r="W372" s="144">
        <f>SUM(P372:V372)</f>
        <v>1423.62</v>
      </c>
    </row>
    <row r="373" spans="1:24" ht="13.6" x14ac:dyDescent="0.25">
      <c r="A373" s="297" t="s">
        <v>102</v>
      </c>
      <c r="B373" s="191">
        <v>9</v>
      </c>
      <c r="C373" s="109" t="str">
        <f>JMS!D372</f>
        <v>C07</v>
      </c>
      <c r="D373" s="109">
        <v>1010</v>
      </c>
      <c r="E373" s="109">
        <v>2100</v>
      </c>
      <c r="F373" s="97" t="s">
        <v>710</v>
      </c>
      <c r="G373" s="108"/>
      <c r="H373" s="108">
        <v>1</v>
      </c>
      <c r="K373" s="108">
        <v>1</v>
      </c>
      <c r="L373" s="116"/>
      <c r="M373" s="113"/>
      <c r="N373" s="100">
        <v>1</v>
      </c>
      <c r="O373" s="371"/>
      <c r="P373" s="94"/>
      <c r="Q373" s="94"/>
      <c r="R373" s="94"/>
      <c r="S373" s="94"/>
      <c r="T373" s="94"/>
      <c r="U373" s="94"/>
      <c r="V373" s="94"/>
      <c r="W373" s="144">
        <f>SUM(P373:V373)</f>
        <v>0</v>
      </c>
      <c r="X373" s="79" t="s">
        <v>713</v>
      </c>
    </row>
    <row r="374" spans="1:24" ht="13.6" x14ac:dyDescent="0.25">
      <c r="A374" s="297" t="s">
        <v>102</v>
      </c>
      <c r="B374" s="191">
        <v>12</v>
      </c>
      <c r="C374" s="109" t="str">
        <f>JMS!D373</f>
        <v>C08</v>
      </c>
      <c r="D374" s="109">
        <v>1340</v>
      </c>
      <c r="E374" s="109">
        <v>2100</v>
      </c>
      <c r="F374" s="97" t="s">
        <v>710</v>
      </c>
      <c r="G374" s="108">
        <v>1</v>
      </c>
      <c r="J374" s="108">
        <v>1</v>
      </c>
      <c r="K374" s="108"/>
      <c r="L374" s="116"/>
      <c r="M374" s="113"/>
      <c r="N374" s="100">
        <v>1</v>
      </c>
      <c r="O374" s="371"/>
      <c r="P374" s="94">
        <v>437.64</v>
      </c>
      <c r="Q374" s="94"/>
      <c r="R374" s="94"/>
      <c r="S374" s="94"/>
      <c r="T374" s="94"/>
      <c r="U374" s="94"/>
      <c r="V374" s="94"/>
      <c r="W374" s="144">
        <f>SUM(P374:V374)</f>
        <v>437.64</v>
      </c>
    </row>
    <row r="375" spans="1:24" ht="13.6" x14ac:dyDescent="0.25">
      <c r="A375" s="297" t="s">
        <v>102</v>
      </c>
      <c r="B375" s="191">
        <v>13</v>
      </c>
      <c r="C375" s="109" t="str">
        <f>JMS!D374</f>
        <v>C08</v>
      </c>
      <c r="D375" s="109">
        <v>1425</v>
      </c>
      <c r="E375" s="109">
        <v>2100</v>
      </c>
      <c r="F375" s="97" t="s">
        <v>710</v>
      </c>
      <c r="G375" s="108"/>
      <c r="H375" s="108">
        <v>1</v>
      </c>
      <c r="K375" s="108">
        <v>1</v>
      </c>
      <c r="L375" s="116"/>
      <c r="M375" s="113"/>
      <c r="N375" s="100">
        <v>1</v>
      </c>
      <c r="O375" s="371"/>
      <c r="P375" s="94"/>
      <c r="Q375" s="94"/>
      <c r="R375" s="94"/>
      <c r="S375" s="94"/>
      <c r="T375" s="94"/>
      <c r="U375" s="94"/>
      <c r="V375" s="94"/>
      <c r="W375" s="144">
        <f>SUM(P375:V375)</f>
        <v>0</v>
      </c>
      <c r="X375" s="79" t="s">
        <v>713</v>
      </c>
    </row>
    <row r="376" spans="1:24" ht="13.6" x14ac:dyDescent="0.25">
      <c r="A376" s="297" t="s">
        <v>102</v>
      </c>
      <c r="B376" s="191">
        <v>14</v>
      </c>
      <c r="C376" s="109" t="str">
        <f>JMS!D375</f>
        <v>C08</v>
      </c>
      <c r="D376" s="109">
        <v>1340</v>
      </c>
      <c r="E376" s="109">
        <v>2100</v>
      </c>
      <c r="F376" s="97" t="s">
        <v>710</v>
      </c>
      <c r="G376" s="108"/>
      <c r="H376" s="108">
        <v>1</v>
      </c>
      <c r="K376" s="108">
        <v>1</v>
      </c>
      <c r="L376" s="116"/>
      <c r="M376" s="113"/>
      <c r="N376" s="100">
        <v>1</v>
      </c>
      <c r="O376" s="371"/>
      <c r="P376" s="94">
        <v>437.64</v>
      </c>
      <c r="Q376" s="94"/>
      <c r="R376" s="94"/>
      <c r="S376" s="94"/>
      <c r="T376" s="94"/>
      <c r="U376" s="94"/>
      <c r="V376" s="94"/>
      <c r="W376" s="144">
        <f>SUM(P376:V376)</f>
        <v>437.64</v>
      </c>
    </row>
    <row r="377" spans="1:24" ht="13.6" x14ac:dyDescent="0.25">
      <c r="A377" s="297" t="s">
        <v>102</v>
      </c>
      <c r="B377" s="191">
        <v>15</v>
      </c>
      <c r="C377" s="109" t="str">
        <f>JMS!D376</f>
        <v>C08</v>
      </c>
      <c r="D377" s="109">
        <v>1340</v>
      </c>
      <c r="E377" s="109">
        <v>2100</v>
      </c>
      <c r="F377" s="97" t="s">
        <v>710</v>
      </c>
      <c r="G377" s="108"/>
      <c r="H377" s="108">
        <v>1</v>
      </c>
      <c r="K377" s="108">
        <v>1</v>
      </c>
      <c r="L377" s="116"/>
      <c r="M377" s="113"/>
      <c r="N377" s="100">
        <v>1</v>
      </c>
      <c r="O377" s="371"/>
      <c r="P377" s="94">
        <v>437.64</v>
      </c>
      <c r="Q377" s="94"/>
      <c r="R377" s="94"/>
      <c r="S377" s="94"/>
      <c r="T377" s="94"/>
      <c r="U377" s="94"/>
      <c r="V377" s="94"/>
      <c r="W377" s="144">
        <f>SUM(P377:V377)</f>
        <v>437.64</v>
      </c>
    </row>
    <row r="378" spans="1:24" ht="13.6" x14ac:dyDescent="0.25">
      <c r="A378" s="297" t="s">
        <v>102</v>
      </c>
      <c r="B378" s="191">
        <v>16</v>
      </c>
      <c r="C378" s="109" t="str">
        <f>JMS!D377</f>
        <v>WC02</v>
      </c>
      <c r="D378" s="109">
        <v>910</v>
      </c>
      <c r="E378" s="109">
        <v>2100</v>
      </c>
      <c r="F378" s="97" t="s">
        <v>710</v>
      </c>
      <c r="G378" s="108"/>
      <c r="H378" s="108">
        <v>1</v>
      </c>
      <c r="K378" s="108"/>
      <c r="L378" s="116"/>
      <c r="M378" s="113"/>
      <c r="N378" s="100">
        <v>1</v>
      </c>
      <c r="O378" s="371"/>
      <c r="P378" s="316"/>
      <c r="Q378" s="94"/>
      <c r="R378" s="94"/>
      <c r="S378" s="94"/>
      <c r="T378" s="94"/>
      <c r="U378" s="94"/>
      <c r="V378" s="94"/>
      <c r="W378" s="144">
        <f>SUM(P378:V378)</f>
        <v>0</v>
      </c>
      <c r="X378" s="303" t="s">
        <v>647</v>
      </c>
    </row>
    <row r="379" spans="1:24" ht="13.6" x14ac:dyDescent="0.25">
      <c r="A379" s="297" t="s">
        <v>102</v>
      </c>
      <c r="B379" s="191">
        <v>17</v>
      </c>
      <c r="C379" s="109" t="str">
        <f>JMS!D378</f>
        <v>WC02</v>
      </c>
      <c r="D379" s="109">
        <v>910</v>
      </c>
      <c r="E379" s="109">
        <v>2100</v>
      </c>
      <c r="F379" s="97" t="s">
        <v>710</v>
      </c>
      <c r="G379" s="108"/>
      <c r="H379" s="108">
        <v>1</v>
      </c>
      <c r="K379" s="108"/>
      <c r="L379" s="116"/>
      <c r="M379" s="113"/>
      <c r="N379" s="100">
        <v>1</v>
      </c>
      <c r="O379" s="371"/>
      <c r="P379" s="316"/>
      <c r="Q379" s="94"/>
      <c r="R379" s="94"/>
      <c r="S379" s="94"/>
      <c r="T379" s="94"/>
      <c r="U379" s="94"/>
      <c r="V379" s="94"/>
      <c r="W379" s="144">
        <f>SUM(P379:V379)</f>
        <v>0</v>
      </c>
      <c r="X379" s="303" t="s">
        <v>647</v>
      </c>
    </row>
    <row r="380" spans="1:24" ht="13.6" x14ac:dyDescent="0.25">
      <c r="A380" s="297" t="s">
        <v>102</v>
      </c>
      <c r="B380" s="191">
        <v>18</v>
      </c>
      <c r="C380" s="109" t="str">
        <f>JMS!D379</f>
        <v>WC02</v>
      </c>
      <c r="D380" s="109">
        <v>910</v>
      </c>
      <c r="E380" s="109">
        <v>2100</v>
      </c>
      <c r="F380" s="97" t="s">
        <v>710</v>
      </c>
      <c r="G380" s="108"/>
      <c r="H380" s="108">
        <v>1</v>
      </c>
      <c r="K380" s="108"/>
      <c r="L380" s="116"/>
      <c r="M380" s="113"/>
      <c r="N380" s="100">
        <v>1</v>
      </c>
      <c r="O380" s="371"/>
      <c r="P380" s="316"/>
      <c r="Q380" s="94"/>
      <c r="R380" s="94"/>
      <c r="S380" s="94"/>
      <c r="T380" s="94"/>
      <c r="U380" s="94"/>
      <c r="V380" s="94"/>
      <c r="W380" s="144">
        <f>SUM(P380:V380)</f>
        <v>0</v>
      </c>
      <c r="X380" s="303" t="s">
        <v>647</v>
      </c>
    </row>
    <row r="381" spans="1:24" ht="13.6" x14ac:dyDescent="0.25">
      <c r="A381" s="297" t="s">
        <v>102</v>
      </c>
      <c r="B381" s="191">
        <v>19</v>
      </c>
      <c r="C381" s="109" t="str">
        <f>JMS!D380</f>
        <v>WC02</v>
      </c>
      <c r="D381" s="109">
        <v>910</v>
      </c>
      <c r="E381" s="109">
        <v>2100</v>
      </c>
      <c r="F381" s="97" t="s">
        <v>710</v>
      </c>
      <c r="G381" s="108"/>
      <c r="H381" s="108">
        <v>1</v>
      </c>
      <c r="K381" s="108"/>
      <c r="L381" s="116"/>
      <c r="M381" s="113"/>
      <c r="N381" s="100">
        <v>1</v>
      </c>
      <c r="O381" s="371"/>
      <c r="P381" s="316"/>
      <c r="Q381" s="94"/>
      <c r="R381" s="94"/>
      <c r="S381" s="94"/>
      <c r="T381" s="94"/>
      <c r="U381" s="94"/>
      <c r="V381" s="94"/>
      <c r="W381" s="144">
        <f>SUM(P381:V381)</f>
        <v>0</v>
      </c>
      <c r="X381" s="303" t="s">
        <v>647</v>
      </c>
    </row>
    <row r="382" spans="1:24" ht="13.6" x14ac:dyDescent="0.25">
      <c r="A382" s="297" t="s">
        <v>102</v>
      </c>
      <c r="B382" s="191">
        <v>20</v>
      </c>
      <c r="C382" s="109" t="str">
        <f>JMS!D381</f>
        <v>WC02</v>
      </c>
      <c r="D382" s="109">
        <v>910</v>
      </c>
      <c r="E382" s="109">
        <v>2100</v>
      </c>
      <c r="F382" s="97" t="s">
        <v>710</v>
      </c>
      <c r="G382" s="108"/>
      <c r="H382" s="108">
        <v>1</v>
      </c>
      <c r="K382" s="108"/>
      <c r="L382" s="116"/>
      <c r="M382" s="113"/>
      <c r="N382" s="100">
        <v>1</v>
      </c>
      <c r="O382" s="371"/>
      <c r="P382" s="316"/>
      <c r="Q382" s="94"/>
      <c r="R382" s="94"/>
      <c r="S382" s="94"/>
      <c r="T382" s="94"/>
      <c r="U382" s="94"/>
      <c r="V382" s="94"/>
      <c r="W382" s="144">
        <f>SUM(P382:V382)</f>
        <v>0</v>
      </c>
      <c r="X382" s="303" t="s">
        <v>647</v>
      </c>
    </row>
    <row r="383" spans="1:24" ht="13.6" x14ac:dyDescent="0.25">
      <c r="A383" s="297" t="s">
        <v>102</v>
      </c>
      <c r="B383" s="191">
        <v>21</v>
      </c>
      <c r="C383" s="109" t="str">
        <f>JMS!D382</f>
        <v>WC02</v>
      </c>
      <c r="D383" s="109">
        <v>910</v>
      </c>
      <c r="E383" s="109">
        <v>2100</v>
      </c>
      <c r="F383" s="97" t="s">
        <v>710</v>
      </c>
      <c r="G383" s="108"/>
      <c r="H383" s="108">
        <v>1</v>
      </c>
      <c r="K383" s="108"/>
      <c r="L383" s="116"/>
      <c r="M383" s="113"/>
      <c r="N383" s="100">
        <v>1</v>
      </c>
      <c r="O383" s="371"/>
      <c r="P383" s="316"/>
      <c r="Q383" s="94"/>
      <c r="R383" s="94"/>
      <c r="S383" s="94"/>
      <c r="T383" s="94"/>
      <c r="U383" s="94"/>
      <c r="V383" s="94"/>
      <c r="W383" s="144">
        <f>SUM(P383:V383)</f>
        <v>0</v>
      </c>
      <c r="X383" s="303" t="s">
        <v>647</v>
      </c>
    </row>
    <row r="384" spans="1:24" ht="13.6" x14ac:dyDescent="0.25">
      <c r="A384" s="297" t="s">
        <v>102</v>
      </c>
      <c r="B384" s="191">
        <v>22</v>
      </c>
      <c r="C384" s="109" t="str">
        <f>JMS!D383</f>
        <v>C07</v>
      </c>
      <c r="D384" s="109">
        <v>1010</v>
      </c>
      <c r="E384" s="109">
        <v>2100</v>
      </c>
      <c r="F384" s="97" t="s">
        <v>710</v>
      </c>
      <c r="G384" s="108">
        <v>1</v>
      </c>
      <c r="J384" s="108">
        <v>1</v>
      </c>
      <c r="K384" s="108"/>
      <c r="L384" s="116"/>
      <c r="M384" s="113"/>
      <c r="N384" s="100">
        <v>1</v>
      </c>
      <c r="O384" s="371"/>
      <c r="P384" s="94">
        <v>305.48</v>
      </c>
      <c r="Q384" s="94"/>
      <c r="R384" s="94"/>
      <c r="S384" s="94"/>
      <c r="T384" s="94"/>
      <c r="U384" s="94"/>
      <c r="V384" s="94"/>
      <c r="W384" s="144">
        <f>SUM(P384:V384)</f>
        <v>305.48</v>
      </c>
    </row>
    <row r="385" spans="1:24" ht="13.6" x14ac:dyDescent="0.25">
      <c r="A385" s="297" t="s">
        <v>102</v>
      </c>
      <c r="B385" s="191">
        <v>30</v>
      </c>
      <c r="C385" s="109" t="str">
        <f>JMS!D384</f>
        <v>C08</v>
      </c>
      <c r="D385" s="109">
        <v>1340</v>
      </c>
      <c r="E385" s="109">
        <v>2100</v>
      </c>
      <c r="F385" s="97" t="s">
        <v>710</v>
      </c>
      <c r="G385" s="108"/>
      <c r="H385" s="108">
        <v>1</v>
      </c>
      <c r="K385" s="108">
        <v>1</v>
      </c>
      <c r="L385" s="116"/>
      <c r="M385" s="113"/>
      <c r="N385" s="100">
        <v>1</v>
      </c>
      <c r="O385" s="371"/>
      <c r="P385" s="94">
        <v>437.64</v>
      </c>
      <c r="Q385" s="94"/>
      <c r="R385" s="94"/>
      <c r="S385" s="94"/>
      <c r="T385" s="94"/>
      <c r="U385" s="94"/>
      <c r="V385" s="94"/>
      <c r="W385" s="144">
        <f>SUM(P385:V385)</f>
        <v>437.64</v>
      </c>
    </row>
    <row r="386" spans="1:24" ht="13.6" x14ac:dyDescent="0.25">
      <c r="A386" s="297" t="s">
        <v>102</v>
      </c>
      <c r="B386" s="191">
        <v>31</v>
      </c>
      <c r="C386" s="109" t="str">
        <f>JMS!D385</f>
        <v>C07</v>
      </c>
      <c r="D386" s="109">
        <v>1250</v>
      </c>
      <c r="E386" s="109">
        <v>2100</v>
      </c>
      <c r="F386" s="97" t="s">
        <v>710</v>
      </c>
      <c r="G386" s="108"/>
      <c r="H386" s="108">
        <v>1</v>
      </c>
      <c r="K386" s="108">
        <v>1</v>
      </c>
      <c r="L386" s="116"/>
      <c r="M386" s="113"/>
      <c r="N386" s="100">
        <v>1</v>
      </c>
      <c r="O386" s="371"/>
      <c r="P386" s="94">
        <v>307.81</v>
      </c>
      <c r="Q386" s="94"/>
      <c r="R386" s="94"/>
      <c r="S386" s="94"/>
      <c r="T386" s="94"/>
      <c r="U386" s="94"/>
      <c r="V386" s="94"/>
      <c r="W386" s="144">
        <f>SUM(P386:V386)</f>
        <v>307.81</v>
      </c>
    </row>
    <row r="387" spans="1:24" ht="13.6" x14ac:dyDescent="0.25">
      <c r="A387" s="297" t="s">
        <v>102</v>
      </c>
      <c r="B387" s="191">
        <v>32</v>
      </c>
      <c r="C387" s="109" t="str">
        <f>JMS!D386</f>
        <v>C07</v>
      </c>
      <c r="D387" s="109">
        <v>1250</v>
      </c>
      <c r="E387" s="109">
        <v>2100</v>
      </c>
      <c r="F387" s="97" t="s">
        <v>710</v>
      </c>
      <c r="G387" s="108"/>
      <c r="H387" s="108">
        <v>1</v>
      </c>
      <c r="K387" s="108">
        <v>1</v>
      </c>
      <c r="L387" s="116"/>
      <c r="M387" s="113"/>
      <c r="N387" s="100">
        <v>1</v>
      </c>
      <c r="O387" s="371"/>
      <c r="P387" s="94">
        <v>375.61</v>
      </c>
      <c r="Q387" s="94"/>
      <c r="R387" s="94"/>
      <c r="S387" s="94"/>
      <c r="T387" s="94"/>
      <c r="U387" s="94"/>
      <c r="V387" s="94"/>
      <c r="W387" s="144">
        <f>SUM(P387:V387)</f>
        <v>375.61</v>
      </c>
    </row>
    <row r="388" spans="1:24" ht="13.6" x14ac:dyDescent="0.25">
      <c r="A388" s="297" t="s">
        <v>102</v>
      </c>
      <c r="B388" s="191">
        <v>33</v>
      </c>
      <c r="C388" s="109" t="str">
        <f>JMS!D387</f>
        <v>C07</v>
      </c>
      <c r="D388" s="109"/>
      <c r="E388" s="109"/>
      <c r="G388" s="108"/>
      <c r="K388" s="108"/>
      <c r="L388" s="116"/>
      <c r="M388" s="113"/>
      <c r="O388" s="371"/>
      <c r="P388" s="94"/>
      <c r="Q388" s="94"/>
      <c r="R388" s="94"/>
      <c r="S388" s="94"/>
      <c r="T388" s="94"/>
      <c r="U388" s="94"/>
      <c r="V388" s="94"/>
      <c r="X388" s="101" t="s">
        <v>645</v>
      </c>
    </row>
    <row r="389" spans="1:24" ht="13.6" x14ac:dyDescent="0.25">
      <c r="A389" s="297" t="s">
        <v>102</v>
      </c>
      <c r="B389" s="191">
        <v>34</v>
      </c>
      <c r="C389" s="109" t="str">
        <f>JMS!D388</f>
        <v>C07</v>
      </c>
      <c r="D389" s="109">
        <v>1250</v>
      </c>
      <c r="E389" s="109">
        <v>2100</v>
      </c>
      <c r="F389" s="97" t="s">
        <v>710</v>
      </c>
      <c r="G389" s="108"/>
      <c r="H389" s="108">
        <v>1</v>
      </c>
      <c r="K389" s="108">
        <v>1</v>
      </c>
      <c r="L389" s="116"/>
      <c r="M389" s="113"/>
      <c r="N389" s="100">
        <v>1</v>
      </c>
      <c r="O389" s="371"/>
      <c r="P389" s="94">
        <v>375.61</v>
      </c>
      <c r="Q389" s="94"/>
      <c r="R389" s="94"/>
      <c r="S389" s="94"/>
      <c r="T389" s="94"/>
      <c r="U389" s="94"/>
      <c r="V389" s="94"/>
      <c r="W389" s="144">
        <f>SUM(P389:V389)</f>
        <v>375.61</v>
      </c>
    </row>
    <row r="390" spans="1:24" ht="13.6" x14ac:dyDescent="0.25">
      <c r="A390" s="297" t="s">
        <v>102</v>
      </c>
      <c r="B390" s="191">
        <v>35</v>
      </c>
      <c r="C390" s="109" t="str">
        <f>JMS!D389</f>
        <v>C07</v>
      </c>
      <c r="D390" s="109">
        <v>1010</v>
      </c>
      <c r="E390" s="109">
        <v>2100</v>
      </c>
      <c r="F390" s="97" t="s">
        <v>710</v>
      </c>
      <c r="G390" s="108">
        <v>1</v>
      </c>
      <c r="J390" s="108">
        <v>1</v>
      </c>
      <c r="K390" s="108"/>
      <c r="L390" s="116"/>
      <c r="M390" s="113"/>
      <c r="N390" s="100">
        <v>1</v>
      </c>
      <c r="O390" s="371"/>
      <c r="P390" s="94">
        <v>305.48</v>
      </c>
      <c r="Q390" s="94"/>
      <c r="R390" s="94"/>
      <c r="S390" s="94"/>
      <c r="T390" s="94"/>
      <c r="U390" s="94"/>
      <c r="V390" s="94"/>
      <c r="W390" s="144">
        <f>SUM(P390:V390)</f>
        <v>305.48</v>
      </c>
    </row>
    <row r="391" spans="1:24" ht="13.6" x14ac:dyDescent="0.25">
      <c r="A391" s="297" t="s">
        <v>102</v>
      </c>
      <c r="B391" s="191">
        <v>36</v>
      </c>
      <c r="C391" s="109" t="str">
        <f>JMS!D390</f>
        <v>C07</v>
      </c>
      <c r="D391" s="109">
        <v>1640</v>
      </c>
      <c r="E391" s="109">
        <v>2100</v>
      </c>
      <c r="F391" s="97" t="s">
        <v>710</v>
      </c>
      <c r="G391" s="108"/>
      <c r="H391" s="108">
        <v>1</v>
      </c>
      <c r="K391" s="108">
        <v>1</v>
      </c>
      <c r="L391" s="116"/>
      <c r="M391" s="113"/>
      <c r="N391" s="100">
        <v>1</v>
      </c>
      <c r="O391" s="371"/>
      <c r="P391" s="94">
        <v>522.36</v>
      </c>
      <c r="Q391" s="94"/>
      <c r="R391" s="94"/>
      <c r="S391" s="94"/>
      <c r="T391" s="94"/>
      <c r="U391" s="94"/>
      <c r="V391" s="94"/>
      <c r="W391" s="144">
        <f>SUM(P391:V391)</f>
        <v>522.36</v>
      </c>
    </row>
    <row r="392" spans="1:24" ht="13.6" x14ac:dyDescent="0.25">
      <c r="A392" s="297" t="s">
        <v>102</v>
      </c>
      <c r="B392" s="191">
        <v>37</v>
      </c>
      <c r="C392" s="109" t="str">
        <f>JMS!D391</f>
        <v>C07</v>
      </c>
      <c r="D392" s="109">
        <v>1250</v>
      </c>
      <c r="E392" s="109">
        <v>2100</v>
      </c>
      <c r="F392" s="97" t="s">
        <v>710</v>
      </c>
      <c r="G392" s="108">
        <v>1</v>
      </c>
      <c r="J392" s="108">
        <v>1</v>
      </c>
      <c r="K392" s="108"/>
      <c r="L392" s="116"/>
      <c r="M392" s="113"/>
      <c r="N392" s="100">
        <v>1</v>
      </c>
      <c r="O392" s="371"/>
      <c r="P392" s="94">
        <v>375.61</v>
      </c>
      <c r="Q392" s="94"/>
      <c r="R392" s="94"/>
      <c r="S392" s="94"/>
      <c r="T392" s="94"/>
      <c r="U392" s="94"/>
      <c r="V392" s="94"/>
      <c r="W392" s="144">
        <f>SUM(P392:V392)</f>
        <v>375.61</v>
      </c>
    </row>
    <row r="393" spans="1:24" ht="13.6" x14ac:dyDescent="0.25">
      <c r="A393" s="297" t="s">
        <v>102</v>
      </c>
      <c r="B393" s="191">
        <v>38</v>
      </c>
      <c r="C393" s="109" t="str">
        <f>JMS!D392</f>
        <v>C08</v>
      </c>
      <c r="D393" s="109">
        <v>1540</v>
      </c>
      <c r="E393" s="109">
        <v>2100</v>
      </c>
      <c r="F393" s="97" t="s">
        <v>710</v>
      </c>
      <c r="G393" s="108"/>
      <c r="H393" s="108">
        <v>1</v>
      </c>
      <c r="K393" s="108">
        <v>1</v>
      </c>
      <c r="L393" s="116"/>
      <c r="M393" s="113"/>
      <c r="N393" s="100">
        <v>1</v>
      </c>
      <c r="O393" s="371"/>
      <c r="P393" s="94">
        <v>494.12</v>
      </c>
      <c r="Q393" s="94"/>
      <c r="R393" s="94"/>
      <c r="S393" s="94"/>
      <c r="T393" s="94"/>
      <c r="U393" s="94"/>
      <c r="V393" s="94"/>
      <c r="W393" s="144">
        <f>SUM(P393:V393)</f>
        <v>494.12</v>
      </c>
    </row>
    <row r="394" spans="1:24" ht="13.6" x14ac:dyDescent="0.25">
      <c r="A394" s="297" t="s">
        <v>102</v>
      </c>
      <c r="B394" s="191">
        <v>39</v>
      </c>
      <c r="C394" s="109" t="str">
        <f>JMS!D393</f>
        <v>C08</v>
      </c>
      <c r="D394" s="109">
        <v>1540</v>
      </c>
      <c r="E394" s="109">
        <v>2100</v>
      </c>
      <c r="F394" s="97" t="s">
        <v>710</v>
      </c>
      <c r="G394" s="108"/>
      <c r="H394" s="108">
        <v>1</v>
      </c>
      <c r="K394" s="108">
        <v>1</v>
      </c>
      <c r="L394" s="116"/>
      <c r="M394" s="113"/>
      <c r="N394" s="100">
        <v>1</v>
      </c>
      <c r="O394" s="371"/>
      <c r="P394" s="94">
        <v>494.12</v>
      </c>
      <c r="Q394" s="94"/>
      <c r="R394" s="94"/>
      <c r="S394" s="94"/>
      <c r="T394" s="94"/>
      <c r="U394" s="94"/>
      <c r="V394" s="94"/>
      <c r="W394" s="144">
        <f>SUM(P394:V394)</f>
        <v>494.12</v>
      </c>
    </row>
    <row r="395" spans="1:24" x14ac:dyDescent="0.2">
      <c r="C395" s="109"/>
      <c r="K395" s="108"/>
      <c r="L395" s="116"/>
      <c r="N395" s="236"/>
      <c r="O395" s="101"/>
      <c r="P395" s="144"/>
      <c r="Q395" s="144"/>
      <c r="R395" s="144"/>
      <c r="S395" s="144"/>
      <c r="T395" s="144"/>
      <c r="U395" s="144"/>
      <c r="V395" s="144"/>
    </row>
    <row r="396" spans="1:24" ht="13.6" thickBot="1" x14ac:dyDescent="0.25">
      <c r="C396" s="109"/>
      <c r="K396" s="108"/>
      <c r="L396" s="116"/>
      <c r="N396" s="237">
        <f>SUM(N9:N394)</f>
        <v>331</v>
      </c>
      <c r="P396" s="246">
        <f t="shared" ref="P396:W396" si="0">SUM(P9:P394)</f>
        <v>120562.68</v>
      </c>
      <c r="Q396" s="370">
        <f t="shared" si="0"/>
        <v>39352</v>
      </c>
      <c r="R396" s="246"/>
      <c r="S396" s="246">
        <f t="shared" si="0"/>
        <v>16672.75</v>
      </c>
      <c r="T396" s="246">
        <f t="shared" si="0"/>
        <v>1190.04</v>
      </c>
      <c r="U396" s="246">
        <f t="shared" si="0"/>
        <v>4109</v>
      </c>
      <c r="V396" s="246">
        <f t="shared" si="0"/>
        <v>0</v>
      </c>
      <c r="W396" s="246">
        <f t="shared" si="0"/>
        <v>182838.11</v>
      </c>
      <c r="X396" s="144"/>
    </row>
    <row r="397" spans="1:24" ht="13.6" thickTop="1" x14ac:dyDescent="0.2">
      <c r="C397" s="109"/>
      <c r="K397" s="108"/>
      <c r="L397" s="116"/>
      <c r="N397" s="163"/>
      <c r="P397" s="94"/>
      <c r="Q397" s="94"/>
      <c r="R397" s="94"/>
      <c r="S397" s="94"/>
      <c r="T397" s="94"/>
      <c r="U397" s="94"/>
      <c r="V397" s="94"/>
    </row>
    <row r="398" spans="1:24" hidden="1" x14ac:dyDescent="0.2">
      <c r="L398" s="116"/>
    </row>
    <row r="399" spans="1:24" ht="13.6" hidden="1" thickBot="1" x14ac:dyDescent="0.25">
      <c r="L399" s="116" t="s">
        <v>81</v>
      </c>
      <c r="P399" s="139">
        <f>SUBTOTAL(9,P61:P398)</f>
        <v>234299.61</v>
      </c>
    </row>
    <row r="400" spans="1:24" hidden="1" x14ac:dyDescent="0.2">
      <c r="L400" s="116"/>
    </row>
    <row r="401" spans="12:12" x14ac:dyDescent="0.2">
      <c r="L401" s="116"/>
    </row>
    <row r="402" spans="12:12" x14ac:dyDescent="0.2">
      <c r="L402" s="116"/>
    </row>
    <row r="403" spans="12:12" x14ac:dyDescent="0.2">
      <c r="L403" s="116"/>
    </row>
  </sheetData>
  <autoFilter ref="B8:X394" xr:uid="{19AE650D-D64D-4DC3-94A5-C7F5FCE3005F}"/>
  <phoneticPr fontId="0" type="noConversion"/>
  <pageMargins left="0.25" right="0.25" top="0.75" bottom="0.75" header="0.3" footer="0.3"/>
  <pageSetup paperSize="8" scale="73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699"/>
  <sheetViews>
    <sheetView zoomScale="80" zoomScaleNormal="80" workbookViewId="0">
      <selection activeCell="AA129" sqref="AA129:AA395"/>
    </sheetView>
  </sheetViews>
  <sheetFormatPr defaultColWidth="10" defaultRowHeight="13.6" x14ac:dyDescent="0.25"/>
  <cols>
    <col min="1" max="1" width="13.25" style="22" customWidth="1"/>
    <col min="2" max="2" width="13.25" style="182" customWidth="1"/>
    <col min="3" max="3" width="11.625" style="16" bestFit="1" customWidth="1"/>
    <col min="4" max="4" width="11.625" style="16" customWidth="1"/>
    <col min="5" max="6" width="7" style="15" customWidth="1"/>
    <col min="7" max="7" width="1" style="16" customWidth="1"/>
    <col min="8" max="8" width="4.75" style="16" bestFit="1" customWidth="1"/>
    <col min="9" max="9" width="5" style="16" customWidth="1"/>
    <col min="10" max="10" width="1" style="16" customWidth="1"/>
    <col min="11" max="11" width="5.375" style="16" bestFit="1" customWidth="1"/>
    <col min="12" max="12" width="6.25" style="16" bestFit="1" customWidth="1"/>
    <col min="13" max="13" width="5.375" style="16" customWidth="1"/>
    <col min="14" max="14" width="0.875" style="17" customWidth="1"/>
    <col min="15" max="15" width="8.625" style="18" bestFit="1" customWidth="1"/>
    <col min="16" max="16" width="11.375" style="17" customWidth="1"/>
    <col min="17" max="17" width="7" style="17" customWidth="1"/>
    <col min="18" max="18" width="8.625" style="133" bestFit="1" customWidth="1"/>
    <col min="19" max="19" width="8.125" style="29" hidden="1" customWidth="1"/>
    <col min="20" max="20" width="9" style="81" hidden="1" customWidth="1"/>
    <col min="21" max="21" width="7" style="19" customWidth="1"/>
    <col min="22" max="22" width="10" style="19" bestFit="1" customWidth="1"/>
    <col min="23" max="24" width="7" style="17" customWidth="1"/>
    <col min="25" max="25" width="7" style="32" customWidth="1"/>
    <col min="26" max="26" width="9" style="196" customWidth="1"/>
    <col min="27" max="27" width="100.875" style="17" bestFit="1" customWidth="1"/>
    <col min="28" max="16384" width="10" style="17"/>
  </cols>
  <sheetData>
    <row r="1" spans="1:27" x14ac:dyDescent="0.25">
      <c r="A1" s="189" t="str">
        <f>'Door Comparison'!A1</f>
        <v>BHCL - 72 Broadwick St</v>
      </c>
      <c r="B1" s="177"/>
      <c r="C1" s="14"/>
      <c r="D1" s="14"/>
      <c r="K1" s="21"/>
    </row>
    <row r="3" spans="1:27" x14ac:dyDescent="0.25">
      <c r="A3" s="189" t="s">
        <v>12</v>
      </c>
      <c r="B3" s="177"/>
      <c r="C3" s="21"/>
      <c r="D3" s="21"/>
      <c r="E3" s="31"/>
      <c r="F3" s="84" t="s">
        <v>71</v>
      </c>
      <c r="G3" s="85"/>
      <c r="H3" s="86"/>
      <c r="I3" s="85"/>
      <c r="J3" s="85"/>
      <c r="K3" s="85"/>
      <c r="L3" s="91">
        <v>135</v>
      </c>
      <c r="M3" s="84" t="s">
        <v>72</v>
      </c>
      <c r="N3" s="87"/>
      <c r="O3" s="87"/>
      <c r="P3" s="87"/>
      <c r="Q3" s="87"/>
      <c r="R3" s="121"/>
      <c r="S3" s="88"/>
      <c r="T3" s="90"/>
      <c r="U3" s="88"/>
      <c r="V3" s="132"/>
      <c r="W3" s="87"/>
      <c r="X3" s="87"/>
    </row>
    <row r="5" spans="1:27" x14ac:dyDescent="0.25">
      <c r="A5" s="109" t="str">
        <f>'Door Comparison'!A5</f>
        <v xml:space="preserve">Door </v>
      </c>
      <c r="B5" s="178" t="str">
        <f>'Door Comparison'!B5</f>
        <v>Door</v>
      </c>
      <c r="C5" s="28" t="str">
        <f>'Door Comparison'!C5</f>
        <v>Door</v>
      </c>
      <c r="D5" s="372" t="str">
        <f>'Door Comparison'!F5</f>
        <v>Material</v>
      </c>
      <c r="E5" s="22" t="s">
        <v>0</v>
      </c>
      <c r="F5" s="22" t="s">
        <v>0</v>
      </c>
    </row>
    <row r="6" spans="1:27" x14ac:dyDescent="0.25">
      <c r="A6" s="110" t="str">
        <f>'Door Comparison'!A6</f>
        <v>Level</v>
      </c>
      <c r="B6" s="179" t="str">
        <f>'Door Comparison'!B6</f>
        <v>Number</v>
      </c>
      <c r="C6" s="28" t="str">
        <f>'Door Comparison'!C6</f>
        <v>Type</v>
      </c>
      <c r="D6" s="28"/>
      <c r="E6" s="22" t="s">
        <v>1</v>
      </c>
      <c r="F6" s="22" t="s">
        <v>2</v>
      </c>
      <c r="H6" s="22" t="s">
        <v>3</v>
      </c>
      <c r="I6" s="22" t="s">
        <v>4</v>
      </c>
      <c r="K6" s="22" t="s">
        <v>5</v>
      </c>
      <c r="L6" s="22" t="s">
        <v>6</v>
      </c>
      <c r="M6" s="22" t="str">
        <f>'Door Comparison'!L6</f>
        <v>dB</v>
      </c>
      <c r="N6" s="20"/>
      <c r="O6" s="23" t="s">
        <v>13</v>
      </c>
      <c r="P6" s="81" t="s">
        <v>647</v>
      </c>
      <c r="Q6" s="20" t="s">
        <v>14</v>
      </c>
      <c r="R6" s="134" t="s">
        <v>0</v>
      </c>
      <c r="S6" s="141"/>
      <c r="T6" s="142"/>
      <c r="U6" s="157" t="s">
        <v>30</v>
      </c>
      <c r="V6" s="23" t="s">
        <v>26</v>
      </c>
      <c r="W6" s="20" t="s">
        <v>10</v>
      </c>
      <c r="X6" s="20" t="s">
        <v>9</v>
      </c>
      <c r="Y6" s="32" t="s">
        <v>29</v>
      </c>
      <c r="Z6" s="197" t="s">
        <v>15</v>
      </c>
    </row>
    <row r="7" spans="1:27" x14ac:dyDescent="0.25">
      <c r="A7" s="114"/>
      <c r="B7" s="180"/>
      <c r="E7" s="22"/>
      <c r="F7" s="22"/>
      <c r="H7" s="22"/>
      <c r="I7" s="22"/>
      <c r="K7" s="22"/>
      <c r="L7" s="22"/>
      <c r="M7" s="22"/>
      <c r="N7" s="20"/>
      <c r="O7" s="23"/>
      <c r="Q7" s="20"/>
      <c r="R7" s="134"/>
      <c r="S7" s="30"/>
      <c r="T7" s="82"/>
      <c r="U7" s="23"/>
      <c r="V7" s="23"/>
      <c r="W7" s="20"/>
      <c r="X7" s="20"/>
      <c r="Y7" s="33"/>
      <c r="Z7" s="197"/>
    </row>
    <row r="8" spans="1:27" ht="13.1" customHeight="1" x14ac:dyDescent="0.25">
      <c r="A8" s="107"/>
      <c r="B8" s="181"/>
    </row>
    <row r="9" spans="1:27" ht="13.1" customHeight="1" x14ac:dyDescent="0.25">
      <c r="A9" s="109">
        <f>'Door Comparison'!A9</f>
        <v>0</v>
      </c>
      <c r="B9" s="109">
        <f>'Door Comparison'!B9</f>
        <v>1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O9" s="95"/>
      <c r="P9" s="81"/>
      <c r="Q9" s="19"/>
      <c r="S9" s="93"/>
      <c r="T9" s="80"/>
      <c r="U9" s="93"/>
      <c r="W9" s="24"/>
      <c r="X9" s="19"/>
      <c r="Y9" s="93"/>
      <c r="Z9" s="195"/>
      <c r="AA9" s="76" t="str">
        <f>'Door Comparison'!X9</f>
        <v>Existing door - Excluded</v>
      </c>
    </row>
    <row r="10" spans="1:27" ht="13.1" customHeight="1" x14ac:dyDescent="0.25">
      <c r="A10" s="109">
        <f>'Door Comparison'!A10</f>
        <v>0</v>
      </c>
      <c r="B10" s="109">
        <f>'Door Comparison'!B10</f>
        <v>4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O10" s="95"/>
      <c r="P10" s="81"/>
      <c r="Q10" s="19"/>
      <c r="S10" s="93"/>
      <c r="T10" s="80"/>
      <c r="U10" s="93"/>
      <c r="W10" s="24"/>
      <c r="X10" s="19"/>
      <c r="Y10" s="93"/>
      <c r="Z10" s="195"/>
      <c r="AA10" s="76" t="str">
        <f>'Door Comparison'!X10</f>
        <v>Existing door - Excluded</v>
      </c>
    </row>
    <row r="11" spans="1:27" ht="13.1" customHeight="1" x14ac:dyDescent="0.25">
      <c r="A11" s="109">
        <f>'Door Comparison'!A11</f>
        <v>0</v>
      </c>
      <c r="B11" s="109">
        <f>'Door Comparison'!B11</f>
        <v>5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O11" s="95"/>
      <c r="P11" s="81"/>
      <c r="Q11" s="19"/>
      <c r="S11" s="93"/>
      <c r="T11" s="80"/>
      <c r="U11" s="93"/>
      <c r="W11" s="24"/>
      <c r="X11" s="19"/>
      <c r="Y11" s="93"/>
      <c r="Z11" s="195"/>
      <c r="AA11" s="76" t="str">
        <f>'Door Comparison'!X11</f>
        <v>Existing door - Excluded</v>
      </c>
    </row>
    <row r="12" spans="1:27" ht="13.1" customHeight="1" x14ac:dyDescent="0.25">
      <c r="A12" s="109">
        <f>'Door Comparison'!A12</f>
        <v>0</v>
      </c>
      <c r="B12" s="109">
        <f>'Door Comparison'!B12</f>
        <v>7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O12" s="95"/>
      <c r="P12" s="81"/>
      <c r="Q12" s="19"/>
      <c r="S12" s="93"/>
      <c r="T12" s="80"/>
      <c r="U12" s="93"/>
      <c r="W12" s="24"/>
      <c r="X12" s="19"/>
      <c r="Y12" s="93"/>
      <c r="Z12" s="195"/>
      <c r="AA12" s="76" t="str">
        <f>'Door Comparison'!X12</f>
        <v>Existing door - Excluded</v>
      </c>
    </row>
    <row r="13" spans="1:27" ht="13.1" customHeight="1" x14ac:dyDescent="0.25">
      <c r="A13" s="109">
        <f>'Door Comparison'!A13</f>
        <v>0</v>
      </c>
      <c r="B13" s="109">
        <f>'Door Comparison'!B13</f>
        <v>8</v>
      </c>
      <c r="C13" s="22" t="str">
        <f>'Door Comparison'!C13</f>
        <v>R08</v>
      </c>
      <c r="D13" s="22" t="str">
        <f>'Door Comparison'!F13</f>
        <v>Profab</v>
      </c>
      <c r="E13" s="22">
        <f>'Door Comparison'!D13</f>
        <v>1610</v>
      </c>
      <c r="F13" s="22">
        <f>'Door Comparison'!E13</f>
        <v>2470</v>
      </c>
      <c r="G13" s="22" t="e">
        <f>'Door Comparison'!#REF!</f>
        <v>#REF!</v>
      </c>
      <c r="H13" s="22">
        <f>'Door Comparison'!G13</f>
        <v>0</v>
      </c>
      <c r="I13" s="22">
        <f>'Door Comparison'!H13</f>
        <v>1</v>
      </c>
      <c r="J13" s="22">
        <f>'Door Comparison'!I13</f>
        <v>0</v>
      </c>
      <c r="K13" s="22">
        <f>'Door Comparison'!J13</f>
        <v>0</v>
      </c>
      <c r="L13" s="22">
        <f>'Door Comparison'!K13</f>
        <v>1</v>
      </c>
      <c r="M13" s="22">
        <f>'Door Comparison'!L13</f>
        <v>0</v>
      </c>
      <c r="O13" s="95">
        <v>135</v>
      </c>
      <c r="P13" s="81"/>
      <c r="Q13" s="19">
        <f t="shared" ref="Q13:Q73" si="0">(E13+2*F13)*3.1/1000</f>
        <v>20.309999999999999</v>
      </c>
      <c r="S13" s="93"/>
      <c r="T13" s="80"/>
      <c r="U13" s="93"/>
      <c r="W13" s="24">
        <f t="shared" ref="W13:W73" si="1">(K13*((E13+2*F13)*1.11/1000))+(L13*((E13+2*F13)*2.22/1000))+(M13*((E13+2*F13)*1.11/1000))</f>
        <v>14.54</v>
      </c>
      <c r="X13" s="19">
        <f t="shared" ref="X13:X73" si="2">(K13+L13+M13)*((E13+2*F13)*1.04/1000)</f>
        <v>6.81</v>
      </c>
      <c r="Y13" s="93"/>
      <c r="Z13" s="195">
        <f t="shared" ref="Z13:Z73" si="3">SUM(O13:Y13)</f>
        <v>176.66</v>
      </c>
      <c r="AA13" s="76" t="str">
        <f>'Door Comparison'!X13</f>
        <v>Profab recommend a door primed for on site decoration by others to match surrounding finishes.</v>
      </c>
    </row>
    <row r="14" spans="1:27" ht="13.1" customHeight="1" x14ac:dyDescent="0.25">
      <c r="A14" s="109">
        <f>'Door Comparison'!A14</f>
        <v>0</v>
      </c>
      <c r="B14" s="109">
        <f>'Door Comparison'!B14</f>
        <v>9</v>
      </c>
      <c r="C14" s="22" t="str">
        <f>'Door Comparison'!C14</f>
        <v>C11</v>
      </c>
      <c r="D14" s="22" t="str">
        <f>'Door Comparison'!F14</f>
        <v>Timber</v>
      </c>
      <c r="E14" s="22">
        <f>'Door Comparison'!D14</f>
        <v>1010</v>
      </c>
      <c r="F14" s="22">
        <f>'Door Comparison'!E14</f>
        <v>2500</v>
      </c>
      <c r="G14" s="22" t="e">
        <f>'Door Comparison'!#REF!</f>
        <v>#REF!</v>
      </c>
      <c r="H14" s="22">
        <f>'Door Comparison'!G14</f>
        <v>0</v>
      </c>
      <c r="I14" s="22">
        <f>'Door Comparison'!H14</f>
        <v>1</v>
      </c>
      <c r="J14" s="22">
        <f>'Door Comparison'!I14</f>
        <v>0</v>
      </c>
      <c r="K14" s="22">
        <f>'Door Comparison'!J14</f>
        <v>0</v>
      </c>
      <c r="L14" s="22">
        <f>'Door Comparison'!K14</f>
        <v>1</v>
      </c>
      <c r="M14" s="22">
        <f>'Door Comparison'!L14</f>
        <v>0</v>
      </c>
      <c r="O14" s="95">
        <v>88</v>
      </c>
      <c r="P14" s="81"/>
      <c r="Q14" s="19">
        <f t="shared" si="0"/>
        <v>18.63</v>
      </c>
      <c r="R14" s="133">
        <f t="shared" ref="R14:R73" si="4">(((E14+2*F14)*((H14*2.9)+(I14*3.77))/1000))</f>
        <v>22.66</v>
      </c>
      <c r="S14" s="93"/>
      <c r="T14" s="80"/>
      <c r="U14" s="93">
        <f t="shared" ref="U14:U73" si="5">((E14+2*F14)*((H14*1.91)+(I14*2.1))/1000)*2</f>
        <v>25.24</v>
      </c>
      <c r="V14" s="19">
        <v>0</v>
      </c>
      <c r="W14" s="24">
        <f t="shared" si="1"/>
        <v>13.34</v>
      </c>
      <c r="X14" s="19">
        <f t="shared" si="2"/>
        <v>6.25</v>
      </c>
      <c r="Y14" s="93">
        <v>0</v>
      </c>
      <c r="Z14" s="195">
        <f t="shared" si="3"/>
        <v>174.12</v>
      </c>
      <c r="AA14" s="76"/>
    </row>
    <row r="15" spans="1:27" ht="13.1" customHeight="1" x14ac:dyDescent="0.25">
      <c r="A15" s="109">
        <f>'Door Comparison'!A15</f>
        <v>0</v>
      </c>
      <c r="B15" s="109">
        <f>'Door Comparison'!B15</f>
        <v>10</v>
      </c>
      <c r="C15" s="22" t="str">
        <f>'Door Comparison'!C15</f>
        <v>E06</v>
      </c>
      <c r="D15" s="22" t="str">
        <f>'Door Comparison'!F15</f>
        <v>Metal</v>
      </c>
      <c r="E15" s="22"/>
      <c r="F15" s="22"/>
      <c r="G15" s="22"/>
      <c r="H15" s="22"/>
      <c r="I15" s="22"/>
      <c r="J15" s="22"/>
      <c r="K15" s="22"/>
      <c r="L15" s="22"/>
      <c r="M15" s="22"/>
      <c r="O15" s="95"/>
      <c r="P15" s="81"/>
      <c r="Q15" s="19"/>
      <c r="S15" s="93"/>
      <c r="T15" s="80"/>
      <c r="U15" s="93"/>
      <c r="W15" s="24"/>
      <c r="X15" s="19"/>
      <c r="Y15" s="93"/>
      <c r="Z15" s="195"/>
      <c r="AA15" s="76" t="str">
        <f>'Door Comparison'!X15</f>
        <v>Fully clad metal doors cannot be fire certificated we have therefore allowed for a metal doorset</v>
      </c>
    </row>
    <row r="16" spans="1:27" ht="13.1" customHeight="1" x14ac:dyDescent="0.25">
      <c r="A16" s="109">
        <f>'Door Comparison'!A16</f>
        <v>0</v>
      </c>
      <c r="B16" s="109">
        <f>'Door Comparison'!B16</f>
        <v>13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O16" s="95"/>
      <c r="P16" s="81"/>
      <c r="Q16" s="19"/>
      <c r="S16" s="93"/>
      <c r="T16" s="80"/>
      <c r="U16" s="93"/>
      <c r="W16" s="24"/>
      <c r="X16" s="19"/>
      <c r="Y16" s="93"/>
      <c r="Z16" s="195"/>
      <c r="AA16" s="76" t="str">
        <f>'Door Comparison'!X16</f>
        <v>Existing door - Excluded</v>
      </c>
    </row>
    <row r="17" spans="1:27" ht="13.1" customHeight="1" x14ac:dyDescent="0.25">
      <c r="A17" s="109">
        <f>'Door Comparison'!A17</f>
        <v>0</v>
      </c>
      <c r="B17" s="109">
        <f>'Door Comparison'!B17</f>
        <v>14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O17" s="95"/>
      <c r="P17" s="81"/>
      <c r="Q17" s="19"/>
      <c r="S17" s="93"/>
      <c r="T17" s="80"/>
      <c r="U17" s="93"/>
      <c r="W17" s="24"/>
      <c r="X17" s="19"/>
      <c r="Y17" s="93"/>
      <c r="Z17" s="195"/>
      <c r="AA17" s="76" t="str">
        <f>'Door Comparison'!X17</f>
        <v>Existing door - Excluded</v>
      </c>
    </row>
    <row r="18" spans="1:27" ht="13.1" customHeight="1" x14ac:dyDescent="0.25">
      <c r="A18" s="109">
        <f>'Door Comparison'!A18</f>
        <v>0</v>
      </c>
      <c r="B18" s="109">
        <f>'Door Comparison'!B18</f>
        <v>15</v>
      </c>
      <c r="C18" s="22" t="str">
        <f>'Door Comparison'!C18</f>
        <v>C07</v>
      </c>
      <c r="D18" s="22" t="str">
        <f>'Door Comparison'!F18</f>
        <v>Timber</v>
      </c>
      <c r="E18" s="22">
        <f>'Door Comparison'!D18</f>
        <v>910</v>
      </c>
      <c r="F18" s="22">
        <f>'Door Comparison'!E18</f>
        <v>2100</v>
      </c>
      <c r="G18" s="22" t="e">
        <f>'Door Comparison'!#REF!</f>
        <v>#REF!</v>
      </c>
      <c r="H18" s="22">
        <f>'Door Comparison'!G18</f>
        <v>1</v>
      </c>
      <c r="I18" s="22">
        <f>'Door Comparison'!H18</f>
        <v>0</v>
      </c>
      <c r="J18" s="22">
        <f>'Door Comparison'!I18</f>
        <v>0</v>
      </c>
      <c r="K18" s="22">
        <f>'Door Comparison'!J18</f>
        <v>1</v>
      </c>
      <c r="L18" s="22">
        <f>'Door Comparison'!K18</f>
        <v>0</v>
      </c>
      <c r="M18" s="22">
        <f>'Door Comparison'!L18</f>
        <v>0</v>
      </c>
      <c r="O18" s="95">
        <v>22</v>
      </c>
      <c r="P18" s="81"/>
      <c r="Q18" s="19">
        <f t="shared" si="0"/>
        <v>15.84</v>
      </c>
      <c r="R18" s="133">
        <f t="shared" si="4"/>
        <v>14.82</v>
      </c>
      <c r="S18" s="93"/>
      <c r="T18" s="80"/>
      <c r="U18" s="93">
        <f t="shared" si="5"/>
        <v>19.52</v>
      </c>
      <c r="V18" s="19">
        <v>0</v>
      </c>
      <c r="W18" s="24">
        <f t="shared" si="1"/>
        <v>5.67</v>
      </c>
      <c r="X18" s="19">
        <f t="shared" si="2"/>
        <v>5.31</v>
      </c>
      <c r="Y18" s="93">
        <v>0</v>
      </c>
      <c r="Z18" s="195">
        <f t="shared" si="3"/>
        <v>83.16</v>
      </c>
      <c r="AA18" s="76"/>
    </row>
    <row r="19" spans="1:27" x14ac:dyDescent="0.25">
      <c r="A19" s="109">
        <f>'Door Comparison'!A19</f>
        <v>0</v>
      </c>
      <c r="B19" s="109">
        <f>'Door Comparison'!B19</f>
        <v>16</v>
      </c>
      <c r="C19" s="22" t="str">
        <f>'Door Comparison'!C19</f>
        <v>C08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O19" s="95"/>
      <c r="P19" s="81"/>
      <c r="Q19" s="19"/>
      <c r="S19" s="93"/>
      <c r="T19" s="80"/>
      <c r="U19" s="93"/>
      <c r="W19" s="24"/>
      <c r="X19" s="19"/>
      <c r="Y19" s="93"/>
      <c r="Z19" s="195"/>
      <c r="AA19" s="76" t="str">
        <f>'Door Comparison'!X19</f>
        <v>Omitted</v>
      </c>
    </row>
    <row r="20" spans="1:27" x14ac:dyDescent="0.25">
      <c r="A20" s="109">
        <f>'Door Comparison'!A20</f>
        <v>0</v>
      </c>
      <c r="B20" s="109">
        <f>'Door Comparison'!B20</f>
        <v>17</v>
      </c>
      <c r="C20" s="22" t="str">
        <f>'Door Comparison'!C20</f>
        <v>E07</v>
      </c>
      <c r="D20" s="22" t="str">
        <f>'Door Comparison'!F20</f>
        <v>Metal</v>
      </c>
      <c r="E20" s="22"/>
      <c r="F20" s="22"/>
      <c r="G20" s="22"/>
      <c r="H20" s="22"/>
      <c r="I20" s="22"/>
      <c r="J20" s="22"/>
      <c r="K20" s="22"/>
      <c r="L20" s="22"/>
      <c r="M20" s="22"/>
      <c r="O20" s="95"/>
      <c r="P20" s="81"/>
      <c r="Q20" s="19"/>
      <c r="S20" s="93"/>
      <c r="T20" s="80"/>
      <c r="U20" s="93"/>
      <c r="W20" s="24"/>
      <c r="X20" s="19"/>
      <c r="Y20" s="93"/>
      <c r="Z20" s="195"/>
      <c r="AA20" s="76" t="str">
        <f>'Door Comparison'!X20</f>
        <v>Fully clad metal doors cannot be fire certificated we have therefore allowed for a metal doorset</v>
      </c>
    </row>
    <row r="21" spans="1:27" x14ac:dyDescent="0.25">
      <c r="A21" s="109">
        <f>'Door Comparison'!A21</f>
        <v>0</v>
      </c>
      <c r="B21" s="109">
        <f>'Door Comparison'!B21</f>
        <v>18</v>
      </c>
      <c r="C21" s="22" t="str">
        <f>'Door Comparison'!C21</f>
        <v>E07</v>
      </c>
      <c r="D21" s="22" t="str">
        <f>'Door Comparison'!F21</f>
        <v>Metal</v>
      </c>
      <c r="E21" s="22"/>
      <c r="F21" s="22"/>
      <c r="G21" s="22"/>
      <c r="H21" s="22"/>
      <c r="I21" s="22"/>
      <c r="J21" s="22"/>
      <c r="K21" s="22"/>
      <c r="L21" s="22"/>
      <c r="M21" s="22"/>
      <c r="O21" s="95"/>
      <c r="P21" s="81"/>
      <c r="Q21" s="19"/>
      <c r="S21" s="93"/>
      <c r="T21" s="80"/>
      <c r="U21" s="93"/>
      <c r="W21" s="24"/>
      <c r="X21" s="19"/>
      <c r="Y21" s="93"/>
      <c r="Z21" s="195"/>
      <c r="AA21" s="76" t="str">
        <f>'Door Comparison'!X21</f>
        <v>Fully clad metal doors cannot be fire certificated we have therefore allowed for a metal doorset</v>
      </c>
    </row>
    <row r="22" spans="1:27" x14ac:dyDescent="0.25">
      <c r="A22" s="109">
        <f>'Door Comparison'!A22</f>
        <v>0</v>
      </c>
      <c r="B22" s="109">
        <f>'Door Comparison'!B22</f>
        <v>19</v>
      </c>
      <c r="C22" s="22" t="str">
        <f>'Door Comparison'!C22</f>
        <v>E07</v>
      </c>
      <c r="D22" s="22" t="str">
        <f>'Door Comparison'!F22</f>
        <v>Metal</v>
      </c>
      <c r="E22" s="22"/>
      <c r="F22" s="22"/>
      <c r="G22" s="22"/>
      <c r="H22" s="22"/>
      <c r="I22" s="22"/>
      <c r="J22" s="22"/>
      <c r="K22" s="22"/>
      <c r="L22" s="22"/>
      <c r="M22" s="22"/>
      <c r="O22" s="95"/>
      <c r="P22" s="81"/>
      <c r="Q22" s="19"/>
      <c r="S22" s="93"/>
      <c r="T22" s="80"/>
      <c r="U22" s="93"/>
      <c r="W22" s="24"/>
      <c r="X22" s="19"/>
      <c r="Y22" s="93"/>
      <c r="Z22" s="195"/>
      <c r="AA22" s="76" t="str">
        <f>'Door Comparison'!X22</f>
        <v>Fully clad metal doors cannot be fire certificated we have therefore allowed for a metal doorset</v>
      </c>
    </row>
    <row r="23" spans="1:27" x14ac:dyDescent="0.25">
      <c r="A23" s="109">
        <f>'Door Comparison'!A23</f>
        <v>0</v>
      </c>
      <c r="B23" s="109">
        <f>'Door Comparison'!B23</f>
        <v>20</v>
      </c>
      <c r="C23" s="22" t="str">
        <f>'Door Comparison'!C23</f>
        <v>E07</v>
      </c>
      <c r="D23" s="22" t="str">
        <f>'Door Comparison'!F23</f>
        <v>Metal</v>
      </c>
      <c r="E23" s="22"/>
      <c r="F23" s="22"/>
      <c r="G23" s="22"/>
      <c r="H23" s="22"/>
      <c r="I23" s="22"/>
      <c r="J23" s="22"/>
      <c r="K23" s="22"/>
      <c r="L23" s="22"/>
      <c r="M23" s="22"/>
      <c r="O23" s="95"/>
      <c r="P23" s="81"/>
      <c r="Q23" s="19"/>
      <c r="S23" s="93"/>
      <c r="T23" s="80"/>
      <c r="U23" s="93"/>
      <c r="W23" s="24"/>
      <c r="X23" s="19"/>
      <c r="Y23" s="93"/>
      <c r="Z23" s="195"/>
      <c r="AA23" s="76" t="str">
        <f>'Door Comparison'!X23</f>
        <v>Fully clad metal doors cannot be fire certificated we have therefore allowed for a metal doorset</v>
      </c>
    </row>
    <row r="24" spans="1:27" x14ac:dyDescent="0.25">
      <c r="A24" s="109">
        <f>'Door Comparison'!A24</f>
        <v>0</v>
      </c>
      <c r="B24" s="109">
        <f>'Door Comparison'!B24</f>
        <v>22</v>
      </c>
      <c r="C24" s="22" t="str">
        <f>'Door Comparison'!C24</f>
        <v>E07</v>
      </c>
      <c r="D24" s="22" t="str">
        <f>'Door Comparison'!F24</f>
        <v>Metal</v>
      </c>
      <c r="E24" s="22"/>
      <c r="F24" s="22"/>
      <c r="G24" s="22"/>
      <c r="H24" s="22"/>
      <c r="I24" s="22"/>
      <c r="J24" s="22"/>
      <c r="K24" s="22"/>
      <c r="L24" s="22"/>
      <c r="M24" s="22"/>
      <c r="O24" s="95"/>
      <c r="P24" s="81"/>
      <c r="Q24" s="19"/>
      <c r="S24" s="93"/>
      <c r="T24" s="80"/>
      <c r="U24" s="93"/>
      <c r="W24" s="24"/>
      <c r="X24" s="19"/>
      <c r="Y24" s="93"/>
      <c r="Z24" s="195"/>
      <c r="AA24" s="76" t="str">
        <f>'Door Comparison'!X24</f>
        <v>Fully clad metal doors cannot be fire certificated we have therefore allowed for a metal doorset</v>
      </c>
    </row>
    <row r="25" spans="1:27" x14ac:dyDescent="0.25">
      <c r="A25" s="109">
        <f>'Door Comparison'!A25</f>
        <v>0</v>
      </c>
      <c r="B25" s="109">
        <f>'Door Comparison'!B25</f>
        <v>23</v>
      </c>
      <c r="C25" s="22" t="str">
        <f>'Door Comparison'!C25</f>
        <v>E07</v>
      </c>
      <c r="D25" s="22" t="str">
        <f>'Door Comparison'!F25</f>
        <v>Metal</v>
      </c>
      <c r="E25" s="22"/>
      <c r="F25" s="22"/>
      <c r="G25" s="22"/>
      <c r="H25" s="22"/>
      <c r="I25" s="22"/>
      <c r="J25" s="22"/>
      <c r="K25" s="22"/>
      <c r="L25" s="22"/>
      <c r="M25" s="22"/>
      <c r="O25" s="95"/>
      <c r="P25" s="81"/>
      <c r="Q25" s="19"/>
      <c r="S25" s="93"/>
      <c r="T25" s="80"/>
      <c r="U25" s="93"/>
      <c r="W25" s="24"/>
      <c r="X25" s="19"/>
      <c r="Y25" s="93"/>
      <c r="Z25" s="195"/>
      <c r="AA25" s="76" t="str">
        <f>'Door Comparison'!X25</f>
        <v>Fully clad metal doors cannot be fire certificated we have therefore allowed for a metal doorset</v>
      </c>
    </row>
    <row r="26" spans="1:27" x14ac:dyDescent="0.25">
      <c r="A26" s="109">
        <f>'Door Comparison'!A26</f>
        <v>0</v>
      </c>
      <c r="B26" s="109">
        <f>'Door Comparison'!B26</f>
        <v>24</v>
      </c>
      <c r="C26" s="22" t="str">
        <f>'Door Comparison'!C26</f>
        <v>E07</v>
      </c>
      <c r="D26" s="22" t="str">
        <f>'Door Comparison'!F26</f>
        <v>Metal</v>
      </c>
      <c r="E26" s="22"/>
      <c r="F26" s="22"/>
      <c r="G26" s="22"/>
      <c r="H26" s="22"/>
      <c r="I26" s="22"/>
      <c r="J26" s="22"/>
      <c r="K26" s="22"/>
      <c r="L26" s="22"/>
      <c r="M26" s="22"/>
      <c r="O26" s="95"/>
      <c r="P26" s="81"/>
      <c r="Q26" s="19"/>
      <c r="S26" s="93"/>
      <c r="T26" s="80"/>
      <c r="U26" s="93"/>
      <c r="W26" s="24"/>
      <c r="X26" s="19"/>
      <c r="Y26" s="93"/>
      <c r="Z26" s="195"/>
      <c r="AA26" s="76" t="str">
        <f>'Door Comparison'!X26</f>
        <v>Fully clad metal doors cannot be fire certificated we have therefore allowed for a metal doorset</v>
      </c>
    </row>
    <row r="27" spans="1:27" x14ac:dyDescent="0.25">
      <c r="A27" s="109">
        <f>'Door Comparison'!A27</f>
        <v>0</v>
      </c>
      <c r="B27" s="109">
        <f>'Door Comparison'!B27</f>
        <v>25</v>
      </c>
      <c r="C27" s="22" t="str">
        <f>'Door Comparison'!C27</f>
        <v>E07</v>
      </c>
      <c r="D27" s="22" t="str">
        <f>'Door Comparison'!F27</f>
        <v>Metal</v>
      </c>
      <c r="E27" s="22"/>
      <c r="F27" s="22"/>
      <c r="G27" s="22"/>
      <c r="H27" s="22"/>
      <c r="I27" s="22"/>
      <c r="J27" s="22"/>
      <c r="K27" s="22"/>
      <c r="L27" s="22"/>
      <c r="M27" s="22"/>
      <c r="O27" s="95"/>
      <c r="P27" s="81"/>
      <c r="Q27" s="19"/>
      <c r="S27" s="93"/>
      <c r="T27" s="80"/>
      <c r="U27" s="93"/>
      <c r="W27" s="24"/>
      <c r="X27" s="19"/>
      <c r="Y27" s="93"/>
      <c r="Z27" s="195"/>
      <c r="AA27" s="76" t="str">
        <f>'Door Comparison'!X27</f>
        <v>Fully clad metal doors cannot be fire certificated we have therefore allowed for a metal doorset</v>
      </c>
    </row>
    <row r="28" spans="1:27" x14ac:dyDescent="0.25">
      <c r="A28" s="109">
        <f>'Door Comparison'!A28</f>
        <v>0</v>
      </c>
      <c r="B28" s="109">
        <f>'Door Comparison'!B28</f>
        <v>26</v>
      </c>
      <c r="C28" s="22" t="str">
        <f>'Door Comparison'!C28</f>
        <v>UKPN1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O28" s="95"/>
      <c r="P28" s="81"/>
      <c r="Q28" s="19"/>
      <c r="S28" s="93"/>
      <c r="T28" s="80"/>
      <c r="U28" s="93"/>
      <c r="W28" s="24"/>
      <c r="X28" s="19"/>
      <c r="Y28" s="93"/>
      <c r="Z28" s="195"/>
      <c r="AA28" s="76" t="str">
        <f>'Door Comparison'!X28</f>
        <v>By others - Excluded</v>
      </c>
    </row>
    <row r="29" spans="1:27" x14ac:dyDescent="0.25">
      <c r="A29" s="109">
        <f>'Door Comparison'!A29</f>
        <v>0</v>
      </c>
      <c r="B29" s="109">
        <f>'Door Comparison'!B29</f>
        <v>29</v>
      </c>
      <c r="C29" s="22" t="str">
        <f>'Door Comparison'!C29</f>
        <v>L01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O29" s="95"/>
      <c r="P29" s="81"/>
      <c r="Q29" s="19"/>
      <c r="S29" s="93"/>
      <c r="T29" s="80"/>
      <c r="U29" s="93"/>
      <c r="W29" s="24"/>
      <c r="X29" s="19"/>
      <c r="Y29" s="93"/>
      <c r="Z29" s="195"/>
      <c r="AA29" s="76" t="str">
        <f>'Door Comparison'!X29</f>
        <v>Lift doors. Excluded</v>
      </c>
    </row>
    <row r="30" spans="1:27" x14ac:dyDescent="0.25">
      <c r="A30" s="109">
        <f>'Door Comparison'!A30</f>
        <v>0</v>
      </c>
      <c r="B30" s="109">
        <f>'Door Comparison'!B30</f>
        <v>30</v>
      </c>
      <c r="C30" s="22" t="str">
        <f>'Door Comparison'!C30</f>
        <v>L01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O30" s="95"/>
      <c r="P30" s="81"/>
      <c r="Q30" s="19"/>
      <c r="S30" s="93"/>
      <c r="T30" s="80"/>
      <c r="U30" s="93"/>
      <c r="W30" s="24"/>
      <c r="X30" s="19"/>
      <c r="Y30" s="93"/>
      <c r="Z30" s="195"/>
      <c r="AA30" s="76" t="str">
        <f>'Door Comparison'!X30</f>
        <v>Lift doors. Excluded</v>
      </c>
    </row>
    <row r="31" spans="1:27" x14ac:dyDescent="0.25">
      <c r="A31" s="109">
        <f>'Door Comparison'!A31</f>
        <v>0</v>
      </c>
      <c r="B31" s="109">
        <f>'Door Comparison'!B31</f>
        <v>31</v>
      </c>
      <c r="C31" s="22" t="str">
        <f>'Door Comparison'!C31</f>
        <v>L01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O31" s="95"/>
      <c r="P31" s="81"/>
      <c r="Q31" s="19"/>
      <c r="S31" s="93"/>
      <c r="T31" s="80"/>
      <c r="U31" s="93"/>
      <c r="W31" s="24"/>
      <c r="X31" s="19"/>
      <c r="Y31" s="93"/>
      <c r="Z31" s="195"/>
      <c r="AA31" s="76" t="str">
        <f>'Door Comparison'!X31</f>
        <v>Lift doors. Excluded</v>
      </c>
    </row>
    <row r="32" spans="1:27" x14ac:dyDescent="0.25">
      <c r="A32" s="109">
        <f>'Door Comparison'!A32</f>
        <v>0</v>
      </c>
      <c r="B32" s="109">
        <f>'Door Comparison'!B32</f>
        <v>32</v>
      </c>
      <c r="C32" s="22" t="str">
        <f>'Door Comparison'!C32</f>
        <v>L01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O32" s="95"/>
      <c r="P32" s="81"/>
      <c r="Q32" s="19"/>
      <c r="S32" s="93"/>
      <c r="T32" s="80"/>
      <c r="U32" s="93"/>
      <c r="W32" s="24"/>
      <c r="X32" s="19"/>
      <c r="Y32" s="93"/>
      <c r="Z32" s="195"/>
      <c r="AA32" s="76" t="str">
        <f>'Door Comparison'!X32</f>
        <v>Lift doors. Excluded</v>
      </c>
    </row>
    <row r="33" spans="1:27" x14ac:dyDescent="0.25">
      <c r="A33" s="109">
        <f>'Door Comparison'!A33</f>
        <v>0</v>
      </c>
      <c r="B33" s="109">
        <f>'Door Comparison'!B33</f>
        <v>36</v>
      </c>
      <c r="C33" s="22" t="str">
        <f>'Door Comparison'!C33</f>
        <v>R08</v>
      </c>
      <c r="D33" s="22" t="str">
        <f>'Door Comparison'!F33</f>
        <v>Profab</v>
      </c>
      <c r="E33" s="22">
        <f>'Door Comparison'!D33</f>
        <v>1540</v>
      </c>
      <c r="F33" s="22">
        <f>'Door Comparison'!E33</f>
        <v>2470</v>
      </c>
      <c r="G33" s="22" t="e">
        <f>'Door Comparison'!#REF!</f>
        <v>#REF!</v>
      </c>
      <c r="H33" s="22">
        <f>'Door Comparison'!G33</f>
        <v>0</v>
      </c>
      <c r="I33" s="22">
        <f>'Door Comparison'!H33</f>
        <v>1</v>
      </c>
      <c r="J33" s="22">
        <f>'Door Comparison'!I33</f>
        <v>0</v>
      </c>
      <c r="K33" s="22">
        <f>'Door Comparison'!J33</f>
        <v>0</v>
      </c>
      <c r="L33" s="22">
        <f>'Door Comparison'!K33</f>
        <v>1</v>
      </c>
      <c r="M33" s="22">
        <f>'Door Comparison'!L33</f>
        <v>0</v>
      </c>
      <c r="O33" s="95">
        <v>135</v>
      </c>
      <c r="P33" s="81"/>
      <c r="Q33" s="19">
        <f t="shared" si="0"/>
        <v>20.09</v>
      </c>
      <c r="S33" s="93"/>
      <c r="T33" s="80"/>
      <c r="U33" s="93"/>
      <c r="W33" s="24">
        <f t="shared" si="1"/>
        <v>14.39</v>
      </c>
      <c r="X33" s="19">
        <f t="shared" si="2"/>
        <v>6.74</v>
      </c>
      <c r="Y33" s="93"/>
      <c r="Z33" s="195">
        <f t="shared" si="3"/>
        <v>176.22</v>
      </c>
      <c r="AA33" s="76" t="str">
        <f>'Door Comparison'!X33</f>
        <v>Profab recommend a door primed for on site decoration by others to match surrounding finishes.</v>
      </c>
    </row>
    <row r="34" spans="1:27" x14ac:dyDescent="0.25">
      <c r="A34" s="109">
        <f>'Door Comparison'!A34</f>
        <v>0</v>
      </c>
      <c r="B34" s="109">
        <f>'Door Comparison'!B34</f>
        <v>38</v>
      </c>
      <c r="C34" s="22" t="str">
        <f>'Door Comparison'!C34</f>
        <v>R02</v>
      </c>
      <c r="D34" s="22" t="str">
        <f>'Door Comparison'!F34</f>
        <v>Profab</v>
      </c>
      <c r="E34" s="22">
        <f>'Door Comparison'!D34</f>
        <v>450</v>
      </c>
      <c r="F34" s="22">
        <f>'Door Comparison'!E34</f>
        <v>650</v>
      </c>
      <c r="G34" s="22" t="e">
        <f>'Door Comparison'!#REF!</f>
        <v>#REF!</v>
      </c>
      <c r="H34" s="22">
        <f>'Door Comparison'!G34</f>
        <v>0</v>
      </c>
      <c r="I34" s="22">
        <f>'Door Comparison'!H34</f>
        <v>1</v>
      </c>
      <c r="J34" s="22">
        <f>'Door Comparison'!I34</f>
        <v>0</v>
      </c>
      <c r="K34" s="22">
        <f>'Door Comparison'!J34</f>
        <v>0</v>
      </c>
      <c r="L34" s="22">
        <f>'Door Comparison'!K34</f>
        <v>1</v>
      </c>
      <c r="M34" s="22">
        <f>'Door Comparison'!L34</f>
        <v>0</v>
      </c>
      <c r="O34" s="95">
        <v>135</v>
      </c>
      <c r="P34" s="81"/>
      <c r="Q34" s="19">
        <f t="shared" si="0"/>
        <v>5.43</v>
      </c>
      <c r="S34" s="93"/>
      <c r="T34" s="80"/>
      <c r="U34" s="93"/>
      <c r="W34" s="24">
        <f t="shared" si="1"/>
        <v>3.89</v>
      </c>
      <c r="X34" s="19">
        <f t="shared" si="2"/>
        <v>1.82</v>
      </c>
      <c r="Y34" s="93"/>
      <c r="Z34" s="195">
        <f t="shared" si="3"/>
        <v>146.13999999999999</v>
      </c>
      <c r="AA34" s="76" t="str">
        <f>'Door Comparison'!X34</f>
        <v>Profab recommend a door primed for on site decoration by others to match surrounding finishes.</v>
      </c>
    </row>
    <row r="35" spans="1:27" x14ac:dyDescent="0.25">
      <c r="A35" s="109">
        <f>'Door Comparison'!A35</f>
        <v>0</v>
      </c>
      <c r="B35" s="109">
        <f>'Door Comparison'!B35</f>
        <v>39</v>
      </c>
      <c r="C35" s="22" t="str">
        <f>'Door Comparison'!C35</f>
        <v>L01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O35" s="95"/>
      <c r="P35" s="81"/>
      <c r="Q35" s="19"/>
      <c r="S35" s="93"/>
      <c r="T35" s="80"/>
      <c r="U35" s="93"/>
      <c r="W35" s="24"/>
      <c r="X35" s="19"/>
      <c r="Y35" s="93"/>
      <c r="Z35" s="195"/>
      <c r="AA35" s="76" t="str">
        <f>'Door Comparison'!X35</f>
        <v>Lift doors. Excluded</v>
      </c>
    </row>
    <row r="36" spans="1:27" x14ac:dyDescent="0.25">
      <c r="A36" s="109">
        <f>'Door Comparison'!A36</f>
        <v>0</v>
      </c>
      <c r="B36" s="109">
        <f>'Door Comparison'!B36</f>
        <v>40</v>
      </c>
      <c r="C36" s="22" t="str">
        <f>'Door Comparison'!C36</f>
        <v>UKPN1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O36" s="95"/>
      <c r="P36" s="81"/>
      <c r="Q36" s="19"/>
      <c r="S36" s="93"/>
      <c r="T36" s="80"/>
      <c r="U36" s="93"/>
      <c r="W36" s="24"/>
      <c r="X36" s="19"/>
      <c r="Y36" s="93"/>
      <c r="Z36" s="195"/>
      <c r="AA36" s="76" t="str">
        <f>'Door Comparison'!X36</f>
        <v>By others - Excluded</v>
      </c>
    </row>
    <row r="37" spans="1:27" x14ac:dyDescent="0.25">
      <c r="A37" s="109">
        <f>'Door Comparison'!A37</f>
        <v>0</v>
      </c>
      <c r="B37" s="109">
        <f>'Door Comparison'!B37</f>
        <v>41</v>
      </c>
      <c r="C37" s="22" t="str">
        <f>'Door Comparison'!C37</f>
        <v>R02</v>
      </c>
      <c r="D37" s="22" t="str">
        <f>'Door Comparison'!F37</f>
        <v>Profab</v>
      </c>
      <c r="E37" s="22">
        <f>'Door Comparison'!D37</f>
        <v>500</v>
      </c>
      <c r="F37" s="22">
        <f>'Door Comparison'!E37</f>
        <v>1400</v>
      </c>
      <c r="G37" s="22" t="e">
        <f>'Door Comparison'!#REF!</f>
        <v>#REF!</v>
      </c>
      <c r="H37" s="22">
        <f>'Door Comparison'!G37</f>
        <v>0</v>
      </c>
      <c r="I37" s="22">
        <f>'Door Comparison'!H37</f>
        <v>1</v>
      </c>
      <c r="J37" s="22">
        <f>'Door Comparison'!I37</f>
        <v>0</v>
      </c>
      <c r="K37" s="22">
        <f>'Door Comparison'!J37</f>
        <v>0</v>
      </c>
      <c r="L37" s="22">
        <f>'Door Comparison'!K37</f>
        <v>0</v>
      </c>
      <c r="M37" s="22">
        <f>'Door Comparison'!L37</f>
        <v>0</v>
      </c>
      <c r="O37" s="95">
        <v>135</v>
      </c>
      <c r="P37" s="81"/>
      <c r="Q37" s="19">
        <f t="shared" si="0"/>
        <v>10.23</v>
      </c>
      <c r="S37" s="93"/>
      <c r="T37" s="80"/>
      <c r="U37" s="93"/>
      <c r="W37" s="24">
        <f t="shared" si="1"/>
        <v>0</v>
      </c>
      <c r="X37" s="19">
        <f t="shared" si="2"/>
        <v>0</v>
      </c>
      <c r="Y37" s="93"/>
      <c r="Z37" s="195">
        <f t="shared" si="3"/>
        <v>145.22999999999999</v>
      </c>
      <c r="AA37" s="76" t="str">
        <f>'Door Comparison'!X37</f>
        <v>Profab recommend a door primed for on site decoration by others to match surrounding finishes.</v>
      </c>
    </row>
    <row r="38" spans="1:27" x14ac:dyDescent="0.25">
      <c r="A38" s="109">
        <f>'Door Comparison'!A38</f>
        <v>0</v>
      </c>
      <c r="B38" s="109">
        <f>'Door Comparison'!B38</f>
        <v>42</v>
      </c>
      <c r="C38" s="22" t="str">
        <f>'Door Comparison'!C38</f>
        <v>C07</v>
      </c>
      <c r="D38" s="22" t="str">
        <f>'Door Comparison'!F38</f>
        <v>Timber</v>
      </c>
      <c r="E38" s="22">
        <f>'Door Comparison'!D38</f>
        <v>1010</v>
      </c>
      <c r="F38" s="22">
        <f>'Door Comparison'!E38</f>
        <v>2100</v>
      </c>
      <c r="G38" s="22" t="e">
        <f>'Door Comparison'!#REF!</f>
        <v>#REF!</v>
      </c>
      <c r="H38" s="22">
        <f>'Door Comparison'!G38</f>
        <v>0</v>
      </c>
      <c r="I38" s="22">
        <f>'Door Comparison'!H38</f>
        <v>1</v>
      </c>
      <c r="J38" s="22">
        <f>'Door Comparison'!I38</f>
        <v>0</v>
      </c>
      <c r="K38" s="22">
        <f>'Door Comparison'!J38</f>
        <v>0</v>
      </c>
      <c r="L38" s="22">
        <f>'Door Comparison'!K38</f>
        <v>1</v>
      </c>
      <c r="M38" s="22">
        <f>'Door Comparison'!L38</f>
        <v>0</v>
      </c>
      <c r="O38" s="95">
        <v>44</v>
      </c>
      <c r="P38" s="81"/>
      <c r="Q38" s="19">
        <f t="shared" si="0"/>
        <v>16.149999999999999</v>
      </c>
      <c r="R38" s="133">
        <f t="shared" si="4"/>
        <v>19.64</v>
      </c>
      <c r="S38" s="93"/>
      <c r="T38" s="80"/>
      <c r="U38" s="93">
        <f t="shared" si="5"/>
        <v>21.88</v>
      </c>
      <c r="V38" s="19">
        <v>0</v>
      </c>
      <c r="W38" s="24">
        <f t="shared" si="1"/>
        <v>11.57</v>
      </c>
      <c r="X38" s="19">
        <f t="shared" si="2"/>
        <v>5.42</v>
      </c>
      <c r="Y38" s="93">
        <v>0</v>
      </c>
      <c r="Z38" s="195">
        <f t="shared" si="3"/>
        <v>118.66</v>
      </c>
      <c r="AA38" s="76"/>
    </row>
    <row r="39" spans="1:27" x14ac:dyDescent="0.25">
      <c r="A39" s="109">
        <f>'Door Comparison'!A39</f>
        <v>0</v>
      </c>
      <c r="B39" s="109">
        <f>'Door Comparison'!B39</f>
        <v>43</v>
      </c>
      <c r="C39" s="22" t="str">
        <f>'Door Comparison'!C39</f>
        <v>E06</v>
      </c>
      <c r="D39" s="22" t="str">
        <f>'Door Comparison'!F39</f>
        <v>Metal</v>
      </c>
      <c r="E39" s="22"/>
      <c r="F39" s="22"/>
      <c r="G39" s="22"/>
      <c r="H39" s="22"/>
      <c r="I39" s="22"/>
      <c r="J39" s="22"/>
      <c r="K39" s="22"/>
      <c r="L39" s="22"/>
      <c r="M39" s="22"/>
      <c r="O39" s="95"/>
      <c r="P39" s="81"/>
      <c r="Q39" s="19"/>
      <c r="S39" s="93"/>
      <c r="T39" s="80"/>
      <c r="U39" s="93"/>
      <c r="W39" s="24"/>
      <c r="X39" s="19"/>
      <c r="Y39" s="93"/>
      <c r="Z39" s="195"/>
      <c r="AA39" s="76" t="str">
        <f>'Door Comparison'!X39</f>
        <v>Fully clad metal doors cannot be fire certificated we have therefore allowed for a metal doorset</v>
      </c>
    </row>
    <row r="40" spans="1:27" x14ac:dyDescent="0.25">
      <c r="A40" s="109">
        <f>'Door Comparison'!A40</f>
        <v>0</v>
      </c>
      <c r="B40" s="109">
        <f>'Door Comparison'!B40</f>
        <v>44</v>
      </c>
      <c r="C40" s="22" t="str">
        <f>'Door Comparison'!C40</f>
        <v>E06</v>
      </c>
      <c r="D40" s="22" t="str">
        <f>'Door Comparison'!F40</f>
        <v>Metal</v>
      </c>
      <c r="E40" s="22"/>
      <c r="F40" s="22"/>
      <c r="G40" s="22"/>
      <c r="H40" s="22"/>
      <c r="I40" s="22"/>
      <c r="J40" s="22"/>
      <c r="K40" s="22"/>
      <c r="L40" s="22"/>
      <c r="M40" s="22"/>
      <c r="O40" s="95"/>
      <c r="P40" s="81"/>
      <c r="Q40" s="19"/>
      <c r="S40" s="93"/>
      <c r="T40" s="80"/>
      <c r="U40" s="93"/>
      <c r="W40" s="24"/>
      <c r="X40" s="19"/>
      <c r="Y40" s="93"/>
      <c r="Z40" s="195"/>
      <c r="AA40" s="76" t="str">
        <f>'Door Comparison'!X40</f>
        <v>Fully clad metal doors cannot be fire certificated we have therefore allowed for a metal doorset</v>
      </c>
    </row>
    <row r="41" spans="1:27" x14ac:dyDescent="0.25">
      <c r="A41" s="109">
        <f>'Door Comparison'!A41</f>
        <v>0</v>
      </c>
      <c r="B41" s="109">
        <f>'Door Comparison'!B41</f>
        <v>45</v>
      </c>
      <c r="C41" s="22" t="str">
        <f>'Door Comparison'!C41</f>
        <v>TBC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O41" s="95"/>
      <c r="P41" s="81"/>
      <c r="Q41" s="19"/>
      <c r="S41" s="93"/>
      <c r="T41" s="80"/>
      <c r="U41" s="93"/>
      <c r="W41" s="24"/>
      <c r="X41" s="19"/>
      <c r="Y41" s="93"/>
      <c r="Z41" s="195"/>
      <c r="AA41" s="76" t="str">
        <f>'Door Comparison'!X41</f>
        <v>In abeyance - excluded</v>
      </c>
    </row>
    <row r="42" spans="1:27" x14ac:dyDescent="0.25">
      <c r="A42" s="109">
        <f>'Door Comparison'!A42</f>
        <v>0</v>
      </c>
      <c r="B42" s="109">
        <f>'Door Comparison'!B42</f>
        <v>46</v>
      </c>
      <c r="C42" s="22" t="str">
        <f>'Door Comparison'!C42</f>
        <v>TBC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O42" s="95"/>
      <c r="P42" s="81"/>
      <c r="Q42" s="19"/>
      <c r="S42" s="93"/>
      <c r="T42" s="80"/>
      <c r="U42" s="93"/>
      <c r="W42" s="24"/>
      <c r="X42" s="19"/>
      <c r="Y42" s="93"/>
      <c r="Z42" s="195"/>
      <c r="AA42" s="76" t="str">
        <f>'Door Comparison'!X42</f>
        <v>In abeyance - excluded</v>
      </c>
    </row>
    <row r="43" spans="1:27" x14ac:dyDescent="0.25">
      <c r="A43" s="109">
        <f>'Door Comparison'!A43</f>
        <v>1</v>
      </c>
      <c r="B43" s="109">
        <f>'Door Comparison'!B43</f>
        <v>1</v>
      </c>
      <c r="C43" s="22" t="str">
        <f>'Door Comparison'!C43</f>
        <v>R07</v>
      </c>
      <c r="D43" s="22" t="str">
        <f>'Door Comparison'!F43</f>
        <v>Profab</v>
      </c>
      <c r="E43" s="22">
        <f>'Door Comparison'!D43</f>
        <v>550</v>
      </c>
      <c r="F43" s="22">
        <f>'Door Comparison'!E43</f>
        <v>2000</v>
      </c>
      <c r="G43" s="22" t="e">
        <f>'Door Comparison'!#REF!</f>
        <v>#REF!</v>
      </c>
      <c r="H43" s="22">
        <f>'Door Comparison'!G43</f>
        <v>0</v>
      </c>
      <c r="I43" s="22">
        <f>'Door Comparison'!H43</f>
        <v>1</v>
      </c>
      <c r="J43" s="22">
        <f>'Door Comparison'!I43</f>
        <v>0</v>
      </c>
      <c r="K43" s="22">
        <f>'Door Comparison'!J43</f>
        <v>0</v>
      </c>
      <c r="L43" s="22">
        <f>'Door Comparison'!K43</f>
        <v>1</v>
      </c>
      <c r="M43" s="22">
        <f>'Door Comparison'!L43</f>
        <v>0</v>
      </c>
      <c r="O43" s="95">
        <v>135</v>
      </c>
      <c r="P43" s="81"/>
      <c r="Q43" s="19">
        <f t="shared" si="0"/>
        <v>14.11</v>
      </c>
      <c r="S43" s="93"/>
      <c r="T43" s="80"/>
      <c r="U43" s="93"/>
      <c r="W43" s="24">
        <f t="shared" si="1"/>
        <v>10.1</v>
      </c>
      <c r="X43" s="19">
        <f t="shared" si="2"/>
        <v>4.7300000000000004</v>
      </c>
      <c r="Y43" s="93"/>
      <c r="Z43" s="195">
        <f t="shared" si="3"/>
        <v>163.94</v>
      </c>
      <c r="AA43" s="76" t="str">
        <f>'Door Comparison'!X43</f>
        <v>Profab recommend a door primed for on site decoration by others to match surrounding finishes.</v>
      </c>
    </row>
    <row r="44" spans="1:27" x14ac:dyDescent="0.25">
      <c r="A44" s="109">
        <f>'Door Comparison'!A44</f>
        <v>1</v>
      </c>
      <c r="B44" s="109">
        <f>'Door Comparison'!B44</f>
        <v>2</v>
      </c>
      <c r="C44" s="22" t="str">
        <f>'Door Comparison'!C44</f>
        <v>E06</v>
      </c>
      <c r="D44" s="22" t="str">
        <f>'Door Comparison'!F44</f>
        <v>Metal</v>
      </c>
      <c r="E44" s="22"/>
      <c r="F44" s="22"/>
      <c r="G44" s="22"/>
      <c r="H44" s="22"/>
      <c r="I44" s="22"/>
      <c r="J44" s="22"/>
      <c r="K44" s="22"/>
      <c r="L44" s="22"/>
      <c r="M44" s="22"/>
      <c r="O44" s="95"/>
      <c r="P44" s="81"/>
      <c r="Q44" s="19"/>
      <c r="S44" s="93"/>
      <c r="T44" s="80"/>
      <c r="U44" s="93"/>
      <c r="W44" s="24"/>
      <c r="X44" s="19"/>
      <c r="Y44" s="93"/>
      <c r="Z44" s="195"/>
      <c r="AA44" s="76" t="str">
        <f>'Door Comparison'!X44</f>
        <v>Fully clad metal doors cannot be fire certificated we have therefore allowed for a metal doorset</v>
      </c>
    </row>
    <row r="45" spans="1:27" x14ac:dyDescent="0.25">
      <c r="A45" s="109">
        <f>'Door Comparison'!A45</f>
        <v>1</v>
      </c>
      <c r="B45" s="109">
        <f>'Door Comparison'!B45</f>
        <v>5</v>
      </c>
      <c r="C45" s="22" t="str">
        <f>'Door Comparison'!C45</f>
        <v>C07</v>
      </c>
      <c r="D45" s="22" t="str">
        <f>'Door Comparison'!F45</f>
        <v>Timber</v>
      </c>
      <c r="E45" s="22">
        <f>'Door Comparison'!D45</f>
        <v>1250</v>
      </c>
      <c r="F45" s="22">
        <f>'Door Comparison'!E45</f>
        <v>2100</v>
      </c>
      <c r="G45" s="22" t="e">
        <f>'Door Comparison'!#REF!</f>
        <v>#REF!</v>
      </c>
      <c r="H45" s="22">
        <f>'Door Comparison'!G45</f>
        <v>0</v>
      </c>
      <c r="I45" s="22">
        <f>'Door Comparison'!H45</f>
        <v>1</v>
      </c>
      <c r="J45" s="22">
        <f>'Door Comparison'!I45</f>
        <v>0</v>
      </c>
      <c r="K45" s="22">
        <f>'Door Comparison'!J45</f>
        <v>0</v>
      </c>
      <c r="L45" s="22">
        <f>'Door Comparison'!K45</f>
        <v>1</v>
      </c>
      <c r="M45" s="22">
        <f>'Door Comparison'!L45</f>
        <v>0</v>
      </c>
      <c r="O45" s="95">
        <v>44</v>
      </c>
      <c r="P45" s="81"/>
      <c r="Q45" s="19">
        <f t="shared" si="0"/>
        <v>16.899999999999999</v>
      </c>
      <c r="R45" s="133">
        <f t="shared" si="4"/>
        <v>20.55</v>
      </c>
      <c r="S45" s="93"/>
      <c r="T45" s="80"/>
      <c r="U45" s="93">
        <f t="shared" si="5"/>
        <v>22.89</v>
      </c>
      <c r="V45" s="19">
        <v>0</v>
      </c>
      <c r="W45" s="24">
        <f t="shared" si="1"/>
        <v>12.1</v>
      </c>
      <c r="X45" s="19">
        <f t="shared" si="2"/>
        <v>5.67</v>
      </c>
      <c r="Y45" s="93">
        <v>0</v>
      </c>
      <c r="Z45" s="195">
        <f t="shared" si="3"/>
        <v>122.11</v>
      </c>
      <c r="AA45" s="76"/>
    </row>
    <row r="46" spans="1:27" x14ac:dyDescent="0.25">
      <c r="A46" s="109">
        <f>'Door Comparison'!A46</f>
        <v>1</v>
      </c>
      <c r="B46" s="109">
        <f>'Door Comparison'!B46</f>
        <v>6</v>
      </c>
      <c r="C46" s="22" t="str">
        <f>'Door Comparison'!C46</f>
        <v>C07</v>
      </c>
      <c r="D46" s="22" t="str">
        <f>'Door Comparison'!F46</f>
        <v>Timber</v>
      </c>
      <c r="E46" s="22">
        <f>'Door Comparison'!D46</f>
        <v>1010</v>
      </c>
      <c r="F46" s="22">
        <f>'Door Comparison'!E46</f>
        <v>2100</v>
      </c>
      <c r="G46" s="22" t="e">
        <f>'Door Comparison'!#REF!</f>
        <v>#REF!</v>
      </c>
      <c r="H46" s="22">
        <f>'Door Comparison'!G46</f>
        <v>1</v>
      </c>
      <c r="I46" s="22">
        <f>'Door Comparison'!H46</f>
        <v>0</v>
      </c>
      <c r="J46" s="22">
        <f>'Door Comparison'!I46</f>
        <v>0</v>
      </c>
      <c r="K46" s="22">
        <f>'Door Comparison'!J46</f>
        <v>0</v>
      </c>
      <c r="L46" s="22">
        <f>'Door Comparison'!K46</f>
        <v>0</v>
      </c>
      <c r="M46" s="22">
        <f>'Door Comparison'!L46</f>
        <v>0</v>
      </c>
      <c r="O46" s="95">
        <v>44</v>
      </c>
      <c r="P46" s="81"/>
      <c r="Q46" s="19">
        <f t="shared" si="0"/>
        <v>16.149999999999999</v>
      </c>
      <c r="R46" s="133">
        <f t="shared" si="4"/>
        <v>15.11</v>
      </c>
      <c r="S46" s="93"/>
      <c r="T46" s="80"/>
      <c r="U46" s="93">
        <f t="shared" si="5"/>
        <v>19.899999999999999</v>
      </c>
      <c r="V46" s="19">
        <v>0</v>
      </c>
      <c r="W46" s="24">
        <f t="shared" si="1"/>
        <v>0</v>
      </c>
      <c r="X46" s="19">
        <f t="shared" si="2"/>
        <v>0</v>
      </c>
      <c r="Y46" s="93">
        <v>0</v>
      </c>
      <c r="Z46" s="195">
        <f t="shared" si="3"/>
        <v>95.16</v>
      </c>
      <c r="AA46" s="76"/>
    </row>
    <row r="47" spans="1:27" x14ac:dyDescent="0.25">
      <c r="A47" s="109">
        <f>'Door Comparison'!A47</f>
        <v>1</v>
      </c>
      <c r="B47" s="109">
        <f>'Door Comparison'!B47</f>
        <v>7</v>
      </c>
      <c r="C47" s="22" t="str">
        <f>'Door Comparison'!C47</f>
        <v>C07</v>
      </c>
      <c r="D47" s="22" t="str">
        <f>'Door Comparison'!F47</f>
        <v>Timber</v>
      </c>
      <c r="E47" s="22">
        <f>'Door Comparison'!D47</f>
        <v>1010</v>
      </c>
      <c r="F47" s="22">
        <f>'Door Comparison'!E47</f>
        <v>2100</v>
      </c>
      <c r="G47" s="22" t="e">
        <f>'Door Comparison'!#REF!</f>
        <v>#REF!</v>
      </c>
      <c r="H47" s="22">
        <f>'Door Comparison'!G47</f>
        <v>1</v>
      </c>
      <c r="I47" s="22">
        <f>'Door Comparison'!H47</f>
        <v>0</v>
      </c>
      <c r="J47" s="22">
        <f>'Door Comparison'!I47</f>
        <v>0</v>
      </c>
      <c r="K47" s="22">
        <f>'Door Comparison'!J47</f>
        <v>0</v>
      </c>
      <c r="L47" s="22">
        <f>'Door Comparison'!K47</f>
        <v>0</v>
      </c>
      <c r="M47" s="22">
        <f>'Door Comparison'!L47</f>
        <v>0</v>
      </c>
      <c r="O47" s="95">
        <v>44</v>
      </c>
      <c r="P47" s="81"/>
      <c r="Q47" s="19">
        <f t="shared" si="0"/>
        <v>16.149999999999999</v>
      </c>
      <c r="R47" s="133">
        <f t="shared" si="4"/>
        <v>15.11</v>
      </c>
      <c r="S47" s="93"/>
      <c r="T47" s="80"/>
      <c r="U47" s="93">
        <f t="shared" si="5"/>
        <v>19.899999999999999</v>
      </c>
      <c r="V47" s="19">
        <v>0</v>
      </c>
      <c r="W47" s="24">
        <f t="shared" si="1"/>
        <v>0</v>
      </c>
      <c r="X47" s="19">
        <f t="shared" si="2"/>
        <v>0</v>
      </c>
      <c r="Y47" s="93">
        <v>0</v>
      </c>
      <c r="Z47" s="195">
        <f t="shared" si="3"/>
        <v>95.16</v>
      </c>
      <c r="AA47" s="76"/>
    </row>
    <row r="48" spans="1:27" x14ac:dyDescent="0.25">
      <c r="A48" s="109">
        <f>'Door Comparison'!A48</f>
        <v>1</v>
      </c>
      <c r="B48" s="109">
        <f>'Door Comparison'!B48</f>
        <v>9</v>
      </c>
      <c r="C48" s="22" t="str">
        <f>'Door Comparison'!C48</f>
        <v>L01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O48" s="95"/>
      <c r="P48" s="81"/>
      <c r="Q48" s="19"/>
      <c r="S48" s="93"/>
      <c r="T48" s="80"/>
      <c r="U48" s="93"/>
      <c r="W48" s="24"/>
      <c r="X48" s="19"/>
      <c r="Y48" s="93"/>
      <c r="Z48" s="195"/>
      <c r="AA48" s="76" t="str">
        <f>'Door Comparison'!X48</f>
        <v>Lift doors. Excluded</v>
      </c>
    </row>
    <row r="49" spans="1:27" x14ac:dyDescent="0.25">
      <c r="A49" s="109">
        <f>'Door Comparison'!A49</f>
        <v>1</v>
      </c>
      <c r="B49" s="109">
        <f>'Door Comparison'!B49</f>
        <v>10</v>
      </c>
      <c r="C49" s="22" t="str">
        <f>'Door Comparison'!C49</f>
        <v>L01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O49" s="95"/>
      <c r="P49" s="81"/>
      <c r="Q49" s="19"/>
      <c r="S49" s="93"/>
      <c r="T49" s="80"/>
      <c r="U49" s="93"/>
      <c r="W49" s="24"/>
      <c r="X49" s="19"/>
      <c r="Y49" s="93"/>
      <c r="Z49" s="195"/>
      <c r="AA49" s="76" t="str">
        <f>'Door Comparison'!X49</f>
        <v>Lift doors. Excluded</v>
      </c>
    </row>
    <row r="50" spans="1:27" x14ac:dyDescent="0.25">
      <c r="A50" s="109">
        <f>'Door Comparison'!A50</f>
        <v>1</v>
      </c>
      <c r="B50" s="109">
        <f>'Door Comparison'!B50</f>
        <v>11</v>
      </c>
      <c r="C50" s="22" t="str">
        <f>'Door Comparison'!C50</f>
        <v>R02</v>
      </c>
      <c r="D50" s="22" t="str">
        <f>'Door Comparison'!F50</f>
        <v>Profab</v>
      </c>
      <c r="E50" s="22">
        <f>'Door Comparison'!D50</f>
        <v>450</v>
      </c>
      <c r="F50" s="22">
        <f>'Door Comparison'!E50</f>
        <v>650</v>
      </c>
      <c r="G50" s="22" t="e">
        <f>'Door Comparison'!#REF!</f>
        <v>#REF!</v>
      </c>
      <c r="H50" s="22">
        <f>'Door Comparison'!G50</f>
        <v>0</v>
      </c>
      <c r="I50" s="22">
        <f>'Door Comparison'!H50</f>
        <v>1</v>
      </c>
      <c r="J50" s="22">
        <f>'Door Comparison'!I50</f>
        <v>0</v>
      </c>
      <c r="K50" s="22">
        <f>'Door Comparison'!J50</f>
        <v>0</v>
      </c>
      <c r="L50" s="22">
        <f>'Door Comparison'!K50</f>
        <v>1</v>
      </c>
      <c r="M50" s="22">
        <f>'Door Comparison'!L50</f>
        <v>0</v>
      </c>
      <c r="O50" s="95">
        <v>135</v>
      </c>
      <c r="P50" s="81"/>
      <c r="Q50" s="19">
        <f t="shared" si="0"/>
        <v>5.43</v>
      </c>
      <c r="S50" s="93"/>
      <c r="T50" s="80"/>
      <c r="U50" s="93"/>
      <c r="W50" s="24">
        <f t="shared" si="1"/>
        <v>3.89</v>
      </c>
      <c r="X50" s="19">
        <f t="shared" si="2"/>
        <v>1.82</v>
      </c>
      <c r="Y50" s="93"/>
      <c r="Z50" s="195">
        <f t="shared" si="3"/>
        <v>146.13999999999999</v>
      </c>
      <c r="AA50" s="76" t="str">
        <f>'Door Comparison'!X50</f>
        <v>Profab recommend a door primed for on site decoration by others to match surrounding finishes.</v>
      </c>
    </row>
    <row r="51" spans="1:27" x14ac:dyDescent="0.25">
      <c r="A51" s="109">
        <f>'Door Comparison'!A51</f>
        <v>1</v>
      </c>
      <c r="B51" s="109">
        <f>'Door Comparison'!B51</f>
        <v>12</v>
      </c>
      <c r="C51" s="22" t="str">
        <f>'Door Comparison'!C51</f>
        <v>C07</v>
      </c>
      <c r="D51" s="22" t="str">
        <f>'Door Comparison'!F51</f>
        <v>Timber</v>
      </c>
      <c r="E51" s="22">
        <f>'Door Comparison'!D51</f>
        <v>475</v>
      </c>
      <c r="F51" s="22">
        <f>'Door Comparison'!E51</f>
        <v>2100</v>
      </c>
      <c r="G51" s="22" t="e">
        <f>'Door Comparison'!#REF!</f>
        <v>#REF!</v>
      </c>
      <c r="H51" s="22">
        <f>'Door Comparison'!G51</f>
        <v>0</v>
      </c>
      <c r="I51" s="22">
        <f>'Door Comparison'!H51</f>
        <v>1</v>
      </c>
      <c r="J51" s="22">
        <f>'Door Comparison'!I51</f>
        <v>0</v>
      </c>
      <c r="K51" s="22">
        <f>'Door Comparison'!J51</f>
        <v>0</v>
      </c>
      <c r="L51" s="22">
        <f>'Door Comparison'!K51</f>
        <v>1</v>
      </c>
      <c r="M51" s="22">
        <f>'Door Comparison'!L51</f>
        <v>0</v>
      </c>
      <c r="O51" s="95">
        <v>22</v>
      </c>
      <c r="P51" s="81"/>
      <c r="Q51" s="19">
        <f t="shared" si="0"/>
        <v>14.49</v>
      </c>
      <c r="R51" s="133">
        <f t="shared" si="4"/>
        <v>17.62</v>
      </c>
      <c r="S51" s="93"/>
      <c r="T51" s="80"/>
      <c r="U51" s="93">
        <f t="shared" si="5"/>
        <v>19.64</v>
      </c>
      <c r="V51" s="19">
        <v>0</v>
      </c>
      <c r="W51" s="24">
        <f t="shared" si="1"/>
        <v>10.38</v>
      </c>
      <c r="X51" s="19">
        <f t="shared" si="2"/>
        <v>4.8600000000000003</v>
      </c>
      <c r="Y51" s="93">
        <v>0</v>
      </c>
      <c r="Z51" s="195">
        <f t="shared" si="3"/>
        <v>88.99</v>
      </c>
      <c r="AA51" s="76"/>
    </row>
    <row r="52" spans="1:27" x14ac:dyDescent="0.25">
      <c r="A52" s="109">
        <f>'Door Comparison'!A52</f>
        <v>1</v>
      </c>
      <c r="B52" s="109">
        <f>'Door Comparison'!B52</f>
        <v>13</v>
      </c>
      <c r="C52" s="22" t="str">
        <f>'Door Comparison'!C52</f>
        <v>C08</v>
      </c>
      <c r="D52" s="22" t="str">
        <f>'Door Comparison'!F52</f>
        <v>Timber</v>
      </c>
      <c r="E52" s="22">
        <f>'Door Comparison'!D52</f>
        <v>1940</v>
      </c>
      <c r="F52" s="22">
        <f>'Door Comparison'!E52</f>
        <v>2100</v>
      </c>
      <c r="G52" s="22" t="e">
        <f>'Door Comparison'!#REF!</f>
        <v>#REF!</v>
      </c>
      <c r="H52" s="22">
        <f>'Door Comparison'!G52</f>
        <v>1</v>
      </c>
      <c r="I52" s="22">
        <f>'Door Comparison'!H52</f>
        <v>0</v>
      </c>
      <c r="J52" s="22">
        <f>'Door Comparison'!I52</f>
        <v>0</v>
      </c>
      <c r="K52" s="22">
        <f>'Door Comparison'!J52</f>
        <v>1</v>
      </c>
      <c r="L52" s="22">
        <f>'Door Comparison'!K52</f>
        <v>0</v>
      </c>
      <c r="M52" s="22">
        <f>'Door Comparison'!L52</f>
        <v>0</v>
      </c>
      <c r="O52" s="95">
        <v>88</v>
      </c>
      <c r="P52" s="81"/>
      <c r="Q52" s="19">
        <f t="shared" si="0"/>
        <v>19.03</v>
      </c>
      <c r="R52" s="133">
        <f t="shared" si="4"/>
        <v>17.809999999999999</v>
      </c>
      <c r="S52" s="93"/>
      <c r="T52" s="80"/>
      <c r="U52" s="93">
        <f t="shared" si="5"/>
        <v>23.45</v>
      </c>
      <c r="V52" s="19">
        <v>0</v>
      </c>
      <c r="W52" s="24">
        <f t="shared" si="1"/>
        <v>6.82</v>
      </c>
      <c r="X52" s="19">
        <f t="shared" si="2"/>
        <v>6.39</v>
      </c>
      <c r="Y52" s="93">
        <v>0</v>
      </c>
      <c r="Z52" s="195">
        <f t="shared" si="3"/>
        <v>161.5</v>
      </c>
      <c r="AA52" s="76"/>
    </row>
    <row r="53" spans="1:27" x14ac:dyDescent="0.25">
      <c r="A53" s="109">
        <f>'Door Comparison'!A53</f>
        <v>1</v>
      </c>
      <c r="B53" s="109">
        <f>'Door Comparison'!B53</f>
        <v>14</v>
      </c>
      <c r="C53" s="22" t="str">
        <f>'Door Comparison'!C53</f>
        <v>C08</v>
      </c>
      <c r="D53" s="22" t="str">
        <f>'Door Comparison'!F53</f>
        <v>Timber</v>
      </c>
      <c r="E53" s="22">
        <f>'Door Comparison'!D53</f>
        <v>1340</v>
      </c>
      <c r="F53" s="22">
        <f>'Door Comparison'!E53</f>
        <v>2100</v>
      </c>
      <c r="G53" s="22" t="e">
        <f>'Door Comparison'!#REF!</f>
        <v>#REF!</v>
      </c>
      <c r="H53" s="22">
        <f>'Door Comparison'!G53</f>
        <v>0</v>
      </c>
      <c r="I53" s="22">
        <f>'Door Comparison'!H53</f>
        <v>1</v>
      </c>
      <c r="J53" s="22">
        <f>'Door Comparison'!I53</f>
        <v>0</v>
      </c>
      <c r="K53" s="22">
        <f>'Door Comparison'!J53</f>
        <v>0</v>
      </c>
      <c r="L53" s="22">
        <f>'Door Comparison'!K53</f>
        <v>1</v>
      </c>
      <c r="M53" s="22">
        <f>'Door Comparison'!L53</f>
        <v>0</v>
      </c>
      <c r="O53" s="95">
        <v>44</v>
      </c>
      <c r="P53" s="81"/>
      <c r="Q53" s="19">
        <f t="shared" si="0"/>
        <v>17.170000000000002</v>
      </c>
      <c r="R53" s="133">
        <f t="shared" si="4"/>
        <v>20.89</v>
      </c>
      <c r="S53" s="93"/>
      <c r="T53" s="80"/>
      <c r="U53" s="93">
        <f t="shared" si="5"/>
        <v>23.27</v>
      </c>
      <c r="V53" s="19">
        <v>0</v>
      </c>
      <c r="W53" s="24">
        <f t="shared" si="1"/>
        <v>12.3</v>
      </c>
      <c r="X53" s="19">
        <f t="shared" si="2"/>
        <v>5.76</v>
      </c>
      <c r="Y53" s="93">
        <v>0</v>
      </c>
      <c r="Z53" s="195">
        <f t="shared" si="3"/>
        <v>123.39</v>
      </c>
      <c r="AA53" s="76"/>
    </row>
    <row r="54" spans="1:27" x14ac:dyDescent="0.25">
      <c r="A54" s="109">
        <f>'Door Comparison'!A54</f>
        <v>1</v>
      </c>
      <c r="B54" s="109">
        <f>'Door Comparison'!B54</f>
        <v>16</v>
      </c>
      <c r="C54" s="22" t="str">
        <f>'Door Comparison'!C54</f>
        <v>E06</v>
      </c>
      <c r="D54" s="22" t="str">
        <f>'Door Comparison'!F54</f>
        <v>Metal</v>
      </c>
      <c r="E54" s="22"/>
      <c r="F54" s="22"/>
      <c r="G54" s="22"/>
      <c r="H54" s="22"/>
      <c r="I54" s="22"/>
      <c r="J54" s="22"/>
      <c r="K54" s="22"/>
      <c r="L54" s="22"/>
      <c r="M54" s="22"/>
      <c r="O54" s="95"/>
      <c r="P54" s="81"/>
      <c r="Q54" s="19"/>
      <c r="S54" s="93"/>
      <c r="T54" s="80"/>
      <c r="U54" s="93"/>
      <c r="W54" s="24"/>
      <c r="X54" s="19"/>
      <c r="Y54" s="93"/>
      <c r="Z54" s="195"/>
      <c r="AA54" s="76" t="str">
        <f>'Door Comparison'!X54</f>
        <v>Fully clad metal doors cannot be fire certificated we have therefore allowed for a metal doorset</v>
      </c>
    </row>
    <row r="55" spans="1:27" x14ac:dyDescent="0.25">
      <c r="A55" s="109">
        <f>'Door Comparison'!A55</f>
        <v>1</v>
      </c>
      <c r="B55" s="109">
        <f>'Door Comparison'!B55</f>
        <v>18</v>
      </c>
      <c r="C55" s="22" t="str">
        <f>'Door Comparison'!C55</f>
        <v>C08</v>
      </c>
      <c r="D55" s="22" t="str">
        <f>'Door Comparison'!F55</f>
        <v>Timber</v>
      </c>
      <c r="E55" s="22">
        <f>'Door Comparison'!D55</f>
        <v>1340</v>
      </c>
      <c r="F55" s="22">
        <f>'Door Comparison'!E55</f>
        <v>2100</v>
      </c>
      <c r="G55" s="22" t="e">
        <f>'Door Comparison'!#REF!</f>
        <v>#REF!</v>
      </c>
      <c r="H55" s="22">
        <f>'Door Comparison'!G55</f>
        <v>0</v>
      </c>
      <c r="I55" s="22">
        <f>'Door Comparison'!H55</f>
        <v>1</v>
      </c>
      <c r="J55" s="22">
        <f>'Door Comparison'!I55</f>
        <v>0</v>
      </c>
      <c r="K55" s="22">
        <f>'Door Comparison'!J55</f>
        <v>0</v>
      </c>
      <c r="L55" s="22">
        <f>'Door Comparison'!K55</f>
        <v>1</v>
      </c>
      <c r="M55" s="22">
        <f>'Door Comparison'!L55</f>
        <v>0</v>
      </c>
      <c r="O55" s="95">
        <v>44</v>
      </c>
      <c r="P55" s="81"/>
      <c r="Q55" s="19">
        <f t="shared" si="0"/>
        <v>17.170000000000002</v>
      </c>
      <c r="R55" s="133">
        <f t="shared" si="4"/>
        <v>20.89</v>
      </c>
      <c r="S55" s="93"/>
      <c r="T55" s="80"/>
      <c r="U55" s="93">
        <f t="shared" si="5"/>
        <v>23.27</v>
      </c>
      <c r="V55" s="19">
        <v>0</v>
      </c>
      <c r="W55" s="24">
        <f t="shared" si="1"/>
        <v>12.3</v>
      </c>
      <c r="X55" s="19">
        <f t="shared" si="2"/>
        <v>5.76</v>
      </c>
      <c r="Y55" s="93">
        <v>0</v>
      </c>
      <c r="Z55" s="195">
        <f t="shared" si="3"/>
        <v>123.39</v>
      </c>
      <c r="AA55" s="76"/>
    </row>
    <row r="56" spans="1:27" x14ac:dyDescent="0.25">
      <c r="A56" s="109">
        <f>'Door Comparison'!A56</f>
        <v>1</v>
      </c>
      <c r="B56" s="109">
        <f>'Door Comparison'!B56</f>
        <v>19</v>
      </c>
      <c r="C56" s="22" t="str">
        <f>'Door Comparison'!C56</f>
        <v>C08</v>
      </c>
      <c r="D56" s="22" t="str">
        <f>'Door Comparison'!F56</f>
        <v>Timber</v>
      </c>
      <c r="E56" s="22">
        <f>'Door Comparison'!D56</f>
        <v>1340</v>
      </c>
      <c r="F56" s="22">
        <f>'Door Comparison'!E56</f>
        <v>2100</v>
      </c>
      <c r="G56" s="22" t="e">
        <f>'Door Comparison'!#REF!</f>
        <v>#REF!</v>
      </c>
      <c r="H56" s="22">
        <f>'Door Comparison'!G56</f>
        <v>0</v>
      </c>
      <c r="I56" s="22">
        <f>'Door Comparison'!H56</f>
        <v>1</v>
      </c>
      <c r="J56" s="22">
        <f>'Door Comparison'!I56</f>
        <v>0</v>
      </c>
      <c r="K56" s="22">
        <f>'Door Comparison'!J56</f>
        <v>0</v>
      </c>
      <c r="L56" s="22">
        <f>'Door Comparison'!K56</f>
        <v>1</v>
      </c>
      <c r="M56" s="22">
        <f>'Door Comparison'!L56</f>
        <v>0</v>
      </c>
      <c r="O56" s="95">
        <v>44</v>
      </c>
      <c r="P56" s="81"/>
      <c r="Q56" s="19">
        <f t="shared" si="0"/>
        <v>17.170000000000002</v>
      </c>
      <c r="R56" s="133">
        <f t="shared" si="4"/>
        <v>20.89</v>
      </c>
      <c r="S56" s="93"/>
      <c r="T56" s="80"/>
      <c r="U56" s="93">
        <f t="shared" si="5"/>
        <v>23.27</v>
      </c>
      <c r="V56" s="19">
        <v>0</v>
      </c>
      <c r="W56" s="24">
        <f t="shared" si="1"/>
        <v>12.3</v>
      </c>
      <c r="X56" s="19">
        <f t="shared" si="2"/>
        <v>5.76</v>
      </c>
      <c r="Y56" s="93">
        <v>0</v>
      </c>
      <c r="Z56" s="195">
        <f t="shared" si="3"/>
        <v>123.39</v>
      </c>
      <c r="AA56" s="76"/>
    </row>
    <row r="57" spans="1:27" x14ac:dyDescent="0.25">
      <c r="A57" s="109">
        <f>'Door Comparison'!A57</f>
        <v>1</v>
      </c>
      <c r="B57" s="109">
        <f>'Door Comparison'!B57</f>
        <v>20</v>
      </c>
      <c r="C57" s="22" t="str">
        <f>'Door Comparison'!C57</f>
        <v>C07</v>
      </c>
      <c r="D57" s="22" t="str">
        <f>'Door Comparison'!F57</f>
        <v>Timber</v>
      </c>
      <c r="E57" s="22">
        <f>'Door Comparison'!D57</f>
        <v>1200</v>
      </c>
      <c r="F57" s="22">
        <f>'Door Comparison'!E57</f>
        <v>2100</v>
      </c>
      <c r="G57" s="22" t="e">
        <f>'Door Comparison'!#REF!</f>
        <v>#REF!</v>
      </c>
      <c r="H57" s="22">
        <f>'Door Comparison'!G57</f>
        <v>1</v>
      </c>
      <c r="I57" s="22">
        <f>'Door Comparison'!H57</f>
        <v>0</v>
      </c>
      <c r="J57" s="22">
        <f>'Door Comparison'!I57</f>
        <v>0</v>
      </c>
      <c r="K57" s="22">
        <f>'Door Comparison'!J57</f>
        <v>1</v>
      </c>
      <c r="L57" s="22">
        <f>'Door Comparison'!K57</f>
        <v>0</v>
      </c>
      <c r="M57" s="22">
        <f>'Door Comparison'!L57</f>
        <v>0</v>
      </c>
      <c r="O57" s="95">
        <v>44</v>
      </c>
      <c r="P57" s="81"/>
      <c r="Q57" s="19">
        <f t="shared" si="0"/>
        <v>16.739999999999998</v>
      </c>
      <c r="R57" s="133">
        <f t="shared" si="4"/>
        <v>15.66</v>
      </c>
      <c r="S57" s="93"/>
      <c r="T57" s="80"/>
      <c r="U57" s="93">
        <f t="shared" si="5"/>
        <v>20.63</v>
      </c>
      <c r="V57" s="19">
        <v>0</v>
      </c>
      <c r="W57" s="24">
        <f t="shared" si="1"/>
        <v>5.99</v>
      </c>
      <c r="X57" s="19">
        <f t="shared" si="2"/>
        <v>5.62</v>
      </c>
      <c r="Y57" s="93">
        <v>0</v>
      </c>
      <c r="Z57" s="195">
        <f t="shared" si="3"/>
        <v>108.64</v>
      </c>
      <c r="AA57" s="76"/>
    </row>
    <row r="58" spans="1:27" x14ac:dyDescent="0.25">
      <c r="A58" s="109">
        <f>'Door Comparison'!A58</f>
        <v>1</v>
      </c>
      <c r="B58" s="109">
        <f>'Door Comparison'!B58</f>
        <v>21</v>
      </c>
      <c r="C58" s="22" t="str">
        <f>'Door Comparison'!C58</f>
        <v>C08</v>
      </c>
      <c r="D58" s="22" t="str">
        <f>'Door Comparison'!F58</f>
        <v>Timber</v>
      </c>
      <c r="E58" s="22">
        <f>'Door Comparison'!D58</f>
        <v>1940</v>
      </c>
      <c r="F58" s="22">
        <f>'Door Comparison'!E58</f>
        <v>2100</v>
      </c>
      <c r="G58" s="22" t="e">
        <f>'Door Comparison'!#REF!</f>
        <v>#REF!</v>
      </c>
      <c r="H58" s="22">
        <f>'Door Comparison'!G58</f>
        <v>0</v>
      </c>
      <c r="I58" s="22">
        <f>'Door Comparison'!H58</f>
        <v>1</v>
      </c>
      <c r="J58" s="22">
        <f>'Door Comparison'!I58</f>
        <v>0</v>
      </c>
      <c r="K58" s="22">
        <f>'Door Comparison'!J58</f>
        <v>0</v>
      </c>
      <c r="L58" s="22">
        <f>'Door Comparison'!K58</f>
        <v>1</v>
      </c>
      <c r="M58" s="22">
        <f>'Door Comparison'!L58</f>
        <v>0</v>
      </c>
      <c r="O58" s="95">
        <v>88</v>
      </c>
      <c r="P58" s="81"/>
      <c r="Q58" s="19">
        <f t="shared" si="0"/>
        <v>19.03</v>
      </c>
      <c r="R58" s="133">
        <f t="shared" si="4"/>
        <v>23.15</v>
      </c>
      <c r="S58" s="93"/>
      <c r="T58" s="80"/>
      <c r="U58" s="93">
        <f t="shared" si="5"/>
        <v>25.79</v>
      </c>
      <c r="V58" s="19">
        <v>0</v>
      </c>
      <c r="W58" s="24">
        <f t="shared" si="1"/>
        <v>13.63</v>
      </c>
      <c r="X58" s="19">
        <f t="shared" si="2"/>
        <v>6.39</v>
      </c>
      <c r="Y58" s="93">
        <v>0</v>
      </c>
      <c r="Z58" s="195">
        <f t="shared" si="3"/>
        <v>175.99</v>
      </c>
      <c r="AA58" s="76"/>
    </row>
    <row r="59" spans="1:27" x14ac:dyDescent="0.25">
      <c r="A59" s="109">
        <f>'Door Comparison'!A59</f>
        <v>1</v>
      </c>
      <c r="B59" s="109">
        <f>'Door Comparison'!B59</f>
        <v>22</v>
      </c>
      <c r="C59" s="22" t="str">
        <f>'Door Comparison'!C59</f>
        <v>C07</v>
      </c>
      <c r="D59" s="22" t="str">
        <f>'Door Comparison'!F59</f>
        <v>Timber</v>
      </c>
      <c r="E59" s="22">
        <f>'Door Comparison'!D59</f>
        <v>1200</v>
      </c>
      <c r="F59" s="22">
        <f>'Door Comparison'!E59</f>
        <v>2100</v>
      </c>
      <c r="G59" s="22" t="e">
        <f>'Door Comparison'!#REF!</f>
        <v>#REF!</v>
      </c>
      <c r="H59" s="22">
        <f>'Door Comparison'!G59</f>
        <v>1</v>
      </c>
      <c r="I59" s="22">
        <f>'Door Comparison'!H59</f>
        <v>0</v>
      </c>
      <c r="J59" s="22">
        <f>'Door Comparison'!I59</f>
        <v>0</v>
      </c>
      <c r="K59" s="22">
        <f>'Door Comparison'!J59</f>
        <v>1</v>
      </c>
      <c r="L59" s="22">
        <f>'Door Comparison'!K59</f>
        <v>0</v>
      </c>
      <c r="M59" s="22">
        <f>'Door Comparison'!L59</f>
        <v>0</v>
      </c>
      <c r="O59" s="95">
        <v>44</v>
      </c>
      <c r="P59" s="81"/>
      <c r="Q59" s="19">
        <f t="shared" si="0"/>
        <v>16.739999999999998</v>
      </c>
      <c r="R59" s="133">
        <f t="shared" si="4"/>
        <v>15.66</v>
      </c>
      <c r="S59" s="93"/>
      <c r="T59" s="80"/>
      <c r="U59" s="93">
        <f t="shared" si="5"/>
        <v>20.63</v>
      </c>
      <c r="V59" s="19">
        <v>0</v>
      </c>
      <c r="W59" s="24">
        <f t="shared" si="1"/>
        <v>5.99</v>
      </c>
      <c r="X59" s="19">
        <f t="shared" si="2"/>
        <v>5.62</v>
      </c>
      <c r="Y59" s="93">
        <v>0</v>
      </c>
      <c r="Z59" s="195">
        <f t="shared" si="3"/>
        <v>108.64</v>
      </c>
      <c r="AA59" s="76"/>
    </row>
    <row r="60" spans="1:27" x14ac:dyDescent="0.25">
      <c r="A60" s="109">
        <f>'Door Comparison'!A60</f>
        <v>1</v>
      </c>
      <c r="B60" s="109">
        <f>'Door Comparison'!B60</f>
        <v>23</v>
      </c>
      <c r="C60" s="22" t="str">
        <f>'Door Comparison'!C60</f>
        <v>C08</v>
      </c>
      <c r="D60" s="22" t="str">
        <f>'Door Comparison'!F60</f>
        <v>Timber</v>
      </c>
      <c r="E60" s="22">
        <f>'Door Comparison'!D60</f>
        <v>1940</v>
      </c>
      <c r="F60" s="22">
        <f>'Door Comparison'!E60</f>
        <v>2100</v>
      </c>
      <c r="G60" s="22" t="e">
        <f>'Door Comparison'!#REF!</f>
        <v>#REF!</v>
      </c>
      <c r="H60" s="22">
        <f>'Door Comparison'!G60</f>
        <v>0</v>
      </c>
      <c r="I60" s="22">
        <f>'Door Comparison'!H60</f>
        <v>1</v>
      </c>
      <c r="J60" s="22">
        <f>'Door Comparison'!I60</f>
        <v>0</v>
      </c>
      <c r="K60" s="22">
        <f>'Door Comparison'!J60</f>
        <v>0</v>
      </c>
      <c r="L60" s="22">
        <f>'Door Comparison'!K60</f>
        <v>1</v>
      </c>
      <c r="M60" s="22">
        <f>'Door Comparison'!L60</f>
        <v>0</v>
      </c>
      <c r="O60" s="95">
        <v>88</v>
      </c>
      <c r="P60" s="81"/>
      <c r="Q60" s="19">
        <f t="shared" si="0"/>
        <v>19.03</v>
      </c>
      <c r="R60" s="133">
        <f t="shared" si="4"/>
        <v>23.15</v>
      </c>
      <c r="S60" s="93"/>
      <c r="T60" s="80"/>
      <c r="U60" s="93">
        <f t="shared" si="5"/>
        <v>25.79</v>
      </c>
      <c r="V60" s="19">
        <v>0</v>
      </c>
      <c r="W60" s="24">
        <f t="shared" si="1"/>
        <v>13.63</v>
      </c>
      <c r="X60" s="19">
        <f t="shared" si="2"/>
        <v>6.39</v>
      </c>
      <c r="Y60" s="93">
        <v>0</v>
      </c>
      <c r="Z60" s="195">
        <f t="shared" si="3"/>
        <v>175.99</v>
      </c>
      <c r="AA60" s="76"/>
    </row>
    <row r="61" spans="1:27" x14ac:dyDescent="0.25">
      <c r="A61" s="109">
        <f>'Door Comparison'!A61</f>
        <v>1</v>
      </c>
      <c r="B61" s="109">
        <f>'Door Comparison'!B61</f>
        <v>24</v>
      </c>
      <c r="C61" s="22" t="str">
        <f>'Door Comparison'!C61</f>
        <v>C07</v>
      </c>
      <c r="D61" s="22" t="str">
        <f>'Door Comparison'!F61</f>
        <v>Timber</v>
      </c>
      <c r="E61" s="22">
        <f>'Door Comparison'!D61</f>
        <v>1200</v>
      </c>
      <c r="F61" s="22">
        <f>'Door Comparison'!E61</f>
        <v>2100</v>
      </c>
      <c r="G61" s="22" t="e">
        <f>'Door Comparison'!#REF!</f>
        <v>#REF!</v>
      </c>
      <c r="H61" s="22">
        <f>'Door Comparison'!G61</f>
        <v>1</v>
      </c>
      <c r="I61" s="22">
        <f>'Door Comparison'!H61</f>
        <v>0</v>
      </c>
      <c r="J61" s="22">
        <f>'Door Comparison'!I61</f>
        <v>0</v>
      </c>
      <c r="K61" s="22">
        <f>'Door Comparison'!J61</f>
        <v>1</v>
      </c>
      <c r="L61" s="22">
        <f>'Door Comparison'!K61</f>
        <v>0</v>
      </c>
      <c r="M61" s="22">
        <f>'Door Comparison'!L61</f>
        <v>0</v>
      </c>
      <c r="O61" s="95">
        <v>44</v>
      </c>
      <c r="P61" s="81"/>
      <c r="Q61" s="19">
        <f t="shared" si="0"/>
        <v>16.739999999999998</v>
      </c>
      <c r="R61" s="133">
        <f t="shared" si="4"/>
        <v>15.66</v>
      </c>
      <c r="S61" s="93"/>
      <c r="T61" s="80"/>
      <c r="U61" s="93">
        <f t="shared" si="5"/>
        <v>20.63</v>
      </c>
      <c r="V61" s="19">
        <v>0</v>
      </c>
      <c r="W61" s="24">
        <f t="shared" si="1"/>
        <v>5.99</v>
      </c>
      <c r="X61" s="19">
        <f t="shared" si="2"/>
        <v>5.62</v>
      </c>
      <c r="Y61" s="93">
        <v>0</v>
      </c>
      <c r="Z61" s="195">
        <f t="shared" si="3"/>
        <v>108.64</v>
      </c>
      <c r="AA61" s="76"/>
    </row>
    <row r="62" spans="1:27" x14ac:dyDescent="0.25">
      <c r="A62" s="109">
        <f>'Door Comparison'!A62</f>
        <v>1</v>
      </c>
      <c r="B62" s="109">
        <f>'Door Comparison'!B62</f>
        <v>25</v>
      </c>
      <c r="C62" s="22" t="str">
        <f>'Door Comparison'!C62</f>
        <v>C07</v>
      </c>
      <c r="D62" s="22" t="str">
        <f>'Door Comparison'!F62</f>
        <v>Timber</v>
      </c>
      <c r="E62" s="22">
        <f>'Door Comparison'!D62</f>
        <v>1200</v>
      </c>
      <c r="F62" s="22">
        <f>'Door Comparison'!E62</f>
        <v>2100</v>
      </c>
      <c r="G62" s="22" t="e">
        <f>'Door Comparison'!#REF!</f>
        <v>#REF!</v>
      </c>
      <c r="H62" s="22">
        <f>'Door Comparison'!G62</f>
        <v>0</v>
      </c>
      <c r="I62" s="22">
        <f>'Door Comparison'!H62</f>
        <v>1</v>
      </c>
      <c r="J62" s="22">
        <f>'Door Comparison'!I62</f>
        <v>0</v>
      </c>
      <c r="K62" s="22">
        <f>'Door Comparison'!J62</f>
        <v>0</v>
      </c>
      <c r="L62" s="22">
        <f>'Door Comparison'!K62</f>
        <v>1</v>
      </c>
      <c r="M62" s="22">
        <f>'Door Comparison'!L62</f>
        <v>0</v>
      </c>
      <c r="O62" s="95">
        <v>44</v>
      </c>
      <c r="P62" s="81"/>
      <c r="Q62" s="19">
        <f t="shared" si="0"/>
        <v>16.739999999999998</v>
      </c>
      <c r="R62" s="133">
        <f t="shared" si="4"/>
        <v>20.36</v>
      </c>
      <c r="S62" s="93"/>
      <c r="T62" s="80"/>
      <c r="U62" s="93">
        <f t="shared" si="5"/>
        <v>22.68</v>
      </c>
      <c r="V62" s="19">
        <v>0</v>
      </c>
      <c r="W62" s="24">
        <f t="shared" si="1"/>
        <v>11.99</v>
      </c>
      <c r="X62" s="19">
        <f t="shared" si="2"/>
        <v>5.62</v>
      </c>
      <c r="Y62" s="93">
        <v>0</v>
      </c>
      <c r="Z62" s="195">
        <f t="shared" si="3"/>
        <v>121.39</v>
      </c>
      <c r="AA62" s="76"/>
    </row>
    <row r="63" spans="1:27" x14ac:dyDescent="0.25">
      <c r="A63" s="109">
        <f>'Door Comparison'!A63</f>
        <v>1</v>
      </c>
      <c r="B63" s="109">
        <f>'Door Comparison'!B63</f>
        <v>26</v>
      </c>
      <c r="C63" s="22" t="str">
        <f>'Door Comparison'!C63</f>
        <v>C03</v>
      </c>
      <c r="D63" s="22" t="str">
        <f>'Door Comparison'!F63</f>
        <v>Timber</v>
      </c>
      <c r="E63" s="22">
        <f>'Door Comparison'!D63</f>
        <v>1250</v>
      </c>
      <c r="F63" s="22">
        <f>'Door Comparison'!E63</f>
        <v>2100</v>
      </c>
      <c r="G63" s="22" t="e">
        <f>'Door Comparison'!#REF!</f>
        <v>#REF!</v>
      </c>
      <c r="H63" s="22">
        <f>'Door Comparison'!G63</f>
        <v>0</v>
      </c>
      <c r="I63" s="22">
        <f>'Door Comparison'!H63</f>
        <v>1</v>
      </c>
      <c r="J63" s="22">
        <f>'Door Comparison'!I63</f>
        <v>0</v>
      </c>
      <c r="K63" s="22">
        <f>'Door Comparison'!J63</f>
        <v>1</v>
      </c>
      <c r="L63" s="22">
        <f>'Door Comparison'!K63</f>
        <v>0</v>
      </c>
      <c r="M63" s="22">
        <f>'Door Comparison'!L63</f>
        <v>0</v>
      </c>
      <c r="O63" s="95">
        <v>44</v>
      </c>
      <c r="P63" s="81"/>
      <c r="Q63" s="19">
        <f t="shared" si="0"/>
        <v>16.899999999999999</v>
      </c>
      <c r="R63" s="133">
        <f t="shared" si="4"/>
        <v>20.55</v>
      </c>
      <c r="S63" s="93"/>
      <c r="T63" s="80"/>
      <c r="U63" s="93">
        <f t="shared" si="5"/>
        <v>22.89</v>
      </c>
      <c r="V63" s="19">
        <v>0</v>
      </c>
      <c r="W63" s="24">
        <f t="shared" si="1"/>
        <v>6.05</v>
      </c>
      <c r="X63" s="19">
        <f t="shared" si="2"/>
        <v>5.67</v>
      </c>
      <c r="Y63" s="93">
        <v>0</v>
      </c>
      <c r="Z63" s="195">
        <f t="shared" si="3"/>
        <v>116.06</v>
      </c>
      <c r="AA63" s="76"/>
    </row>
    <row r="64" spans="1:27" x14ac:dyDescent="0.25">
      <c r="A64" s="109">
        <f>'Door Comparison'!A64</f>
        <v>1</v>
      </c>
      <c r="B64" s="109">
        <f>'Door Comparison'!B64</f>
        <v>27</v>
      </c>
      <c r="C64" s="22" t="str">
        <f>'Door Comparison'!C64</f>
        <v>C03</v>
      </c>
      <c r="D64" s="22" t="str">
        <f>'Door Comparison'!F64</f>
        <v>Timber</v>
      </c>
      <c r="E64" s="22">
        <f>'Door Comparison'!D64</f>
        <v>1200</v>
      </c>
      <c r="F64" s="22">
        <f>'Door Comparison'!E64</f>
        <v>2100</v>
      </c>
      <c r="G64" s="22" t="e">
        <f>'Door Comparison'!#REF!</f>
        <v>#REF!</v>
      </c>
      <c r="H64" s="22">
        <f>'Door Comparison'!G64</f>
        <v>0</v>
      </c>
      <c r="I64" s="22">
        <f>'Door Comparison'!H64</f>
        <v>1</v>
      </c>
      <c r="J64" s="22">
        <f>'Door Comparison'!I64</f>
        <v>0</v>
      </c>
      <c r="K64" s="22">
        <f>'Door Comparison'!J64</f>
        <v>0</v>
      </c>
      <c r="L64" s="22">
        <f>'Door Comparison'!K64</f>
        <v>1</v>
      </c>
      <c r="M64" s="22">
        <f>'Door Comparison'!L64</f>
        <v>0</v>
      </c>
      <c r="O64" s="95">
        <v>44</v>
      </c>
      <c r="P64" s="81"/>
      <c r="Q64" s="19">
        <f t="shared" si="0"/>
        <v>16.739999999999998</v>
      </c>
      <c r="R64" s="133">
        <f t="shared" si="4"/>
        <v>20.36</v>
      </c>
      <c r="S64" s="93"/>
      <c r="T64" s="80"/>
      <c r="U64" s="93">
        <f t="shared" si="5"/>
        <v>22.68</v>
      </c>
      <c r="V64" s="19">
        <v>0</v>
      </c>
      <c r="W64" s="24">
        <f t="shared" si="1"/>
        <v>11.99</v>
      </c>
      <c r="X64" s="19">
        <f t="shared" si="2"/>
        <v>5.62</v>
      </c>
      <c r="Y64" s="93">
        <v>0</v>
      </c>
      <c r="Z64" s="195">
        <f t="shared" si="3"/>
        <v>121.39</v>
      </c>
      <c r="AA64" s="76"/>
    </row>
    <row r="65" spans="1:27" x14ac:dyDescent="0.25">
      <c r="A65" s="109">
        <f>'Door Comparison'!A65</f>
        <v>1</v>
      </c>
      <c r="B65" s="109">
        <f>'Door Comparison'!B65</f>
        <v>28</v>
      </c>
      <c r="C65" s="22" t="str">
        <f>'Door Comparison'!C65</f>
        <v>R07</v>
      </c>
      <c r="D65" s="22" t="str">
        <f>'Door Comparison'!F65</f>
        <v>Profab</v>
      </c>
      <c r="E65" s="22">
        <f>'Door Comparison'!D65</f>
        <v>550</v>
      </c>
      <c r="F65" s="22">
        <f>'Door Comparison'!E65</f>
        <v>2000</v>
      </c>
      <c r="G65" s="22" t="e">
        <f>'Door Comparison'!#REF!</f>
        <v>#REF!</v>
      </c>
      <c r="H65" s="22">
        <f>'Door Comparison'!G65</f>
        <v>0</v>
      </c>
      <c r="I65" s="22">
        <f>'Door Comparison'!H65</f>
        <v>1</v>
      </c>
      <c r="J65" s="22">
        <f>'Door Comparison'!I65</f>
        <v>0</v>
      </c>
      <c r="K65" s="22">
        <f>'Door Comparison'!J65</f>
        <v>0</v>
      </c>
      <c r="L65" s="22">
        <f>'Door Comparison'!K65</f>
        <v>1</v>
      </c>
      <c r="M65" s="22">
        <f>'Door Comparison'!L65</f>
        <v>0</v>
      </c>
      <c r="O65" s="95">
        <v>135</v>
      </c>
      <c r="P65" s="81"/>
      <c r="Q65" s="19">
        <f t="shared" si="0"/>
        <v>14.11</v>
      </c>
      <c r="S65" s="93"/>
      <c r="T65" s="80"/>
      <c r="U65" s="93"/>
      <c r="W65" s="24">
        <f t="shared" si="1"/>
        <v>10.1</v>
      </c>
      <c r="X65" s="19">
        <f t="shared" si="2"/>
        <v>4.7300000000000004</v>
      </c>
      <c r="Y65" s="93"/>
      <c r="Z65" s="195">
        <f t="shared" si="3"/>
        <v>163.94</v>
      </c>
      <c r="AA65" s="76" t="str">
        <f>'Door Comparison'!X65</f>
        <v>Profab recommend a door primed for on site decoration by others to match surrounding finishes.</v>
      </c>
    </row>
    <row r="66" spans="1:27" x14ac:dyDescent="0.25">
      <c r="A66" s="109">
        <f>'Door Comparison'!A66</f>
        <v>1</v>
      </c>
      <c r="B66" s="109">
        <f>'Door Comparison'!B66</f>
        <v>29</v>
      </c>
      <c r="C66" s="22" t="str">
        <f>'Door Comparison'!C66</f>
        <v>E06</v>
      </c>
      <c r="D66" s="22" t="str">
        <f>'Door Comparison'!F66</f>
        <v>Metal</v>
      </c>
      <c r="E66" s="22"/>
      <c r="F66" s="22"/>
      <c r="G66" s="22"/>
      <c r="H66" s="22"/>
      <c r="I66" s="22"/>
      <c r="J66" s="22"/>
      <c r="K66" s="22"/>
      <c r="L66" s="22"/>
      <c r="M66" s="22"/>
      <c r="O66" s="95"/>
      <c r="P66" s="81"/>
      <c r="Q66" s="19"/>
      <c r="S66" s="93"/>
      <c r="T66" s="80"/>
      <c r="U66" s="93"/>
      <c r="W66" s="24"/>
      <c r="X66" s="19"/>
      <c r="Y66" s="93"/>
      <c r="Z66" s="195"/>
      <c r="AA66" s="76" t="str">
        <f>'Door Comparison'!X66</f>
        <v>Fully clad metal doors cannot be fire certificated we have therefore allowed for a metal doorset</v>
      </c>
    </row>
    <row r="67" spans="1:27" x14ac:dyDescent="0.25">
      <c r="A67" s="109">
        <f>'Door Comparison'!A67</f>
        <v>1</v>
      </c>
      <c r="B67" s="109">
        <f>'Door Comparison'!B67</f>
        <v>30</v>
      </c>
      <c r="C67" s="22" t="str">
        <f>'Door Comparison'!C67</f>
        <v>E06</v>
      </c>
      <c r="D67" s="22" t="str">
        <f>'Door Comparison'!F67</f>
        <v>Metal</v>
      </c>
      <c r="E67" s="22"/>
      <c r="F67" s="22"/>
      <c r="G67" s="22"/>
      <c r="H67" s="22"/>
      <c r="I67" s="22"/>
      <c r="J67" s="22"/>
      <c r="K67" s="22"/>
      <c r="L67" s="22"/>
      <c r="M67" s="22"/>
      <c r="O67" s="95"/>
      <c r="P67" s="81"/>
      <c r="Q67" s="19"/>
      <c r="S67" s="93"/>
      <c r="T67" s="80"/>
      <c r="U67" s="93"/>
      <c r="W67" s="24"/>
      <c r="X67" s="19"/>
      <c r="Y67" s="93"/>
      <c r="Z67" s="195"/>
      <c r="AA67" s="76" t="str">
        <f>'Door Comparison'!X67</f>
        <v>Fully clad metal doors cannot be fire certificated we have therefore allowed for a metal doorset</v>
      </c>
    </row>
    <row r="68" spans="1:27" x14ac:dyDescent="0.25">
      <c r="A68" s="109">
        <f>'Door Comparison'!A68</f>
        <v>2</v>
      </c>
      <c r="B68" s="109">
        <f>'Door Comparison'!B68</f>
        <v>1</v>
      </c>
      <c r="C68" s="22" t="str">
        <f>'Door Comparison'!C68</f>
        <v>R07</v>
      </c>
      <c r="D68" s="22" t="str">
        <f>'Door Comparison'!F68</f>
        <v>Profab</v>
      </c>
      <c r="E68" s="22">
        <f>'Door Comparison'!D68</f>
        <v>550</v>
      </c>
      <c r="F68" s="22">
        <f>'Door Comparison'!E68</f>
        <v>2000</v>
      </c>
      <c r="G68" s="22" t="e">
        <f>'Door Comparison'!#REF!</f>
        <v>#REF!</v>
      </c>
      <c r="H68" s="22">
        <f>'Door Comparison'!G68</f>
        <v>0</v>
      </c>
      <c r="I68" s="22">
        <f>'Door Comparison'!H68</f>
        <v>1</v>
      </c>
      <c r="J68" s="22">
        <f>'Door Comparison'!I68</f>
        <v>0</v>
      </c>
      <c r="K68" s="22">
        <f>'Door Comparison'!J68</f>
        <v>0</v>
      </c>
      <c r="L68" s="22">
        <f>'Door Comparison'!K68</f>
        <v>1</v>
      </c>
      <c r="M68" s="22">
        <f>'Door Comparison'!L68</f>
        <v>0</v>
      </c>
      <c r="O68" s="95">
        <v>135</v>
      </c>
      <c r="P68" s="81"/>
      <c r="Q68" s="19">
        <f t="shared" si="0"/>
        <v>14.11</v>
      </c>
      <c r="S68" s="93"/>
      <c r="T68" s="80"/>
      <c r="U68" s="93"/>
      <c r="W68" s="24">
        <f t="shared" si="1"/>
        <v>10.1</v>
      </c>
      <c r="X68" s="19">
        <f t="shared" si="2"/>
        <v>4.7300000000000004</v>
      </c>
      <c r="Y68" s="93"/>
      <c r="Z68" s="195">
        <f t="shared" si="3"/>
        <v>163.94</v>
      </c>
      <c r="AA68" s="76" t="str">
        <f>'Door Comparison'!X68</f>
        <v>Profab recommend a door primed for on site decoration by others to match surrounding finishes.</v>
      </c>
    </row>
    <row r="69" spans="1:27" x14ac:dyDescent="0.25">
      <c r="A69" s="109">
        <f>'Door Comparison'!A69</f>
        <v>2</v>
      </c>
      <c r="B69" s="109">
        <f>'Door Comparison'!B69</f>
        <v>2</v>
      </c>
      <c r="C69" s="22" t="str">
        <f>'Door Comparison'!C69</f>
        <v>C03</v>
      </c>
      <c r="D69" s="22" t="str">
        <f>'Door Comparison'!F69</f>
        <v>Timber</v>
      </c>
      <c r="E69" s="22">
        <f>'Door Comparison'!D69</f>
        <v>1250</v>
      </c>
      <c r="F69" s="22">
        <f>'Door Comparison'!E69</f>
        <v>2275</v>
      </c>
      <c r="G69" s="22" t="e">
        <f>'Door Comparison'!#REF!</f>
        <v>#REF!</v>
      </c>
      <c r="H69" s="22">
        <f>'Door Comparison'!G69</f>
        <v>0</v>
      </c>
      <c r="I69" s="22">
        <f>'Door Comparison'!H69</f>
        <v>1</v>
      </c>
      <c r="J69" s="22">
        <f>'Door Comparison'!I69</f>
        <v>0</v>
      </c>
      <c r="K69" s="22">
        <f>'Door Comparison'!J69</f>
        <v>0</v>
      </c>
      <c r="L69" s="22">
        <f>'Door Comparison'!K69</f>
        <v>1</v>
      </c>
      <c r="M69" s="22">
        <f>'Door Comparison'!L69</f>
        <v>0</v>
      </c>
      <c r="O69" s="95">
        <v>88</v>
      </c>
      <c r="P69" s="81"/>
      <c r="Q69" s="19">
        <f t="shared" si="0"/>
        <v>17.98</v>
      </c>
      <c r="R69" s="133">
        <f t="shared" si="4"/>
        <v>21.87</v>
      </c>
      <c r="S69" s="93"/>
      <c r="T69" s="80"/>
      <c r="U69" s="93">
        <f t="shared" si="5"/>
        <v>24.36</v>
      </c>
      <c r="V69" s="19">
        <v>0</v>
      </c>
      <c r="W69" s="24">
        <f t="shared" si="1"/>
        <v>12.88</v>
      </c>
      <c r="X69" s="19">
        <f t="shared" si="2"/>
        <v>6.03</v>
      </c>
      <c r="Y69" s="93">
        <v>0</v>
      </c>
      <c r="Z69" s="195">
        <f t="shared" si="3"/>
        <v>171.12</v>
      </c>
      <c r="AA69" s="76"/>
    </row>
    <row r="70" spans="1:27" x14ac:dyDescent="0.25">
      <c r="A70" s="109">
        <f>'Door Comparison'!A70</f>
        <v>2</v>
      </c>
      <c r="B70" s="109">
        <f>'Door Comparison'!B70</f>
        <v>3</v>
      </c>
      <c r="C70" s="22" t="str">
        <f>'Door Comparison'!C70</f>
        <v>C07</v>
      </c>
      <c r="D70" s="22" t="str">
        <f>'Door Comparison'!F70</f>
        <v>Timber</v>
      </c>
      <c r="E70" s="22">
        <f>'Door Comparison'!D70</f>
        <v>1250</v>
      </c>
      <c r="F70" s="22">
        <f>'Door Comparison'!E70</f>
        <v>2275</v>
      </c>
      <c r="G70" s="22" t="e">
        <f>'Door Comparison'!#REF!</f>
        <v>#REF!</v>
      </c>
      <c r="H70" s="22">
        <f>'Door Comparison'!G70</f>
        <v>1</v>
      </c>
      <c r="I70" s="22">
        <f>'Door Comparison'!H70</f>
        <v>0</v>
      </c>
      <c r="J70" s="22">
        <f>'Door Comparison'!I70</f>
        <v>0</v>
      </c>
      <c r="K70" s="22">
        <f>'Door Comparison'!J70</f>
        <v>1</v>
      </c>
      <c r="L70" s="22">
        <f>'Door Comparison'!K70</f>
        <v>0</v>
      </c>
      <c r="M70" s="22">
        <f>'Door Comparison'!L70</f>
        <v>0</v>
      </c>
      <c r="O70" s="95">
        <v>88</v>
      </c>
      <c r="P70" s="81"/>
      <c r="Q70" s="19">
        <f t="shared" si="0"/>
        <v>17.98</v>
      </c>
      <c r="R70" s="133">
        <f t="shared" si="4"/>
        <v>16.82</v>
      </c>
      <c r="S70" s="93"/>
      <c r="T70" s="80"/>
      <c r="U70" s="93">
        <f t="shared" si="5"/>
        <v>22.16</v>
      </c>
      <c r="V70" s="19">
        <v>0</v>
      </c>
      <c r="W70" s="24">
        <f t="shared" si="1"/>
        <v>6.44</v>
      </c>
      <c r="X70" s="19">
        <f t="shared" si="2"/>
        <v>6.03</v>
      </c>
      <c r="Y70" s="93">
        <v>0</v>
      </c>
      <c r="Z70" s="195">
        <f t="shared" si="3"/>
        <v>157.43</v>
      </c>
      <c r="AA70" s="76"/>
    </row>
    <row r="71" spans="1:27" x14ac:dyDescent="0.25">
      <c r="A71" s="109">
        <f>'Door Comparison'!A71</f>
        <v>2</v>
      </c>
      <c r="B71" s="109">
        <f>'Door Comparison'!B71</f>
        <v>8</v>
      </c>
      <c r="C71" s="22" t="str">
        <f>'Door Comparison'!C71</f>
        <v>E06</v>
      </c>
      <c r="D71" s="22" t="str">
        <f>'Door Comparison'!F71</f>
        <v>Metal</v>
      </c>
      <c r="E71" s="22"/>
      <c r="F71" s="22"/>
      <c r="G71" s="22"/>
      <c r="H71" s="22"/>
      <c r="I71" s="22"/>
      <c r="J71" s="22"/>
      <c r="K71" s="22"/>
      <c r="L71" s="22"/>
      <c r="M71" s="22"/>
      <c r="O71" s="95"/>
      <c r="P71" s="81"/>
      <c r="Q71" s="19"/>
      <c r="S71" s="93"/>
      <c r="T71" s="80"/>
      <c r="U71" s="93"/>
      <c r="W71" s="24"/>
      <c r="X71" s="19"/>
      <c r="Y71" s="93"/>
      <c r="Z71" s="195"/>
      <c r="AA71" s="76" t="str">
        <f>'Door Comparison'!X71</f>
        <v>Fully clad metal doors cannot be fire certificated we have therefore allowed for a metal doorset</v>
      </c>
    </row>
    <row r="72" spans="1:27" x14ac:dyDescent="0.25">
      <c r="A72" s="109">
        <f>'Door Comparison'!A72</f>
        <v>2</v>
      </c>
      <c r="B72" s="109">
        <f>'Door Comparison'!B72</f>
        <v>9</v>
      </c>
      <c r="C72" s="22" t="str">
        <f>'Door Comparison'!C72</f>
        <v>C07</v>
      </c>
      <c r="D72" s="22"/>
      <c r="E72" s="22"/>
      <c r="F72" s="22"/>
      <c r="G72" s="22"/>
      <c r="H72" s="22"/>
      <c r="I72" s="22"/>
      <c r="J72" s="22"/>
      <c r="K72" s="22"/>
      <c r="L72" s="22"/>
      <c r="M72" s="22"/>
      <c r="O72" s="95"/>
      <c r="P72" s="81"/>
      <c r="Q72" s="19"/>
      <c r="S72" s="93"/>
      <c r="T72" s="80"/>
      <c r="U72" s="93"/>
      <c r="W72" s="24"/>
      <c r="X72" s="19"/>
      <c r="Y72" s="93"/>
      <c r="Z72" s="195"/>
      <c r="AA72" s="76" t="str">
        <f>'Door Comparison'!X72</f>
        <v>Omitted</v>
      </c>
    </row>
    <row r="73" spans="1:27" x14ac:dyDescent="0.25">
      <c r="A73" s="109">
        <f>'Door Comparison'!A73</f>
        <v>2</v>
      </c>
      <c r="B73" s="109">
        <f>'Door Comparison'!B73</f>
        <v>11</v>
      </c>
      <c r="C73" s="22" t="str">
        <f>'Door Comparison'!C73</f>
        <v>C08</v>
      </c>
      <c r="D73" s="22" t="str">
        <f>'Door Comparison'!F73</f>
        <v>Timber</v>
      </c>
      <c r="E73" s="22">
        <f>'Door Comparison'!D73</f>
        <v>1940</v>
      </c>
      <c r="F73" s="22">
        <f>'Door Comparison'!E73</f>
        <v>2100</v>
      </c>
      <c r="G73" s="22" t="e">
        <f>'Door Comparison'!#REF!</f>
        <v>#REF!</v>
      </c>
      <c r="H73" s="22">
        <f>'Door Comparison'!G73</f>
        <v>1</v>
      </c>
      <c r="I73" s="22">
        <f>'Door Comparison'!H73</f>
        <v>0</v>
      </c>
      <c r="J73" s="22">
        <f>'Door Comparison'!I73</f>
        <v>0</v>
      </c>
      <c r="K73" s="22">
        <f>'Door Comparison'!J73</f>
        <v>1</v>
      </c>
      <c r="L73" s="22">
        <f>'Door Comparison'!K73</f>
        <v>0</v>
      </c>
      <c r="M73" s="22">
        <f>'Door Comparison'!L73</f>
        <v>0</v>
      </c>
      <c r="O73" s="95">
        <v>88</v>
      </c>
      <c r="P73" s="81"/>
      <c r="Q73" s="19">
        <f t="shared" si="0"/>
        <v>19.03</v>
      </c>
      <c r="R73" s="133">
        <f t="shared" si="4"/>
        <v>17.809999999999999</v>
      </c>
      <c r="S73" s="93"/>
      <c r="T73" s="80"/>
      <c r="U73" s="93">
        <f t="shared" si="5"/>
        <v>23.45</v>
      </c>
      <c r="V73" s="19">
        <v>0</v>
      </c>
      <c r="W73" s="24">
        <f t="shared" si="1"/>
        <v>6.82</v>
      </c>
      <c r="X73" s="19">
        <f t="shared" si="2"/>
        <v>6.39</v>
      </c>
      <c r="Y73" s="93">
        <v>0</v>
      </c>
      <c r="Z73" s="195">
        <f t="shared" si="3"/>
        <v>161.5</v>
      </c>
      <c r="AA73" s="76"/>
    </row>
    <row r="74" spans="1:27" x14ac:dyDescent="0.25">
      <c r="A74" s="109">
        <f>'Door Comparison'!A74</f>
        <v>2</v>
      </c>
      <c r="B74" s="109">
        <f>'Door Comparison'!B74</f>
        <v>12</v>
      </c>
      <c r="C74" s="22" t="str">
        <f>'Door Comparison'!C74</f>
        <v>C03</v>
      </c>
      <c r="D74" s="22" t="str">
        <f>'Door Comparison'!F74</f>
        <v>Timber</v>
      </c>
      <c r="E74" s="22">
        <f>'Door Comparison'!D74</f>
        <v>1250</v>
      </c>
      <c r="F74" s="22">
        <f>'Door Comparison'!E74</f>
        <v>2275</v>
      </c>
      <c r="G74" s="22" t="e">
        <f>'Door Comparison'!#REF!</f>
        <v>#REF!</v>
      </c>
      <c r="H74" s="22">
        <f>'Door Comparison'!G74</f>
        <v>0</v>
      </c>
      <c r="I74" s="22">
        <f>'Door Comparison'!H74</f>
        <v>1</v>
      </c>
      <c r="J74" s="22">
        <f>'Door Comparison'!I74</f>
        <v>0</v>
      </c>
      <c r="K74" s="22">
        <f>'Door Comparison'!J74</f>
        <v>0</v>
      </c>
      <c r="L74" s="22">
        <f>'Door Comparison'!K74</f>
        <v>1</v>
      </c>
      <c r="M74" s="22">
        <f>'Door Comparison'!L74</f>
        <v>0</v>
      </c>
      <c r="O74" s="95">
        <v>88</v>
      </c>
      <c r="P74" s="81"/>
      <c r="Q74" s="19">
        <f t="shared" ref="Q74:Q137" si="6">(E74+2*F74)*3.1/1000</f>
        <v>17.98</v>
      </c>
      <c r="R74" s="133">
        <f t="shared" ref="R74:R137" si="7">(((E74+2*F74)*((H74*2.9)+(I74*3.77))/1000))</f>
        <v>21.87</v>
      </c>
      <c r="S74" s="93"/>
      <c r="T74" s="80"/>
      <c r="U74" s="93">
        <f t="shared" ref="U74:U137" si="8">((E74+2*F74)*((H74*1.91)+(I74*2.1))/1000)*2</f>
        <v>24.36</v>
      </c>
      <c r="V74" s="19">
        <v>0</v>
      </c>
      <c r="W74" s="24">
        <f t="shared" ref="W74:W137" si="9">(K74*((E74+2*F74)*1.11/1000))+(L74*((E74+2*F74)*2.22/1000))+(M74*((E74+2*F74)*1.11/1000))</f>
        <v>12.88</v>
      </c>
      <c r="X74" s="19">
        <f t="shared" ref="X74:X137" si="10">(K74+L74+M74)*((E74+2*F74)*1.04/1000)</f>
        <v>6.03</v>
      </c>
      <c r="Y74" s="93">
        <v>0</v>
      </c>
      <c r="Z74" s="195">
        <f t="shared" ref="Z74:Z137" si="11">SUM(O74:Y74)</f>
        <v>171.12</v>
      </c>
      <c r="AA74" s="76"/>
    </row>
    <row r="75" spans="1:27" x14ac:dyDescent="0.25">
      <c r="A75" s="109">
        <f>'Door Comparison'!A75</f>
        <v>2</v>
      </c>
      <c r="B75" s="109">
        <f>'Door Comparison'!B75</f>
        <v>13</v>
      </c>
      <c r="C75" s="22" t="str">
        <f>'Door Comparison'!C75</f>
        <v>C08</v>
      </c>
      <c r="D75" s="22" t="str">
        <f>'Door Comparison'!F75</f>
        <v>Timber</v>
      </c>
      <c r="E75" s="22">
        <f>'Door Comparison'!D75</f>
        <v>1340</v>
      </c>
      <c r="F75" s="22">
        <f>'Door Comparison'!E75</f>
        <v>2100</v>
      </c>
      <c r="G75" s="22" t="e">
        <f>'Door Comparison'!#REF!</f>
        <v>#REF!</v>
      </c>
      <c r="H75" s="22">
        <f>'Door Comparison'!G75</f>
        <v>1</v>
      </c>
      <c r="I75" s="22">
        <f>'Door Comparison'!H75</f>
        <v>0</v>
      </c>
      <c r="J75" s="22">
        <f>'Door Comparison'!I75</f>
        <v>0</v>
      </c>
      <c r="K75" s="22">
        <f>'Door Comparison'!J75</f>
        <v>1</v>
      </c>
      <c r="L75" s="22">
        <f>'Door Comparison'!K75</f>
        <v>0</v>
      </c>
      <c r="M75" s="22">
        <f>'Door Comparison'!L75</f>
        <v>0</v>
      </c>
      <c r="O75" s="95">
        <v>44</v>
      </c>
      <c r="P75" s="81"/>
      <c r="Q75" s="19">
        <f t="shared" si="6"/>
        <v>17.170000000000002</v>
      </c>
      <c r="R75" s="133">
        <f t="shared" si="7"/>
        <v>16.07</v>
      </c>
      <c r="S75" s="93"/>
      <c r="T75" s="80"/>
      <c r="U75" s="93">
        <f t="shared" si="8"/>
        <v>21.16</v>
      </c>
      <c r="V75" s="19">
        <v>0</v>
      </c>
      <c r="W75" s="24">
        <f t="shared" si="9"/>
        <v>6.15</v>
      </c>
      <c r="X75" s="19">
        <f t="shared" si="10"/>
        <v>5.76</v>
      </c>
      <c r="Y75" s="93">
        <v>0</v>
      </c>
      <c r="Z75" s="195">
        <f t="shared" si="11"/>
        <v>110.31</v>
      </c>
      <c r="AA75" s="76"/>
    </row>
    <row r="76" spans="1:27" x14ac:dyDescent="0.25">
      <c r="A76" s="109">
        <f>'Door Comparison'!A76</f>
        <v>2</v>
      </c>
      <c r="B76" s="109">
        <f>'Door Comparison'!B76</f>
        <v>15</v>
      </c>
      <c r="C76" s="22" t="str">
        <f>'Door Comparison'!C76</f>
        <v>L01</v>
      </c>
      <c r="D76" s="22"/>
      <c r="E76" s="22"/>
      <c r="F76" s="22"/>
      <c r="G76" s="22"/>
      <c r="H76" s="22"/>
      <c r="I76" s="22"/>
      <c r="J76" s="22"/>
      <c r="K76" s="22"/>
      <c r="L76" s="22"/>
      <c r="M76" s="22"/>
      <c r="O76" s="95"/>
      <c r="P76" s="81"/>
      <c r="Q76" s="19"/>
      <c r="S76" s="93"/>
      <c r="T76" s="80"/>
      <c r="U76" s="93"/>
      <c r="W76" s="24"/>
      <c r="X76" s="19"/>
      <c r="Y76" s="93"/>
      <c r="Z76" s="195"/>
      <c r="AA76" s="76" t="str">
        <f>'Door Comparison'!X76</f>
        <v>Lift doors. Excluded</v>
      </c>
    </row>
    <row r="77" spans="1:27" x14ac:dyDescent="0.25">
      <c r="A77" s="109">
        <f>'Door Comparison'!A77</f>
        <v>2</v>
      </c>
      <c r="B77" s="109">
        <f>'Door Comparison'!B77</f>
        <v>16</v>
      </c>
      <c r="C77" s="22" t="str">
        <f>'Door Comparison'!C77</f>
        <v>L01</v>
      </c>
      <c r="D77" s="22"/>
      <c r="E77" s="22"/>
      <c r="F77" s="22"/>
      <c r="G77" s="22"/>
      <c r="H77" s="22"/>
      <c r="I77" s="22"/>
      <c r="J77" s="22"/>
      <c r="K77" s="22"/>
      <c r="L77" s="22"/>
      <c r="M77" s="22"/>
      <c r="O77" s="95"/>
      <c r="P77" s="81"/>
      <c r="Q77" s="19"/>
      <c r="S77" s="93"/>
      <c r="T77" s="80"/>
      <c r="U77" s="93"/>
      <c r="W77" s="24"/>
      <c r="X77" s="19"/>
      <c r="Y77" s="93"/>
      <c r="Z77" s="195"/>
      <c r="AA77" s="76" t="str">
        <f>'Door Comparison'!X77</f>
        <v>Lift doors. Excluded</v>
      </c>
    </row>
    <row r="78" spans="1:27" x14ac:dyDescent="0.25">
      <c r="A78" s="109">
        <f>'Door Comparison'!A78</f>
        <v>2</v>
      </c>
      <c r="B78" s="109">
        <f>'Door Comparison'!B78</f>
        <v>19</v>
      </c>
      <c r="C78" s="22" t="str">
        <f>'Door Comparison'!C78</f>
        <v>R02</v>
      </c>
      <c r="D78" s="22" t="str">
        <f>'Door Comparison'!F78</f>
        <v>Profab</v>
      </c>
      <c r="E78" s="22">
        <f>'Door Comparison'!D78</f>
        <v>450</v>
      </c>
      <c r="F78" s="22">
        <f>'Door Comparison'!E78</f>
        <v>650</v>
      </c>
      <c r="G78" s="22" t="e">
        <f>'Door Comparison'!#REF!</f>
        <v>#REF!</v>
      </c>
      <c r="H78" s="22">
        <f>'Door Comparison'!G78</f>
        <v>0</v>
      </c>
      <c r="I78" s="22">
        <f>'Door Comparison'!H78</f>
        <v>1</v>
      </c>
      <c r="J78" s="22">
        <f>'Door Comparison'!I78</f>
        <v>0</v>
      </c>
      <c r="K78" s="22">
        <f>'Door Comparison'!J78</f>
        <v>0</v>
      </c>
      <c r="L78" s="22">
        <f>'Door Comparison'!K78</f>
        <v>1</v>
      </c>
      <c r="M78" s="22">
        <f>'Door Comparison'!L78</f>
        <v>0</v>
      </c>
      <c r="O78" s="95">
        <v>135</v>
      </c>
      <c r="P78" s="81"/>
      <c r="Q78" s="19">
        <f t="shared" ref="Q78" si="12">(E78+2*F78)*3.1/1000</f>
        <v>5.43</v>
      </c>
      <c r="S78" s="93"/>
      <c r="T78" s="80"/>
      <c r="U78" s="93"/>
      <c r="W78" s="24">
        <f t="shared" ref="W78" si="13">(K78*((E78+2*F78)*1.11/1000))+(L78*((E78+2*F78)*2.22/1000))+(M78*((E78+2*F78)*1.11/1000))</f>
        <v>3.89</v>
      </c>
      <c r="X78" s="19">
        <f t="shared" ref="X78" si="14">(K78+L78+M78)*((E78+2*F78)*1.04/1000)</f>
        <v>1.82</v>
      </c>
      <c r="Y78" s="93"/>
      <c r="Z78" s="195">
        <f t="shared" si="11"/>
        <v>146.13999999999999</v>
      </c>
      <c r="AA78" s="76" t="str">
        <f>'Door Comparison'!X78</f>
        <v>Profab recommend a door primed for on site decoration by others to match surrounding finishes.</v>
      </c>
    </row>
    <row r="79" spans="1:27" x14ac:dyDescent="0.25">
      <c r="A79" s="109">
        <f>'Door Comparison'!A79</f>
        <v>2</v>
      </c>
      <c r="B79" s="109">
        <f>'Door Comparison'!B79</f>
        <v>20</v>
      </c>
      <c r="C79" s="22" t="str">
        <f>'Door Comparison'!C79</f>
        <v>C07</v>
      </c>
      <c r="D79" s="22" t="str">
        <f>'Door Comparison'!F79</f>
        <v>Timber</v>
      </c>
      <c r="E79" s="22">
        <f>'Door Comparison'!D79</f>
        <v>910</v>
      </c>
      <c r="F79" s="22">
        <f>'Door Comparison'!E79</f>
        <v>2100</v>
      </c>
      <c r="G79" s="22" t="e">
        <f>'Door Comparison'!#REF!</f>
        <v>#REF!</v>
      </c>
      <c r="H79" s="22">
        <f>'Door Comparison'!G79</f>
        <v>0</v>
      </c>
      <c r="I79" s="22">
        <f>'Door Comparison'!H79</f>
        <v>1</v>
      </c>
      <c r="J79" s="22">
        <f>'Door Comparison'!I79</f>
        <v>0</v>
      </c>
      <c r="K79" s="22">
        <f>'Door Comparison'!J79</f>
        <v>0</v>
      </c>
      <c r="L79" s="22">
        <f>'Door Comparison'!K79</f>
        <v>1</v>
      </c>
      <c r="M79" s="22">
        <f>'Door Comparison'!L79</f>
        <v>0</v>
      </c>
      <c r="O79" s="95">
        <v>22</v>
      </c>
      <c r="P79" s="81"/>
      <c r="Q79" s="19">
        <f t="shared" si="6"/>
        <v>15.84</v>
      </c>
      <c r="R79" s="133">
        <f t="shared" si="7"/>
        <v>19.260000000000002</v>
      </c>
      <c r="S79" s="93"/>
      <c r="T79" s="80"/>
      <c r="U79" s="93">
        <f t="shared" si="8"/>
        <v>21.46</v>
      </c>
      <c r="V79" s="19">
        <v>0</v>
      </c>
      <c r="W79" s="24">
        <f t="shared" si="9"/>
        <v>11.34</v>
      </c>
      <c r="X79" s="19">
        <f t="shared" si="10"/>
        <v>5.31</v>
      </c>
      <c r="Y79" s="93">
        <v>0</v>
      </c>
      <c r="Z79" s="195">
        <f t="shared" si="11"/>
        <v>95.21</v>
      </c>
      <c r="AA79" s="76"/>
    </row>
    <row r="80" spans="1:27" x14ac:dyDescent="0.25">
      <c r="A80" s="109">
        <f>'Door Comparison'!A80</f>
        <v>2</v>
      </c>
      <c r="B80" s="109">
        <f>'Door Comparison'!B80</f>
        <v>21</v>
      </c>
      <c r="C80" s="22" t="str">
        <f>'Door Comparison'!C80</f>
        <v>C08</v>
      </c>
      <c r="D80" s="22" t="str">
        <f>'Door Comparison'!F80</f>
        <v>Timber</v>
      </c>
      <c r="E80" s="22">
        <f>'Door Comparison'!D80</f>
        <v>1940</v>
      </c>
      <c r="F80" s="22">
        <f>'Door Comparison'!E80</f>
        <v>2100</v>
      </c>
      <c r="G80" s="22" t="e">
        <f>'Door Comparison'!#REF!</f>
        <v>#REF!</v>
      </c>
      <c r="H80" s="22">
        <f>'Door Comparison'!G80</f>
        <v>1</v>
      </c>
      <c r="I80" s="22">
        <f>'Door Comparison'!H80</f>
        <v>0</v>
      </c>
      <c r="J80" s="22">
        <f>'Door Comparison'!I80</f>
        <v>0</v>
      </c>
      <c r="K80" s="22">
        <f>'Door Comparison'!J80</f>
        <v>1</v>
      </c>
      <c r="L80" s="22">
        <f>'Door Comparison'!K80</f>
        <v>0</v>
      </c>
      <c r="M80" s="22">
        <f>'Door Comparison'!L80</f>
        <v>0</v>
      </c>
      <c r="O80" s="95">
        <v>88</v>
      </c>
      <c r="P80" s="81"/>
      <c r="Q80" s="19">
        <f t="shared" si="6"/>
        <v>19.03</v>
      </c>
      <c r="R80" s="133">
        <f t="shared" si="7"/>
        <v>17.809999999999999</v>
      </c>
      <c r="S80" s="93"/>
      <c r="T80" s="80"/>
      <c r="U80" s="93">
        <f t="shared" si="8"/>
        <v>23.45</v>
      </c>
      <c r="V80" s="19">
        <v>0</v>
      </c>
      <c r="W80" s="24">
        <f t="shared" si="9"/>
        <v>6.82</v>
      </c>
      <c r="X80" s="19">
        <f t="shared" si="10"/>
        <v>6.39</v>
      </c>
      <c r="Y80" s="93">
        <v>0</v>
      </c>
      <c r="Z80" s="195">
        <f t="shared" si="11"/>
        <v>161.5</v>
      </c>
      <c r="AA80" s="76"/>
    </row>
    <row r="81" spans="1:27" x14ac:dyDescent="0.25">
      <c r="A81" s="109">
        <f>'Door Comparison'!A81</f>
        <v>2</v>
      </c>
      <c r="B81" s="109">
        <f>'Door Comparison'!B81</f>
        <v>22</v>
      </c>
      <c r="C81" s="22" t="str">
        <f>'Door Comparison'!C81</f>
        <v>C08</v>
      </c>
      <c r="D81" s="22" t="str">
        <f>'Door Comparison'!F81</f>
        <v>Timber</v>
      </c>
      <c r="E81" s="22">
        <f>'Door Comparison'!D81</f>
        <v>1540</v>
      </c>
      <c r="F81" s="22">
        <f>'Door Comparison'!E81</f>
        <v>2100</v>
      </c>
      <c r="G81" s="22" t="e">
        <f>'Door Comparison'!#REF!</f>
        <v>#REF!</v>
      </c>
      <c r="H81" s="22">
        <f>'Door Comparison'!G81</f>
        <v>0</v>
      </c>
      <c r="I81" s="22">
        <f>'Door Comparison'!H81</f>
        <v>1</v>
      </c>
      <c r="J81" s="22">
        <f>'Door Comparison'!I81</f>
        <v>0</v>
      </c>
      <c r="K81" s="22">
        <f>'Door Comparison'!J81</f>
        <v>0</v>
      </c>
      <c r="L81" s="22">
        <f>'Door Comparison'!K81</f>
        <v>1</v>
      </c>
      <c r="M81" s="22">
        <f>'Door Comparison'!L81</f>
        <v>0</v>
      </c>
      <c r="O81" s="95">
        <v>44</v>
      </c>
      <c r="P81" s="81"/>
      <c r="Q81" s="19">
        <f t="shared" si="6"/>
        <v>17.79</v>
      </c>
      <c r="R81" s="133">
        <f t="shared" si="7"/>
        <v>21.64</v>
      </c>
      <c r="S81" s="93"/>
      <c r="T81" s="80"/>
      <c r="U81" s="93">
        <f t="shared" si="8"/>
        <v>24.11</v>
      </c>
      <c r="V81" s="19">
        <v>0</v>
      </c>
      <c r="W81" s="24">
        <f t="shared" si="9"/>
        <v>12.74</v>
      </c>
      <c r="X81" s="19">
        <f t="shared" si="10"/>
        <v>5.97</v>
      </c>
      <c r="Y81" s="93">
        <v>0</v>
      </c>
      <c r="Z81" s="195">
        <f t="shared" si="11"/>
        <v>126.25</v>
      </c>
      <c r="AA81" s="76"/>
    </row>
    <row r="82" spans="1:27" x14ac:dyDescent="0.25">
      <c r="A82" s="109">
        <f>'Door Comparison'!A82</f>
        <v>2</v>
      </c>
      <c r="B82" s="109">
        <f>'Door Comparison'!B82</f>
        <v>23</v>
      </c>
      <c r="C82" s="22" t="str">
        <f>'Door Comparison'!C82</f>
        <v>C08</v>
      </c>
      <c r="D82" s="22" t="str">
        <f>'Door Comparison'!F82</f>
        <v>Timber</v>
      </c>
      <c r="E82" s="22">
        <f>'Door Comparison'!D82</f>
        <v>1140</v>
      </c>
      <c r="F82" s="22">
        <f>'Door Comparison'!E82</f>
        <v>2100</v>
      </c>
      <c r="G82" s="22" t="e">
        <f>'Door Comparison'!#REF!</f>
        <v>#REF!</v>
      </c>
      <c r="H82" s="22">
        <f>'Door Comparison'!G82</f>
        <v>0</v>
      </c>
      <c r="I82" s="22">
        <f>'Door Comparison'!H82</f>
        <v>1</v>
      </c>
      <c r="J82" s="22">
        <f>'Door Comparison'!I82</f>
        <v>0</v>
      </c>
      <c r="K82" s="22">
        <f>'Door Comparison'!J82</f>
        <v>0</v>
      </c>
      <c r="L82" s="22">
        <f>'Door Comparison'!K82</f>
        <v>1</v>
      </c>
      <c r="M82" s="22">
        <f>'Door Comparison'!L82</f>
        <v>0</v>
      </c>
      <c r="O82" s="95">
        <v>44</v>
      </c>
      <c r="P82" s="81"/>
      <c r="Q82" s="19">
        <f t="shared" si="6"/>
        <v>16.55</v>
      </c>
      <c r="R82" s="133">
        <f t="shared" si="7"/>
        <v>20.13</v>
      </c>
      <c r="S82" s="93"/>
      <c r="T82" s="80"/>
      <c r="U82" s="93">
        <f t="shared" si="8"/>
        <v>22.43</v>
      </c>
      <c r="V82" s="19">
        <v>0</v>
      </c>
      <c r="W82" s="24">
        <f t="shared" si="9"/>
        <v>11.85</v>
      </c>
      <c r="X82" s="19">
        <f t="shared" si="10"/>
        <v>5.55</v>
      </c>
      <c r="Y82" s="93">
        <v>0</v>
      </c>
      <c r="Z82" s="195">
        <f t="shared" si="11"/>
        <v>120.51</v>
      </c>
      <c r="AA82" s="76"/>
    </row>
    <row r="83" spans="1:27" x14ac:dyDescent="0.25">
      <c r="A83" s="109">
        <f>'Door Comparison'!A83</f>
        <v>2</v>
      </c>
      <c r="B83" s="109">
        <f>'Door Comparison'!B83</f>
        <v>24</v>
      </c>
      <c r="C83" s="22" t="str">
        <f>'Door Comparison'!C83</f>
        <v>C08</v>
      </c>
      <c r="D83" s="22" t="str">
        <f>'Door Comparison'!F83</f>
        <v>Timber</v>
      </c>
      <c r="E83" s="22">
        <f>'Door Comparison'!D83</f>
        <v>1140</v>
      </c>
      <c r="F83" s="22">
        <f>'Door Comparison'!E83</f>
        <v>2100</v>
      </c>
      <c r="G83" s="22" t="e">
        <f>'Door Comparison'!#REF!</f>
        <v>#REF!</v>
      </c>
      <c r="H83" s="22">
        <f>'Door Comparison'!G83</f>
        <v>0</v>
      </c>
      <c r="I83" s="22">
        <f>'Door Comparison'!H83</f>
        <v>1</v>
      </c>
      <c r="J83" s="22">
        <f>'Door Comparison'!I83</f>
        <v>0</v>
      </c>
      <c r="K83" s="22">
        <f>'Door Comparison'!J83</f>
        <v>0</v>
      </c>
      <c r="L83" s="22">
        <f>'Door Comparison'!K83</f>
        <v>1</v>
      </c>
      <c r="M83" s="22">
        <f>'Door Comparison'!L83</f>
        <v>0</v>
      </c>
      <c r="O83" s="95">
        <v>44</v>
      </c>
      <c r="P83" s="81"/>
      <c r="Q83" s="19">
        <f t="shared" si="6"/>
        <v>16.55</v>
      </c>
      <c r="R83" s="133">
        <f t="shared" si="7"/>
        <v>20.13</v>
      </c>
      <c r="S83" s="93"/>
      <c r="T83" s="80"/>
      <c r="U83" s="93">
        <f t="shared" si="8"/>
        <v>22.43</v>
      </c>
      <c r="V83" s="19">
        <v>0</v>
      </c>
      <c r="W83" s="24">
        <f t="shared" si="9"/>
        <v>11.85</v>
      </c>
      <c r="X83" s="19">
        <f t="shared" si="10"/>
        <v>5.55</v>
      </c>
      <c r="Y83" s="93">
        <v>0</v>
      </c>
      <c r="Z83" s="195">
        <f t="shared" si="11"/>
        <v>120.51</v>
      </c>
      <c r="AA83" s="76"/>
    </row>
    <row r="84" spans="1:27" x14ac:dyDescent="0.25">
      <c r="A84" s="109">
        <f>'Door Comparison'!A84</f>
        <v>2</v>
      </c>
      <c r="B84" s="109">
        <f>'Door Comparison'!B84</f>
        <v>35</v>
      </c>
      <c r="C84" s="22" t="str">
        <f>'Door Comparison'!C84</f>
        <v>C07</v>
      </c>
      <c r="D84" s="22" t="str">
        <f>'Door Comparison'!F84</f>
        <v>Timber</v>
      </c>
      <c r="E84" s="22">
        <f>'Door Comparison'!D84</f>
        <v>1250</v>
      </c>
      <c r="F84" s="22">
        <f>'Door Comparison'!E84</f>
        <v>2100</v>
      </c>
      <c r="G84" s="22" t="e">
        <f>'Door Comparison'!#REF!</f>
        <v>#REF!</v>
      </c>
      <c r="H84" s="22">
        <f>'Door Comparison'!G84</f>
        <v>0</v>
      </c>
      <c r="I84" s="22">
        <f>'Door Comparison'!H84</f>
        <v>1</v>
      </c>
      <c r="J84" s="22">
        <f>'Door Comparison'!I84</f>
        <v>0</v>
      </c>
      <c r="K84" s="22">
        <f>'Door Comparison'!J84</f>
        <v>0</v>
      </c>
      <c r="L84" s="22">
        <f>'Door Comparison'!K84</f>
        <v>1</v>
      </c>
      <c r="M84" s="22">
        <f>'Door Comparison'!L84</f>
        <v>0</v>
      </c>
      <c r="O84" s="95">
        <v>44</v>
      </c>
      <c r="P84" s="81"/>
      <c r="Q84" s="19">
        <f t="shared" si="6"/>
        <v>16.899999999999999</v>
      </c>
      <c r="R84" s="133">
        <f t="shared" si="7"/>
        <v>20.55</v>
      </c>
      <c r="S84" s="93"/>
      <c r="T84" s="80"/>
      <c r="U84" s="93">
        <f t="shared" si="8"/>
        <v>22.89</v>
      </c>
      <c r="V84" s="19">
        <v>0</v>
      </c>
      <c r="W84" s="24">
        <f t="shared" si="9"/>
        <v>12.1</v>
      </c>
      <c r="X84" s="19">
        <f t="shared" si="10"/>
        <v>5.67</v>
      </c>
      <c r="Y84" s="93">
        <v>0</v>
      </c>
      <c r="Z84" s="195">
        <f t="shared" si="11"/>
        <v>122.11</v>
      </c>
      <c r="AA84" s="76"/>
    </row>
    <row r="85" spans="1:27" x14ac:dyDescent="0.25">
      <c r="A85" s="109">
        <f>'Door Comparison'!A85</f>
        <v>2</v>
      </c>
      <c r="B85" s="109">
        <f>'Door Comparison'!B85</f>
        <v>68</v>
      </c>
      <c r="C85" s="22" t="str">
        <f>'Door Comparison'!C85</f>
        <v>C07</v>
      </c>
      <c r="D85" s="22" t="str">
        <f>'Door Comparison'!F85</f>
        <v>Timber</v>
      </c>
      <c r="E85" s="22">
        <f>'Door Comparison'!D85</f>
        <v>550</v>
      </c>
      <c r="F85" s="22">
        <f>'Door Comparison'!E85</f>
        <v>2100</v>
      </c>
      <c r="G85" s="22" t="e">
        <f>'Door Comparison'!#REF!</f>
        <v>#REF!</v>
      </c>
      <c r="H85" s="22">
        <f>'Door Comparison'!G85</f>
        <v>0</v>
      </c>
      <c r="I85" s="22">
        <f>'Door Comparison'!H85</f>
        <v>1</v>
      </c>
      <c r="J85" s="22">
        <f>'Door Comparison'!I85</f>
        <v>0</v>
      </c>
      <c r="K85" s="22">
        <f>'Door Comparison'!J85</f>
        <v>0</v>
      </c>
      <c r="L85" s="22">
        <f>'Door Comparison'!K85</f>
        <v>1</v>
      </c>
      <c r="M85" s="22">
        <f>'Door Comparison'!L85</f>
        <v>0</v>
      </c>
      <c r="O85" s="95">
        <v>22</v>
      </c>
      <c r="P85" s="81"/>
      <c r="Q85" s="19">
        <f t="shared" si="6"/>
        <v>14.73</v>
      </c>
      <c r="R85" s="133">
        <f t="shared" si="7"/>
        <v>17.91</v>
      </c>
      <c r="S85" s="93"/>
      <c r="T85" s="80"/>
      <c r="U85" s="93">
        <f t="shared" si="8"/>
        <v>19.95</v>
      </c>
      <c r="V85" s="19">
        <v>0</v>
      </c>
      <c r="W85" s="24">
        <f t="shared" si="9"/>
        <v>10.55</v>
      </c>
      <c r="X85" s="19">
        <f t="shared" si="10"/>
        <v>4.9400000000000004</v>
      </c>
      <c r="Y85" s="93">
        <v>0</v>
      </c>
      <c r="Z85" s="195">
        <f t="shared" si="11"/>
        <v>90.08</v>
      </c>
      <c r="AA85" s="76"/>
    </row>
    <row r="86" spans="1:27" x14ac:dyDescent="0.25">
      <c r="A86" s="109">
        <f>'Door Comparison'!A86</f>
        <v>2</v>
      </c>
      <c r="B86" s="109">
        <f>'Door Comparison'!B86</f>
        <v>69</v>
      </c>
      <c r="C86" s="22" t="str">
        <f>'Door Comparison'!C86</f>
        <v>C07</v>
      </c>
      <c r="D86" s="22" t="str">
        <f>'Door Comparison'!F86</f>
        <v>Timber</v>
      </c>
      <c r="E86" s="22">
        <f>'Door Comparison'!D86</f>
        <v>550</v>
      </c>
      <c r="F86" s="22">
        <f>'Door Comparison'!E86</f>
        <v>2100</v>
      </c>
      <c r="G86" s="22" t="e">
        <f>'Door Comparison'!#REF!</f>
        <v>#REF!</v>
      </c>
      <c r="H86" s="22">
        <f>'Door Comparison'!G86</f>
        <v>0</v>
      </c>
      <c r="I86" s="22">
        <f>'Door Comparison'!H86</f>
        <v>1</v>
      </c>
      <c r="J86" s="22">
        <f>'Door Comparison'!I86</f>
        <v>0</v>
      </c>
      <c r="K86" s="22">
        <f>'Door Comparison'!J86</f>
        <v>0</v>
      </c>
      <c r="L86" s="22">
        <f>'Door Comparison'!K86</f>
        <v>1</v>
      </c>
      <c r="M86" s="22">
        <f>'Door Comparison'!L86</f>
        <v>0</v>
      </c>
      <c r="O86" s="95">
        <v>22</v>
      </c>
      <c r="P86" s="81"/>
      <c r="Q86" s="19">
        <f t="shared" si="6"/>
        <v>14.73</v>
      </c>
      <c r="R86" s="133">
        <f t="shared" si="7"/>
        <v>17.91</v>
      </c>
      <c r="S86" s="93"/>
      <c r="T86" s="80"/>
      <c r="U86" s="93">
        <f t="shared" si="8"/>
        <v>19.95</v>
      </c>
      <c r="V86" s="19">
        <v>0</v>
      </c>
      <c r="W86" s="24">
        <f t="shared" si="9"/>
        <v>10.55</v>
      </c>
      <c r="X86" s="19">
        <f t="shared" si="10"/>
        <v>4.9400000000000004</v>
      </c>
      <c r="Y86" s="93">
        <v>0</v>
      </c>
      <c r="Z86" s="195">
        <f t="shared" si="11"/>
        <v>90.08</v>
      </c>
      <c r="AA86" s="76"/>
    </row>
    <row r="87" spans="1:27" x14ac:dyDescent="0.25">
      <c r="A87" s="109">
        <f>'Door Comparison'!A87</f>
        <v>2</v>
      </c>
      <c r="B87" s="109">
        <f>'Door Comparison'!B87</f>
        <v>70</v>
      </c>
      <c r="C87" s="22" t="str">
        <f>'Door Comparison'!C87</f>
        <v>E06</v>
      </c>
      <c r="D87" s="22" t="str">
        <f>'Door Comparison'!F87</f>
        <v>Metal</v>
      </c>
      <c r="E87" s="22"/>
      <c r="F87" s="22"/>
      <c r="G87" s="22"/>
      <c r="H87" s="22"/>
      <c r="I87" s="22"/>
      <c r="J87" s="22"/>
      <c r="K87" s="22"/>
      <c r="L87" s="22"/>
      <c r="M87" s="22"/>
      <c r="O87" s="95"/>
      <c r="P87" s="81"/>
      <c r="Q87" s="19"/>
      <c r="S87" s="93"/>
      <c r="T87" s="80"/>
      <c r="U87" s="93"/>
      <c r="W87" s="24"/>
      <c r="X87" s="19"/>
      <c r="Y87" s="93"/>
      <c r="Z87" s="195"/>
      <c r="AA87" s="76" t="str">
        <f>'Door Comparison'!X87</f>
        <v>Fully clad metal doors cannot be fire certificated we have therefore allowed for a metal doorset</v>
      </c>
    </row>
    <row r="88" spans="1:27" x14ac:dyDescent="0.25">
      <c r="A88" s="109">
        <f>'Door Comparison'!A88</f>
        <v>3</v>
      </c>
      <c r="B88" s="109">
        <f>'Door Comparison'!B88</f>
        <v>1</v>
      </c>
      <c r="C88" s="22" t="str">
        <f>'Door Comparison'!C88</f>
        <v>R07</v>
      </c>
      <c r="D88" s="22" t="str">
        <f>'Door Comparison'!F88</f>
        <v>Profab</v>
      </c>
      <c r="E88" s="22">
        <f>'Door Comparison'!D88</f>
        <v>550</v>
      </c>
      <c r="F88" s="22">
        <f>'Door Comparison'!E88</f>
        <v>2000</v>
      </c>
      <c r="G88" s="22" t="e">
        <f>'Door Comparison'!#REF!</f>
        <v>#REF!</v>
      </c>
      <c r="H88" s="22">
        <f>'Door Comparison'!G88</f>
        <v>0</v>
      </c>
      <c r="I88" s="22">
        <f>'Door Comparison'!H88</f>
        <v>1</v>
      </c>
      <c r="J88" s="22">
        <f>'Door Comparison'!I88</f>
        <v>0</v>
      </c>
      <c r="K88" s="22">
        <f>'Door Comparison'!J88</f>
        <v>0</v>
      </c>
      <c r="L88" s="22">
        <f>'Door Comparison'!K88</f>
        <v>1</v>
      </c>
      <c r="M88" s="22">
        <f>'Door Comparison'!L88</f>
        <v>0</v>
      </c>
      <c r="O88" s="95">
        <v>135</v>
      </c>
      <c r="P88" s="81"/>
      <c r="Q88" s="19">
        <f t="shared" ref="Q88" si="15">(E88+2*F88)*3.1/1000</f>
        <v>14.11</v>
      </c>
      <c r="S88" s="93"/>
      <c r="T88" s="80"/>
      <c r="U88" s="93"/>
      <c r="W88" s="24">
        <f t="shared" ref="W88" si="16">(K88*((E88+2*F88)*1.11/1000))+(L88*((E88+2*F88)*2.22/1000))+(M88*((E88+2*F88)*1.11/1000))</f>
        <v>10.1</v>
      </c>
      <c r="X88" s="19">
        <f t="shared" ref="X88" si="17">(K88+L88+M88)*((E88+2*F88)*1.04/1000)</f>
        <v>4.7300000000000004</v>
      </c>
      <c r="Y88" s="93"/>
      <c r="Z88" s="195">
        <f t="shared" si="11"/>
        <v>163.94</v>
      </c>
      <c r="AA88" s="76" t="str">
        <f>'Door Comparison'!X88</f>
        <v>Profab recommend a door primed for on site decoration by others to match surrounding finishes.</v>
      </c>
    </row>
    <row r="89" spans="1:27" x14ac:dyDescent="0.25">
      <c r="A89" s="109">
        <f>'Door Comparison'!A89</f>
        <v>3</v>
      </c>
      <c r="B89" s="109">
        <f>'Door Comparison'!B89</f>
        <v>2</v>
      </c>
      <c r="C89" s="22" t="str">
        <f>'Door Comparison'!C89</f>
        <v>C03</v>
      </c>
      <c r="D89" s="22" t="str">
        <f>'Door Comparison'!F89</f>
        <v>Timber</v>
      </c>
      <c r="E89" s="22">
        <f>'Door Comparison'!D89</f>
        <v>1250</v>
      </c>
      <c r="F89" s="22">
        <f>'Door Comparison'!E89</f>
        <v>2280</v>
      </c>
      <c r="G89" s="22" t="e">
        <f>'Door Comparison'!#REF!</f>
        <v>#REF!</v>
      </c>
      <c r="H89" s="22">
        <f>'Door Comparison'!G89</f>
        <v>0</v>
      </c>
      <c r="I89" s="22">
        <f>'Door Comparison'!H89</f>
        <v>1</v>
      </c>
      <c r="J89" s="22">
        <f>'Door Comparison'!I89</f>
        <v>0</v>
      </c>
      <c r="K89" s="22">
        <f>'Door Comparison'!J89</f>
        <v>0</v>
      </c>
      <c r="L89" s="22">
        <f>'Door Comparison'!K89</f>
        <v>1</v>
      </c>
      <c r="M89" s="22">
        <f>'Door Comparison'!L89</f>
        <v>0</v>
      </c>
      <c r="O89" s="95">
        <v>88</v>
      </c>
      <c r="P89" s="81"/>
      <c r="Q89" s="19">
        <f t="shared" si="6"/>
        <v>18.010000000000002</v>
      </c>
      <c r="R89" s="133">
        <f t="shared" si="7"/>
        <v>21.9</v>
      </c>
      <c r="S89" s="93"/>
      <c r="T89" s="80"/>
      <c r="U89" s="93">
        <f t="shared" si="8"/>
        <v>24.4</v>
      </c>
      <c r="V89" s="19">
        <v>0</v>
      </c>
      <c r="W89" s="24">
        <f t="shared" si="9"/>
        <v>12.9</v>
      </c>
      <c r="X89" s="19">
        <f t="shared" si="10"/>
        <v>6.04</v>
      </c>
      <c r="Y89" s="93">
        <v>0</v>
      </c>
      <c r="Z89" s="195">
        <f t="shared" si="11"/>
        <v>171.25</v>
      </c>
      <c r="AA89" s="76"/>
    </row>
    <row r="90" spans="1:27" x14ac:dyDescent="0.25">
      <c r="A90" s="109">
        <f>'Door Comparison'!A90</f>
        <v>3</v>
      </c>
      <c r="B90" s="109">
        <f>'Door Comparison'!B90</f>
        <v>3</v>
      </c>
      <c r="C90" s="22" t="str">
        <f>'Door Comparison'!C90</f>
        <v>C07</v>
      </c>
      <c r="D90" s="22" t="str">
        <f>'Door Comparison'!F90</f>
        <v>Timber</v>
      </c>
      <c r="E90" s="22">
        <f>'Door Comparison'!D90</f>
        <v>1250</v>
      </c>
      <c r="F90" s="22">
        <f>'Door Comparison'!E90</f>
        <v>2280</v>
      </c>
      <c r="G90" s="22" t="e">
        <f>'Door Comparison'!#REF!</f>
        <v>#REF!</v>
      </c>
      <c r="H90" s="22">
        <f>'Door Comparison'!G90</f>
        <v>1</v>
      </c>
      <c r="I90" s="22">
        <f>'Door Comparison'!H90</f>
        <v>0</v>
      </c>
      <c r="J90" s="22">
        <f>'Door Comparison'!I90</f>
        <v>0</v>
      </c>
      <c r="K90" s="22">
        <f>'Door Comparison'!J90</f>
        <v>1</v>
      </c>
      <c r="L90" s="22">
        <f>'Door Comparison'!K90</f>
        <v>0</v>
      </c>
      <c r="M90" s="22">
        <f>'Door Comparison'!L90</f>
        <v>0</v>
      </c>
      <c r="O90" s="95">
        <v>88</v>
      </c>
      <c r="P90" s="81"/>
      <c r="Q90" s="19">
        <f t="shared" si="6"/>
        <v>18.010000000000002</v>
      </c>
      <c r="R90" s="133">
        <f t="shared" si="7"/>
        <v>16.850000000000001</v>
      </c>
      <c r="S90" s="93"/>
      <c r="T90" s="80"/>
      <c r="U90" s="93">
        <f t="shared" si="8"/>
        <v>22.19</v>
      </c>
      <c r="V90" s="19">
        <v>0</v>
      </c>
      <c r="W90" s="24">
        <f t="shared" si="9"/>
        <v>6.45</v>
      </c>
      <c r="X90" s="19">
        <f t="shared" si="10"/>
        <v>6.04</v>
      </c>
      <c r="Y90" s="93">
        <v>0</v>
      </c>
      <c r="Z90" s="195">
        <f t="shared" si="11"/>
        <v>157.54</v>
      </c>
      <c r="AA90" s="76"/>
    </row>
    <row r="91" spans="1:27" x14ac:dyDescent="0.25">
      <c r="A91" s="109">
        <f>'Door Comparison'!A91</f>
        <v>3</v>
      </c>
      <c r="B91" s="109">
        <f>'Door Comparison'!B91</f>
        <v>4</v>
      </c>
      <c r="C91" s="22" t="str">
        <f>'Door Comparison'!C91</f>
        <v>C03</v>
      </c>
      <c r="D91" s="22" t="str">
        <f>'Door Comparison'!F91</f>
        <v>Timber</v>
      </c>
      <c r="E91" s="22">
        <f>'Door Comparison'!D91</f>
        <v>1010</v>
      </c>
      <c r="F91" s="22">
        <f>'Door Comparison'!E91</f>
        <v>2100</v>
      </c>
      <c r="G91" s="22" t="e">
        <f>'Door Comparison'!#REF!</f>
        <v>#REF!</v>
      </c>
      <c r="H91" s="22">
        <f>'Door Comparison'!G91</f>
        <v>0</v>
      </c>
      <c r="I91" s="22">
        <f>'Door Comparison'!H91</f>
        <v>1</v>
      </c>
      <c r="J91" s="22">
        <f>'Door Comparison'!I91</f>
        <v>0</v>
      </c>
      <c r="K91" s="22">
        <f>'Door Comparison'!J91</f>
        <v>0</v>
      </c>
      <c r="L91" s="22">
        <f>'Door Comparison'!K91</f>
        <v>1</v>
      </c>
      <c r="M91" s="22">
        <f>'Door Comparison'!L91</f>
        <v>0</v>
      </c>
      <c r="O91" s="95">
        <v>44</v>
      </c>
      <c r="P91" s="81"/>
      <c r="Q91" s="19">
        <f t="shared" si="6"/>
        <v>16.149999999999999</v>
      </c>
      <c r="R91" s="133">
        <f t="shared" si="7"/>
        <v>19.64</v>
      </c>
      <c r="S91" s="93"/>
      <c r="T91" s="80"/>
      <c r="U91" s="93">
        <f t="shared" si="8"/>
        <v>21.88</v>
      </c>
      <c r="V91" s="19">
        <v>0</v>
      </c>
      <c r="W91" s="24">
        <f t="shared" si="9"/>
        <v>11.57</v>
      </c>
      <c r="X91" s="19">
        <f t="shared" si="10"/>
        <v>5.42</v>
      </c>
      <c r="Y91" s="93">
        <v>0</v>
      </c>
      <c r="Z91" s="195">
        <f t="shared" si="11"/>
        <v>118.66</v>
      </c>
      <c r="AA91" s="76"/>
    </row>
    <row r="92" spans="1:27" x14ac:dyDescent="0.25">
      <c r="A92" s="109">
        <f>'Door Comparison'!A92</f>
        <v>3</v>
      </c>
      <c r="B92" s="109">
        <f>'Door Comparison'!B92</f>
        <v>5</v>
      </c>
      <c r="C92" s="22" t="str">
        <f>'Door Comparison'!C92</f>
        <v>E06</v>
      </c>
      <c r="D92" s="22" t="str">
        <f>'Door Comparison'!F92</f>
        <v>Metal</v>
      </c>
      <c r="E92" s="22"/>
      <c r="F92" s="22"/>
      <c r="G92" s="22"/>
      <c r="H92" s="22"/>
      <c r="I92" s="22"/>
      <c r="J92" s="22"/>
      <c r="K92" s="22"/>
      <c r="L92" s="22"/>
      <c r="M92" s="22"/>
      <c r="O92" s="95"/>
      <c r="P92" s="81"/>
      <c r="Q92" s="19"/>
      <c r="S92" s="93"/>
      <c r="T92" s="80"/>
      <c r="U92" s="93"/>
      <c r="W92" s="24"/>
      <c r="X92" s="19"/>
      <c r="Y92" s="93"/>
      <c r="Z92" s="195"/>
      <c r="AA92" s="76" t="str">
        <f>'Door Comparison'!X92</f>
        <v>Fully clad metal doors cannot be fire certificated we have therefore allowed for a metal doorset</v>
      </c>
    </row>
    <row r="93" spans="1:27" x14ac:dyDescent="0.25">
      <c r="A93" s="109">
        <f>'Door Comparison'!A93</f>
        <v>3</v>
      </c>
      <c r="B93" s="109">
        <f>'Door Comparison'!B93</f>
        <v>9</v>
      </c>
      <c r="C93" s="22" t="str">
        <f>'Door Comparison'!C93</f>
        <v>C07</v>
      </c>
      <c r="D93" s="22" t="str">
        <f>'Door Comparison'!F93</f>
        <v>Timber</v>
      </c>
      <c r="E93" s="22">
        <f>'Door Comparison'!D93</f>
        <v>1010</v>
      </c>
      <c r="F93" s="22">
        <f>'Door Comparison'!E93</f>
        <v>2100</v>
      </c>
      <c r="G93" s="22" t="e">
        <f>'Door Comparison'!#REF!</f>
        <v>#REF!</v>
      </c>
      <c r="H93" s="22">
        <f>'Door Comparison'!G93</f>
        <v>1</v>
      </c>
      <c r="I93" s="22">
        <f>'Door Comparison'!H93</f>
        <v>0</v>
      </c>
      <c r="J93" s="22">
        <f>'Door Comparison'!I93</f>
        <v>0</v>
      </c>
      <c r="K93" s="22">
        <f>'Door Comparison'!J93</f>
        <v>0</v>
      </c>
      <c r="L93" s="22">
        <f>'Door Comparison'!K93</f>
        <v>0</v>
      </c>
      <c r="M93" s="22">
        <f>'Door Comparison'!L93</f>
        <v>0</v>
      </c>
      <c r="O93" s="95">
        <v>44</v>
      </c>
      <c r="P93" s="81"/>
      <c r="Q93" s="19">
        <f t="shared" si="6"/>
        <v>16.149999999999999</v>
      </c>
      <c r="R93" s="133">
        <f t="shared" si="7"/>
        <v>15.11</v>
      </c>
      <c r="S93" s="93"/>
      <c r="T93" s="80"/>
      <c r="U93" s="93">
        <f t="shared" si="8"/>
        <v>19.899999999999999</v>
      </c>
      <c r="V93" s="19">
        <v>0</v>
      </c>
      <c r="W93" s="24">
        <f t="shared" si="9"/>
        <v>0</v>
      </c>
      <c r="X93" s="19">
        <f t="shared" si="10"/>
        <v>0</v>
      </c>
      <c r="Y93" s="93">
        <v>0</v>
      </c>
      <c r="Z93" s="195">
        <f t="shared" si="11"/>
        <v>95.16</v>
      </c>
      <c r="AA93" s="76"/>
    </row>
    <row r="94" spans="1:27" x14ac:dyDescent="0.25">
      <c r="A94" s="109">
        <f>'Door Comparison'!A94</f>
        <v>3</v>
      </c>
      <c r="B94" s="109">
        <f>'Door Comparison'!B94</f>
        <v>13</v>
      </c>
      <c r="C94" s="22" t="str">
        <f>'Door Comparison'!C94</f>
        <v>C08</v>
      </c>
      <c r="D94" s="22" t="str">
        <f>'Door Comparison'!F94</f>
        <v>Timber</v>
      </c>
      <c r="E94" s="22">
        <f>'Door Comparison'!D94</f>
        <v>1940</v>
      </c>
      <c r="F94" s="22">
        <f>'Door Comparison'!E94</f>
        <v>2100</v>
      </c>
      <c r="G94" s="22" t="e">
        <f>'Door Comparison'!#REF!</f>
        <v>#REF!</v>
      </c>
      <c r="H94" s="22">
        <f>'Door Comparison'!G94</f>
        <v>1</v>
      </c>
      <c r="I94" s="22">
        <f>'Door Comparison'!H94</f>
        <v>0</v>
      </c>
      <c r="J94" s="22">
        <f>'Door Comparison'!I94</f>
        <v>0</v>
      </c>
      <c r="K94" s="22">
        <f>'Door Comparison'!J94</f>
        <v>1</v>
      </c>
      <c r="L94" s="22">
        <f>'Door Comparison'!K94</f>
        <v>0</v>
      </c>
      <c r="M94" s="22">
        <f>'Door Comparison'!L94</f>
        <v>0</v>
      </c>
      <c r="O94" s="95">
        <v>88</v>
      </c>
      <c r="P94" s="81"/>
      <c r="Q94" s="19">
        <f t="shared" si="6"/>
        <v>19.03</v>
      </c>
      <c r="R94" s="133">
        <f t="shared" si="7"/>
        <v>17.809999999999999</v>
      </c>
      <c r="S94" s="93"/>
      <c r="T94" s="80"/>
      <c r="U94" s="93">
        <f t="shared" si="8"/>
        <v>23.45</v>
      </c>
      <c r="V94" s="19">
        <v>0</v>
      </c>
      <c r="W94" s="24">
        <f t="shared" si="9"/>
        <v>6.82</v>
      </c>
      <c r="X94" s="19">
        <f t="shared" si="10"/>
        <v>6.39</v>
      </c>
      <c r="Y94" s="93">
        <v>0</v>
      </c>
      <c r="Z94" s="195">
        <f t="shared" si="11"/>
        <v>161.5</v>
      </c>
      <c r="AA94" s="76"/>
    </row>
    <row r="95" spans="1:27" x14ac:dyDescent="0.25">
      <c r="A95" s="109">
        <f>'Door Comparison'!A95</f>
        <v>3</v>
      </c>
      <c r="B95" s="109">
        <f>'Door Comparison'!B95</f>
        <v>15</v>
      </c>
      <c r="C95" s="22" t="str">
        <f>'Door Comparison'!C95</f>
        <v>C07</v>
      </c>
      <c r="D95" s="22" t="str">
        <f>'Door Comparison'!F95</f>
        <v>Timber</v>
      </c>
      <c r="E95" s="22">
        <f>'Door Comparison'!D95</f>
        <v>1250</v>
      </c>
      <c r="F95" s="22">
        <f>'Door Comparison'!E95</f>
        <v>2100</v>
      </c>
      <c r="G95" s="22" t="e">
        <f>'Door Comparison'!#REF!</f>
        <v>#REF!</v>
      </c>
      <c r="H95" s="22">
        <f>'Door Comparison'!G95</f>
        <v>0</v>
      </c>
      <c r="I95" s="22">
        <f>'Door Comparison'!H95</f>
        <v>1</v>
      </c>
      <c r="J95" s="22">
        <f>'Door Comparison'!I95</f>
        <v>0</v>
      </c>
      <c r="K95" s="22">
        <f>'Door Comparison'!J95</f>
        <v>0</v>
      </c>
      <c r="L95" s="22">
        <f>'Door Comparison'!K95</f>
        <v>1</v>
      </c>
      <c r="M95" s="22">
        <f>'Door Comparison'!L95</f>
        <v>0</v>
      </c>
      <c r="O95" s="95">
        <v>44</v>
      </c>
      <c r="P95" s="81"/>
      <c r="Q95" s="19">
        <f t="shared" si="6"/>
        <v>16.899999999999999</v>
      </c>
      <c r="R95" s="133">
        <f t="shared" si="7"/>
        <v>20.55</v>
      </c>
      <c r="S95" s="93"/>
      <c r="T95" s="80"/>
      <c r="U95" s="93">
        <f t="shared" si="8"/>
        <v>22.89</v>
      </c>
      <c r="V95" s="19">
        <v>0</v>
      </c>
      <c r="W95" s="24">
        <f t="shared" si="9"/>
        <v>12.1</v>
      </c>
      <c r="X95" s="19">
        <f t="shared" si="10"/>
        <v>5.67</v>
      </c>
      <c r="Y95" s="93">
        <v>0</v>
      </c>
      <c r="Z95" s="195">
        <f t="shared" si="11"/>
        <v>122.11</v>
      </c>
      <c r="AA95" s="76"/>
    </row>
    <row r="96" spans="1:27" x14ac:dyDescent="0.25">
      <c r="A96" s="109">
        <f>'Door Comparison'!A96</f>
        <v>3</v>
      </c>
      <c r="B96" s="109">
        <f>'Door Comparison'!B96</f>
        <v>16</v>
      </c>
      <c r="C96" s="22" t="str">
        <f>'Door Comparison'!C96</f>
        <v>L01</v>
      </c>
      <c r="D96" s="22"/>
      <c r="E96" s="22"/>
      <c r="F96" s="22"/>
      <c r="G96" s="22"/>
      <c r="H96" s="22"/>
      <c r="I96" s="22"/>
      <c r="J96" s="22"/>
      <c r="K96" s="22"/>
      <c r="L96" s="22"/>
      <c r="M96" s="22"/>
      <c r="O96" s="95"/>
      <c r="P96" s="81"/>
      <c r="Q96" s="19"/>
      <c r="S96" s="93"/>
      <c r="T96" s="80"/>
      <c r="U96" s="93"/>
      <c r="W96" s="24"/>
      <c r="X96" s="19"/>
      <c r="Y96" s="93"/>
      <c r="Z96" s="195"/>
      <c r="AA96" s="76" t="str">
        <f>'Door Comparison'!X96</f>
        <v>Lift doors. Excluded</v>
      </c>
    </row>
    <row r="97" spans="1:27" x14ac:dyDescent="0.25">
      <c r="A97" s="109">
        <f>'Door Comparison'!A97</f>
        <v>3</v>
      </c>
      <c r="B97" s="109">
        <f>'Door Comparison'!B97</f>
        <v>17</v>
      </c>
      <c r="C97" s="22" t="str">
        <f>'Door Comparison'!C97</f>
        <v>L01</v>
      </c>
      <c r="D97" s="22"/>
      <c r="E97" s="22"/>
      <c r="F97" s="22"/>
      <c r="G97" s="22"/>
      <c r="H97" s="22"/>
      <c r="I97" s="22"/>
      <c r="J97" s="22"/>
      <c r="K97" s="22"/>
      <c r="L97" s="22"/>
      <c r="M97" s="22"/>
      <c r="O97" s="95"/>
      <c r="P97" s="81"/>
      <c r="Q97" s="19"/>
      <c r="S97" s="93"/>
      <c r="T97" s="80"/>
      <c r="U97" s="93"/>
      <c r="W97" s="24"/>
      <c r="X97" s="19"/>
      <c r="Y97" s="93"/>
      <c r="Z97" s="195"/>
      <c r="AA97" s="76" t="str">
        <f>'Door Comparison'!X97</f>
        <v>Lift doors. Excluded</v>
      </c>
    </row>
    <row r="98" spans="1:27" x14ac:dyDescent="0.25">
      <c r="A98" s="109">
        <f>'Door Comparison'!A98</f>
        <v>3</v>
      </c>
      <c r="B98" s="109">
        <f>'Door Comparison'!B98</f>
        <v>19</v>
      </c>
      <c r="C98" s="22" t="str">
        <f>'Door Comparison'!C98</f>
        <v>R02</v>
      </c>
      <c r="D98" s="22" t="str">
        <f>'Door Comparison'!F98</f>
        <v>Profab</v>
      </c>
      <c r="E98" s="22">
        <f>'Door Comparison'!D98</f>
        <v>450</v>
      </c>
      <c r="F98" s="22">
        <f>'Door Comparison'!E98</f>
        <v>650</v>
      </c>
      <c r="G98" s="22" t="e">
        <f>'Door Comparison'!#REF!</f>
        <v>#REF!</v>
      </c>
      <c r="H98" s="22">
        <f>'Door Comparison'!G98</f>
        <v>0</v>
      </c>
      <c r="I98" s="22">
        <f>'Door Comparison'!H98</f>
        <v>1</v>
      </c>
      <c r="J98" s="22">
        <f>'Door Comparison'!I98</f>
        <v>0</v>
      </c>
      <c r="K98" s="22">
        <f>'Door Comparison'!J98</f>
        <v>0</v>
      </c>
      <c r="L98" s="22">
        <f>'Door Comparison'!K98</f>
        <v>1</v>
      </c>
      <c r="M98" s="22">
        <f>'Door Comparison'!L98</f>
        <v>0</v>
      </c>
      <c r="O98" s="95">
        <v>135</v>
      </c>
      <c r="P98" s="81"/>
      <c r="Q98" s="19">
        <f t="shared" ref="Q98" si="18">(E98+2*F98)*3.1/1000</f>
        <v>5.43</v>
      </c>
      <c r="S98" s="93"/>
      <c r="T98" s="80"/>
      <c r="U98" s="93"/>
      <c r="W98" s="24">
        <f t="shared" ref="W98" si="19">(K98*((E98+2*F98)*1.11/1000))+(L98*((E98+2*F98)*2.22/1000))+(M98*((E98+2*F98)*1.11/1000))</f>
        <v>3.89</v>
      </c>
      <c r="X98" s="19">
        <f t="shared" ref="X98" si="20">(K98+L98+M98)*((E98+2*F98)*1.04/1000)</f>
        <v>1.82</v>
      </c>
      <c r="Y98" s="93"/>
      <c r="Z98" s="195">
        <f t="shared" si="11"/>
        <v>146.13999999999999</v>
      </c>
      <c r="AA98" s="76" t="str">
        <f>'Door Comparison'!X98</f>
        <v>Profab recommend a door primed for on site decoration by others to match surrounding finishes.</v>
      </c>
    </row>
    <row r="99" spans="1:27" x14ac:dyDescent="0.25">
      <c r="A99" s="109">
        <f>'Door Comparison'!A99</f>
        <v>3</v>
      </c>
      <c r="B99" s="109">
        <f>'Door Comparison'!B99</f>
        <v>20</v>
      </c>
      <c r="C99" s="22" t="str">
        <f>'Door Comparison'!C99</f>
        <v>C07</v>
      </c>
      <c r="D99" s="22" t="str">
        <f>'Door Comparison'!F99</f>
        <v>Timber</v>
      </c>
      <c r="E99" s="22">
        <f>'Door Comparison'!D99</f>
        <v>910</v>
      </c>
      <c r="F99" s="22">
        <f>'Door Comparison'!E99</f>
        <v>2100</v>
      </c>
      <c r="G99" s="22" t="e">
        <f>'Door Comparison'!#REF!</f>
        <v>#REF!</v>
      </c>
      <c r="H99" s="22">
        <f>'Door Comparison'!G99</f>
        <v>0</v>
      </c>
      <c r="I99" s="22">
        <f>'Door Comparison'!H99</f>
        <v>1</v>
      </c>
      <c r="J99" s="22">
        <f>'Door Comparison'!I99</f>
        <v>0</v>
      </c>
      <c r="K99" s="22">
        <f>'Door Comparison'!J99</f>
        <v>0</v>
      </c>
      <c r="L99" s="22">
        <f>'Door Comparison'!K99</f>
        <v>1</v>
      </c>
      <c r="M99" s="22">
        <f>'Door Comparison'!L99</f>
        <v>0</v>
      </c>
      <c r="O99" s="95">
        <v>22</v>
      </c>
      <c r="P99" s="81"/>
      <c r="Q99" s="19">
        <f t="shared" si="6"/>
        <v>15.84</v>
      </c>
      <c r="R99" s="133">
        <f t="shared" si="7"/>
        <v>19.260000000000002</v>
      </c>
      <c r="S99" s="93"/>
      <c r="T99" s="80"/>
      <c r="U99" s="93">
        <f t="shared" si="8"/>
        <v>21.46</v>
      </c>
      <c r="V99" s="19">
        <v>0</v>
      </c>
      <c r="W99" s="24">
        <f t="shared" si="9"/>
        <v>11.34</v>
      </c>
      <c r="X99" s="19">
        <f t="shared" si="10"/>
        <v>5.31</v>
      </c>
      <c r="Y99" s="93">
        <v>0</v>
      </c>
      <c r="Z99" s="195">
        <f t="shared" si="11"/>
        <v>95.21</v>
      </c>
      <c r="AA99" s="76"/>
    </row>
    <row r="100" spans="1:27" x14ac:dyDescent="0.25">
      <c r="A100" s="109">
        <f>'Door Comparison'!A100</f>
        <v>3</v>
      </c>
      <c r="B100" s="109">
        <f>'Door Comparison'!B100</f>
        <v>22</v>
      </c>
      <c r="C100" s="22" t="str">
        <f>'Door Comparison'!C100</f>
        <v>C08</v>
      </c>
      <c r="D100" s="22" t="str">
        <f>'Door Comparison'!F100</f>
        <v>Timber</v>
      </c>
      <c r="E100" s="22">
        <f>'Door Comparison'!D100</f>
        <v>1940</v>
      </c>
      <c r="F100" s="22">
        <f>'Door Comparison'!E100</f>
        <v>2100</v>
      </c>
      <c r="G100" s="22" t="e">
        <f>'Door Comparison'!#REF!</f>
        <v>#REF!</v>
      </c>
      <c r="H100" s="22">
        <f>'Door Comparison'!G100</f>
        <v>1</v>
      </c>
      <c r="I100" s="22">
        <f>'Door Comparison'!H100</f>
        <v>0</v>
      </c>
      <c r="J100" s="22">
        <f>'Door Comparison'!I100</f>
        <v>0</v>
      </c>
      <c r="K100" s="22">
        <f>'Door Comparison'!J100</f>
        <v>1</v>
      </c>
      <c r="L100" s="22">
        <f>'Door Comparison'!K100</f>
        <v>0</v>
      </c>
      <c r="M100" s="22">
        <f>'Door Comparison'!L100</f>
        <v>0</v>
      </c>
      <c r="O100" s="95">
        <v>88</v>
      </c>
      <c r="P100" s="81"/>
      <c r="Q100" s="19">
        <f t="shared" si="6"/>
        <v>19.03</v>
      </c>
      <c r="R100" s="133">
        <f t="shared" si="7"/>
        <v>17.809999999999999</v>
      </c>
      <c r="S100" s="93"/>
      <c r="T100" s="80"/>
      <c r="U100" s="93">
        <f t="shared" si="8"/>
        <v>23.45</v>
      </c>
      <c r="V100" s="19">
        <v>0</v>
      </c>
      <c r="W100" s="24">
        <f t="shared" si="9"/>
        <v>6.82</v>
      </c>
      <c r="X100" s="19">
        <f t="shared" si="10"/>
        <v>6.39</v>
      </c>
      <c r="Y100" s="93">
        <v>0</v>
      </c>
      <c r="Z100" s="195">
        <f t="shared" si="11"/>
        <v>161.5</v>
      </c>
      <c r="AA100" s="76"/>
    </row>
    <row r="101" spans="1:27" x14ac:dyDescent="0.25">
      <c r="A101" s="109">
        <f>'Door Comparison'!A101</f>
        <v>3</v>
      </c>
      <c r="B101" s="109">
        <f>'Door Comparison'!B101</f>
        <v>23</v>
      </c>
      <c r="C101" s="22" t="str">
        <f>'Door Comparison'!C101</f>
        <v>C08</v>
      </c>
      <c r="D101" s="22" t="str">
        <f>'Door Comparison'!F101</f>
        <v>Timber</v>
      </c>
      <c r="E101" s="22">
        <f>'Door Comparison'!D101</f>
        <v>1540</v>
      </c>
      <c r="F101" s="22">
        <f>'Door Comparison'!E101</f>
        <v>2100</v>
      </c>
      <c r="G101" s="22" t="e">
        <f>'Door Comparison'!#REF!</f>
        <v>#REF!</v>
      </c>
      <c r="H101" s="22">
        <f>'Door Comparison'!G101</f>
        <v>0</v>
      </c>
      <c r="I101" s="22">
        <f>'Door Comparison'!H101</f>
        <v>1</v>
      </c>
      <c r="J101" s="22">
        <f>'Door Comparison'!I101</f>
        <v>0</v>
      </c>
      <c r="K101" s="22">
        <f>'Door Comparison'!J101</f>
        <v>0</v>
      </c>
      <c r="L101" s="22">
        <f>'Door Comparison'!K101</f>
        <v>1</v>
      </c>
      <c r="M101" s="22">
        <f>'Door Comparison'!L101</f>
        <v>0</v>
      </c>
      <c r="O101" s="95">
        <v>44</v>
      </c>
      <c r="P101" s="81"/>
      <c r="Q101" s="19">
        <f t="shared" si="6"/>
        <v>17.79</v>
      </c>
      <c r="R101" s="133">
        <f t="shared" si="7"/>
        <v>21.64</v>
      </c>
      <c r="S101" s="93"/>
      <c r="T101" s="80"/>
      <c r="U101" s="93">
        <f t="shared" si="8"/>
        <v>24.11</v>
      </c>
      <c r="V101" s="19">
        <v>0</v>
      </c>
      <c r="W101" s="24">
        <f t="shared" si="9"/>
        <v>12.74</v>
      </c>
      <c r="X101" s="19">
        <f t="shared" si="10"/>
        <v>5.97</v>
      </c>
      <c r="Y101" s="93">
        <v>0</v>
      </c>
      <c r="Z101" s="195">
        <f t="shared" si="11"/>
        <v>126.25</v>
      </c>
      <c r="AA101" s="76"/>
    </row>
    <row r="102" spans="1:27" x14ac:dyDescent="0.25">
      <c r="A102" s="109">
        <f>'Door Comparison'!A102</f>
        <v>3</v>
      </c>
      <c r="B102" s="109">
        <f>'Door Comparison'!B102</f>
        <v>24</v>
      </c>
      <c r="C102" s="22" t="str">
        <f>'Door Comparison'!C102</f>
        <v>C08</v>
      </c>
      <c r="D102" s="22" t="str">
        <f>'Door Comparison'!F102</f>
        <v>Timber</v>
      </c>
      <c r="E102" s="22">
        <f>'Door Comparison'!D102</f>
        <v>1140</v>
      </c>
      <c r="F102" s="22">
        <f>'Door Comparison'!E102</f>
        <v>2100</v>
      </c>
      <c r="G102" s="22" t="e">
        <f>'Door Comparison'!#REF!</f>
        <v>#REF!</v>
      </c>
      <c r="H102" s="22">
        <f>'Door Comparison'!G102</f>
        <v>0</v>
      </c>
      <c r="I102" s="22">
        <f>'Door Comparison'!H102</f>
        <v>1</v>
      </c>
      <c r="J102" s="22">
        <f>'Door Comparison'!I102</f>
        <v>0</v>
      </c>
      <c r="K102" s="22">
        <f>'Door Comparison'!J102</f>
        <v>0</v>
      </c>
      <c r="L102" s="22">
        <f>'Door Comparison'!K102</f>
        <v>1</v>
      </c>
      <c r="M102" s="22">
        <f>'Door Comparison'!L102</f>
        <v>0</v>
      </c>
      <c r="O102" s="95">
        <v>44</v>
      </c>
      <c r="P102" s="81"/>
      <c r="Q102" s="19">
        <f t="shared" si="6"/>
        <v>16.55</v>
      </c>
      <c r="R102" s="133">
        <f t="shared" si="7"/>
        <v>20.13</v>
      </c>
      <c r="S102" s="93"/>
      <c r="T102" s="80"/>
      <c r="U102" s="93">
        <f t="shared" si="8"/>
        <v>22.43</v>
      </c>
      <c r="V102" s="19">
        <v>0</v>
      </c>
      <c r="W102" s="24">
        <f t="shared" si="9"/>
        <v>11.85</v>
      </c>
      <c r="X102" s="19">
        <f t="shared" si="10"/>
        <v>5.55</v>
      </c>
      <c r="Y102" s="93">
        <v>0</v>
      </c>
      <c r="Z102" s="195">
        <f t="shared" si="11"/>
        <v>120.51</v>
      </c>
      <c r="AA102" s="76"/>
    </row>
    <row r="103" spans="1:27" x14ac:dyDescent="0.25">
      <c r="A103" s="109">
        <f>'Door Comparison'!A103</f>
        <v>3</v>
      </c>
      <c r="B103" s="109">
        <f>'Door Comparison'!B103</f>
        <v>25</v>
      </c>
      <c r="C103" s="22" t="str">
        <f>'Door Comparison'!C103</f>
        <v>C08</v>
      </c>
      <c r="D103" s="22" t="str">
        <f>'Door Comparison'!F103</f>
        <v>Timber</v>
      </c>
      <c r="E103" s="22">
        <f>'Door Comparison'!D103</f>
        <v>1140</v>
      </c>
      <c r="F103" s="22">
        <f>'Door Comparison'!E103</f>
        <v>2100</v>
      </c>
      <c r="G103" s="22" t="e">
        <f>'Door Comparison'!#REF!</f>
        <v>#REF!</v>
      </c>
      <c r="H103" s="22">
        <f>'Door Comparison'!G103</f>
        <v>0</v>
      </c>
      <c r="I103" s="22">
        <f>'Door Comparison'!H103</f>
        <v>1</v>
      </c>
      <c r="J103" s="22">
        <f>'Door Comparison'!I103</f>
        <v>0</v>
      </c>
      <c r="K103" s="22">
        <f>'Door Comparison'!J103</f>
        <v>0</v>
      </c>
      <c r="L103" s="22">
        <f>'Door Comparison'!K103</f>
        <v>1</v>
      </c>
      <c r="M103" s="22">
        <f>'Door Comparison'!L103</f>
        <v>0</v>
      </c>
      <c r="O103" s="95">
        <v>44</v>
      </c>
      <c r="P103" s="81"/>
      <c r="Q103" s="19">
        <f t="shared" si="6"/>
        <v>16.55</v>
      </c>
      <c r="R103" s="133">
        <f t="shared" si="7"/>
        <v>20.13</v>
      </c>
      <c r="S103" s="93"/>
      <c r="T103" s="80"/>
      <c r="U103" s="93">
        <f t="shared" si="8"/>
        <v>22.43</v>
      </c>
      <c r="V103" s="19">
        <v>0</v>
      </c>
      <c r="W103" s="24">
        <f t="shared" si="9"/>
        <v>11.85</v>
      </c>
      <c r="X103" s="19">
        <f t="shared" si="10"/>
        <v>5.55</v>
      </c>
      <c r="Y103" s="93">
        <v>0</v>
      </c>
      <c r="Z103" s="195">
        <f t="shared" si="11"/>
        <v>120.51</v>
      </c>
      <c r="AA103" s="76"/>
    </row>
    <row r="104" spans="1:27" x14ac:dyDescent="0.25">
      <c r="A104" s="109">
        <f>'Door Comparison'!A104</f>
        <v>3</v>
      </c>
      <c r="B104" s="109">
        <f>'Door Comparison'!B104</f>
        <v>36</v>
      </c>
      <c r="C104" s="22" t="str">
        <f>'Door Comparison'!C104</f>
        <v>C07</v>
      </c>
      <c r="D104" s="22" t="str">
        <f>'Door Comparison'!F104</f>
        <v>Timber</v>
      </c>
      <c r="E104" s="22">
        <f>'Door Comparison'!D104</f>
        <v>1250</v>
      </c>
      <c r="F104" s="22">
        <f>'Door Comparison'!E104</f>
        <v>2100</v>
      </c>
      <c r="G104" s="22" t="e">
        <f>'Door Comparison'!#REF!</f>
        <v>#REF!</v>
      </c>
      <c r="H104" s="22">
        <f>'Door Comparison'!G104</f>
        <v>0</v>
      </c>
      <c r="I104" s="22">
        <f>'Door Comparison'!H104</f>
        <v>1</v>
      </c>
      <c r="J104" s="22">
        <f>'Door Comparison'!I104</f>
        <v>0</v>
      </c>
      <c r="K104" s="22">
        <f>'Door Comparison'!J104</f>
        <v>0</v>
      </c>
      <c r="L104" s="22">
        <f>'Door Comparison'!K104</f>
        <v>1</v>
      </c>
      <c r="M104" s="22">
        <f>'Door Comparison'!L104</f>
        <v>0</v>
      </c>
      <c r="O104" s="95">
        <v>44</v>
      </c>
      <c r="P104" s="81"/>
      <c r="Q104" s="19">
        <f t="shared" si="6"/>
        <v>16.899999999999999</v>
      </c>
      <c r="R104" s="133">
        <f t="shared" si="7"/>
        <v>20.55</v>
      </c>
      <c r="S104" s="93"/>
      <c r="T104" s="80"/>
      <c r="U104" s="93">
        <f t="shared" si="8"/>
        <v>22.89</v>
      </c>
      <c r="V104" s="19">
        <v>0</v>
      </c>
      <c r="W104" s="24">
        <f t="shared" si="9"/>
        <v>12.1</v>
      </c>
      <c r="X104" s="19">
        <f t="shared" si="10"/>
        <v>5.67</v>
      </c>
      <c r="Y104" s="93">
        <v>0</v>
      </c>
      <c r="Z104" s="195">
        <f t="shared" si="11"/>
        <v>122.11</v>
      </c>
      <c r="AA104" s="76"/>
    </row>
    <row r="105" spans="1:27" x14ac:dyDescent="0.25">
      <c r="A105" s="109">
        <f>'Door Comparison'!A105</f>
        <v>3</v>
      </c>
      <c r="B105" s="109">
        <f>'Door Comparison'!B105</f>
        <v>67</v>
      </c>
      <c r="C105" s="22" t="str">
        <f>'Door Comparison'!C105</f>
        <v>E06</v>
      </c>
      <c r="D105" s="22" t="str">
        <f>'Door Comparison'!F105</f>
        <v>Metal</v>
      </c>
      <c r="E105" s="22"/>
      <c r="F105" s="22"/>
      <c r="G105" s="22"/>
      <c r="H105" s="22"/>
      <c r="I105" s="22"/>
      <c r="J105" s="22"/>
      <c r="K105" s="22"/>
      <c r="L105" s="22"/>
      <c r="M105" s="22"/>
      <c r="O105" s="95"/>
      <c r="P105" s="81"/>
      <c r="Q105" s="19"/>
      <c r="S105" s="93"/>
      <c r="T105" s="80"/>
      <c r="U105" s="93"/>
      <c r="W105" s="24"/>
      <c r="X105" s="19"/>
      <c r="Y105" s="93"/>
      <c r="Z105" s="195"/>
      <c r="AA105" s="76" t="str">
        <f>'Door Comparison'!X105</f>
        <v>Fully clad metal doors cannot be fire certificated we have therefore allowed for a metal doorset</v>
      </c>
    </row>
    <row r="106" spans="1:27" x14ac:dyDescent="0.25">
      <c r="A106" s="109">
        <f>'Door Comparison'!A106</f>
        <v>3</v>
      </c>
      <c r="B106" s="109">
        <f>'Door Comparison'!B106</f>
        <v>68</v>
      </c>
      <c r="C106" s="22" t="str">
        <f>'Door Comparison'!C106</f>
        <v>C07</v>
      </c>
      <c r="D106" s="22" t="str">
        <f>'Door Comparison'!F106</f>
        <v>Timber</v>
      </c>
      <c r="E106" s="22">
        <f>'Door Comparison'!D106</f>
        <v>550</v>
      </c>
      <c r="F106" s="22">
        <f>'Door Comparison'!E106</f>
        <v>2100</v>
      </c>
      <c r="G106" s="22" t="e">
        <f>'Door Comparison'!#REF!</f>
        <v>#REF!</v>
      </c>
      <c r="H106" s="22">
        <f>'Door Comparison'!G106</f>
        <v>0</v>
      </c>
      <c r="I106" s="22">
        <f>'Door Comparison'!H106</f>
        <v>1</v>
      </c>
      <c r="J106" s="22">
        <f>'Door Comparison'!I106</f>
        <v>0</v>
      </c>
      <c r="K106" s="22">
        <f>'Door Comparison'!J106</f>
        <v>0</v>
      </c>
      <c r="L106" s="22">
        <f>'Door Comparison'!K106</f>
        <v>1</v>
      </c>
      <c r="M106" s="22">
        <f>'Door Comparison'!L106</f>
        <v>0</v>
      </c>
      <c r="O106" s="95">
        <v>22</v>
      </c>
      <c r="P106" s="81"/>
      <c r="Q106" s="19">
        <f t="shared" si="6"/>
        <v>14.73</v>
      </c>
      <c r="R106" s="133">
        <f t="shared" si="7"/>
        <v>17.91</v>
      </c>
      <c r="S106" s="93"/>
      <c r="T106" s="80"/>
      <c r="U106" s="93">
        <f t="shared" si="8"/>
        <v>19.95</v>
      </c>
      <c r="V106" s="19">
        <v>0</v>
      </c>
      <c r="W106" s="24">
        <f t="shared" si="9"/>
        <v>10.55</v>
      </c>
      <c r="X106" s="19">
        <f t="shared" si="10"/>
        <v>4.9400000000000004</v>
      </c>
      <c r="Y106" s="93">
        <v>0</v>
      </c>
      <c r="Z106" s="195">
        <f t="shared" si="11"/>
        <v>90.08</v>
      </c>
      <c r="AA106" s="76"/>
    </row>
    <row r="107" spans="1:27" x14ac:dyDescent="0.25">
      <c r="A107" s="109">
        <f>'Door Comparison'!A107</f>
        <v>3</v>
      </c>
      <c r="B107" s="109">
        <f>'Door Comparison'!B107</f>
        <v>69</v>
      </c>
      <c r="C107" s="22" t="str">
        <f>'Door Comparison'!C107</f>
        <v>C07</v>
      </c>
      <c r="D107" s="22" t="str">
        <f>'Door Comparison'!F107</f>
        <v>Timber</v>
      </c>
      <c r="E107" s="22">
        <f>'Door Comparison'!D107</f>
        <v>550</v>
      </c>
      <c r="F107" s="22">
        <f>'Door Comparison'!E107</f>
        <v>2100</v>
      </c>
      <c r="G107" s="22" t="e">
        <f>'Door Comparison'!#REF!</f>
        <v>#REF!</v>
      </c>
      <c r="H107" s="22">
        <f>'Door Comparison'!G107</f>
        <v>0</v>
      </c>
      <c r="I107" s="22">
        <f>'Door Comparison'!H107</f>
        <v>1</v>
      </c>
      <c r="J107" s="22">
        <f>'Door Comparison'!I107</f>
        <v>0</v>
      </c>
      <c r="K107" s="22">
        <f>'Door Comparison'!J107</f>
        <v>0</v>
      </c>
      <c r="L107" s="22">
        <f>'Door Comparison'!K107</f>
        <v>1</v>
      </c>
      <c r="M107" s="22">
        <f>'Door Comparison'!L107</f>
        <v>0</v>
      </c>
      <c r="O107" s="95">
        <v>22</v>
      </c>
      <c r="P107" s="81"/>
      <c r="Q107" s="19">
        <f t="shared" si="6"/>
        <v>14.73</v>
      </c>
      <c r="R107" s="133">
        <f t="shared" si="7"/>
        <v>17.91</v>
      </c>
      <c r="S107" s="93"/>
      <c r="T107" s="80"/>
      <c r="U107" s="93">
        <f t="shared" si="8"/>
        <v>19.95</v>
      </c>
      <c r="V107" s="19">
        <v>0</v>
      </c>
      <c r="W107" s="24">
        <f t="shared" si="9"/>
        <v>10.55</v>
      </c>
      <c r="X107" s="19">
        <f t="shared" si="10"/>
        <v>4.9400000000000004</v>
      </c>
      <c r="Y107" s="93">
        <v>0</v>
      </c>
      <c r="Z107" s="195">
        <f t="shared" si="11"/>
        <v>90.08</v>
      </c>
      <c r="AA107" s="76"/>
    </row>
    <row r="108" spans="1:27" x14ac:dyDescent="0.25">
      <c r="A108" s="109">
        <f>'Door Comparison'!A108</f>
        <v>3</v>
      </c>
      <c r="B108" s="109">
        <f>'Door Comparison'!B108</f>
        <v>70</v>
      </c>
      <c r="C108" s="22" t="str">
        <f>'Door Comparison'!C108</f>
        <v>E06</v>
      </c>
      <c r="D108" s="22" t="str">
        <f>'Door Comparison'!F108</f>
        <v>Metal</v>
      </c>
      <c r="E108" s="22"/>
      <c r="F108" s="22"/>
      <c r="G108" s="22"/>
      <c r="H108" s="22"/>
      <c r="I108" s="22"/>
      <c r="J108" s="22"/>
      <c r="K108" s="22"/>
      <c r="L108" s="22"/>
      <c r="M108" s="22"/>
      <c r="O108" s="95"/>
      <c r="P108" s="81"/>
      <c r="Q108" s="19"/>
      <c r="S108" s="93"/>
      <c r="T108" s="80"/>
      <c r="U108" s="93"/>
      <c r="W108" s="24"/>
      <c r="X108" s="19"/>
      <c r="Y108" s="93"/>
      <c r="Z108" s="195"/>
      <c r="AA108" s="76" t="str">
        <f>'Door Comparison'!X108</f>
        <v>Fully clad metal doors cannot be fire certificated we have therefore allowed for a metal doorset</v>
      </c>
    </row>
    <row r="109" spans="1:27" x14ac:dyDescent="0.25">
      <c r="A109" s="109">
        <f>'Door Comparison'!A109</f>
        <v>4</v>
      </c>
      <c r="B109" s="109">
        <f>'Door Comparison'!B109</f>
        <v>1</v>
      </c>
      <c r="C109" s="22" t="str">
        <f>'Door Comparison'!C109</f>
        <v>R07</v>
      </c>
      <c r="D109" s="22" t="str">
        <f>'Door Comparison'!F109</f>
        <v>Profab</v>
      </c>
      <c r="E109" s="22">
        <f>'Door Comparison'!D109</f>
        <v>550</v>
      </c>
      <c r="F109" s="22">
        <f>'Door Comparison'!E109</f>
        <v>2000</v>
      </c>
      <c r="G109" s="22" t="e">
        <f>'Door Comparison'!#REF!</f>
        <v>#REF!</v>
      </c>
      <c r="H109" s="22">
        <f>'Door Comparison'!G109</f>
        <v>0</v>
      </c>
      <c r="I109" s="22">
        <f>'Door Comparison'!H109</f>
        <v>1</v>
      </c>
      <c r="J109" s="22">
        <f>'Door Comparison'!I109</f>
        <v>0</v>
      </c>
      <c r="K109" s="22">
        <f>'Door Comparison'!J109</f>
        <v>0</v>
      </c>
      <c r="L109" s="22">
        <f>'Door Comparison'!K109</f>
        <v>1</v>
      </c>
      <c r="M109" s="22">
        <f>'Door Comparison'!L109</f>
        <v>0</v>
      </c>
      <c r="O109" s="95">
        <v>135</v>
      </c>
      <c r="P109" s="81"/>
      <c r="Q109" s="19">
        <f t="shared" ref="Q109" si="21">(E109+2*F109)*3.1/1000</f>
        <v>14.11</v>
      </c>
      <c r="S109" s="93"/>
      <c r="T109" s="80"/>
      <c r="U109" s="93"/>
      <c r="W109" s="24">
        <f t="shared" ref="W109" si="22">(K109*((E109+2*F109)*1.11/1000))+(L109*((E109+2*F109)*2.22/1000))+(M109*((E109+2*F109)*1.11/1000))</f>
        <v>10.1</v>
      </c>
      <c r="X109" s="19">
        <f t="shared" ref="X109" si="23">(K109+L109+M109)*((E109+2*F109)*1.04/1000)</f>
        <v>4.7300000000000004</v>
      </c>
      <c r="Y109" s="93"/>
      <c r="Z109" s="195">
        <f t="shared" si="11"/>
        <v>163.94</v>
      </c>
      <c r="AA109" s="76" t="str">
        <f>'Door Comparison'!X109</f>
        <v>Profab recommend a door primed for on site decoration by others to match surrounding finishes.</v>
      </c>
    </row>
    <row r="110" spans="1:27" x14ac:dyDescent="0.25">
      <c r="A110" s="109">
        <f>'Door Comparison'!A110</f>
        <v>4</v>
      </c>
      <c r="B110" s="109">
        <f>'Door Comparison'!B110</f>
        <v>2</v>
      </c>
      <c r="C110" s="22" t="str">
        <f>'Door Comparison'!C110</f>
        <v>C03</v>
      </c>
      <c r="D110" s="22" t="str">
        <f>'Door Comparison'!F110</f>
        <v>Timber</v>
      </c>
      <c r="E110" s="22">
        <f>'Door Comparison'!D110</f>
        <v>1250</v>
      </c>
      <c r="F110" s="22">
        <f>'Door Comparison'!E110</f>
        <v>2290</v>
      </c>
      <c r="G110" s="22" t="e">
        <f>'Door Comparison'!#REF!</f>
        <v>#REF!</v>
      </c>
      <c r="H110" s="22">
        <f>'Door Comparison'!G110</f>
        <v>0</v>
      </c>
      <c r="I110" s="22">
        <f>'Door Comparison'!H110</f>
        <v>1</v>
      </c>
      <c r="J110" s="22">
        <f>'Door Comparison'!I110</f>
        <v>0</v>
      </c>
      <c r="K110" s="22">
        <f>'Door Comparison'!J110</f>
        <v>0</v>
      </c>
      <c r="L110" s="22">
        <f>'Door Comparison'!K110</f>
        <v>1</v>
      </c>
      <c r="M110" s="22">
        <f>'Door Comparison'!L110</f>
        <v>0</v>
      </c>
      <c r="O110" s="95">
        <v>88</v>
      </c>
      <c r="P110" s="81"/>
      <c r="Q110" s="19">
        <f t="shared" si="6"/>
        <v>18.07</v>
      </c>
      <c r="R110" s="133">
        <f t="shared" si="7"/>
        <v>21.98</v>
      </c>
      <c r="S110" s="93"/>
      <c r="T110" s="80"/>
      <c r="U110" s="93">
        <f t="shared" si="8"/>
        <v>24.49</v>
      </c>
      <c r="V110" s="19">
        <v>0</v>
      </c>
      <c r="W110" s="24">
        <f t="shared" si="9"/>
        <v>12.94</v>
      </c>
      <c r="X110" s="19">
        <f t="shared" si="10"/>
        <v>6.06</v>
      </c>
      <c r="Y110" s="93">
        <v>0</v>
      </c>
      <c r="Z110" s="195">
        <f t="shared" si="11"/>
        <v>171.54</v>
      </c>
      <c r="AA110" s="76"/>
    </row>
    <row r="111" spans="1:27" x14ac:dyDescent="0.25">
      <c r="A111" s="109">
        <f>'Door Comparison'!A111</f>
        <v>4</v>
      </c>
      <c r="B111" s="109">
        <f>'Door Comparison'!B111</f>
        <v>3</v>
      </c>
      <c r="C111" s="22" t="str">
        <f>'Door Comparison'!C111</f>
        <v>C10</v>
      </c>
      <c r="D111" s="22" t="str">
        <f>'Door Comparison'!F111</f>
        <v>Timber</v>
      </c>
      <c r="E111" s="22">
        <f>'Door Comparison'!D111</f>
        <v>1300</v>
      </c>
      <c r="F111" s="22">
        <f>'Door Comparison'!E111</f>
        <v>2275</v>
      </c>
      <c r="G111" s="22" t="e">
        <f>'Door Comparison'!#REF!</f>
        <v>#REF!</v>
      </c>
      <c r="H111" s="22">
        <f>'Door Comparison'!G111</f>
        <v>0</v>
      </c>
      <c r="I111" s="22">
        <f>'Door Comparison'!H111</f>
        <v>1</v>
      </c>
      <c r="J111" s="22">
        <f>'Door Comparison'!I111</f>
        <v>0</v>
      </c>
      <c r="K111" s="22">
        <f>'Door Comparison'!J111</f>
        <v>1</v>
      </c>
      <c r="L111" s="22">
        <f>'Door Comparison'!K111</f>
        <v>0</v>
      </c>
      <c r="M111" s="22">
        <f>'Door Comparison'!L111</f>
        <v>0</v>
      </c>
      <c r="O111" s="95">
        <v>88</v>
      </c>
      <c r="P111" s="81"/>
      <c r="Q111" s="19">
        <f t="shared" si="6"/>
        <v>18.14</v>
      </c>
      <c r="R111" s="133">
        <f t="shared" si="7"/>
        <v>22.05</v>
      </c>
      <c r="S111" s="93"/>
      <c r="T111" s="80"/>
      <c r="U111" s="93">
        <f t="shared" si="8"/>
        <v>24.57</v>
      </c>
      <c r="V111" s="19">
        <v>0</v>
      </c>
      <c r="W111" s="24">
        <f t="shared" si="9"/>
        <v>6.49</v>
      </c>
      <c r="X111" s="19">
        <f t="shared" si="10"/>
        <v>6.08</v>
      </c>
      <c r="Y111" s="93">
        <v>0</v>
      </c>
      <c r="Z111" s="195">
        <f t="shared" si="11"/>
        <v>165.33</v>
      </c>
      <c r="AA111" s="76"/>
    </row>
    <row r="112" spans="1:27" x14ac:dyDescent="0.25">
      <c r="A112" s="109">
        <f>'Door Comparison'!A112</f>
        <v>4</v>
      </c>
      <c r="B112" s="109">
        <f>'Door Comparison'!B112</f>
        <v>4</v>
      </c>
      <c r="C112" s="22" t="str">
        <f>'Door Comparison'!C112</f>
        <v>R01</v>
      </c>
      <c r="D112" s="22" t="str">
        <f>'Door Comparison'!F112</f>
        <v>Timber</v>
      </c>
      <c r="E112" s="22">
        <f>'Door Comparison'!D112</f>
        <v>2100</v>
      </c>
      <c r="F112" s="22">
        <f>'Door Comparison'!E112</f>
        <v>2300</v>
      </c>
      <c r="G112" s="22" t="e">
        <f>'Door Comparison'!#REF!</f>
        <v>#REF!</v>
      </c>
      <c r="H112" s="22">
        <f>'Door Comparison'!G112</f>
        <v>0</v>
      </c>
      <c r="I112" s="22">
        <f>'Door Comparison'!H112</f>
        <v>1</v>
      </c>
      <c r="J112" s="22">
        <f>'Door Comparison'!I112</f>
        <v>0</v>
      </c>
      <c r="K112" s="22">
        <f>'Door Comparison'!J112</f>
        <v>0</v>
      </c>
      <c r="L112" s="22">
        <f>'Door Comparison'!K112</f>
        <v>1</v>
      </c>
      <c r="M112" s="22">
        <f>'Door Comparison'!L112</f>
        <v>0</v>
      </c>
      <c r="O112" s="95">
        <v>176</v>
      </c>
      <c r="P112" s="81"/>
      <c r="Q112" s="19">
        <f t="shared" si="6"/>
        <v>20.77</v>
      </c>
      <c r="R112" s="133">
        <f t="shared" si="7"/>
        <v>25.26</v>
      </c>
      <c r="S112" s="93"/>
      <c r="T112" s="80"/>
      <c r="U112" s="93">
        <f t="shared" si="8"/>
        <v>28.14</v>
      </c>
      <c r="V112" s="19">
        <v>0</v>
      </c>
      <c r="W112" s="24">
        <f t="shared" si="9"/>
        <v>14.87</v>
      </c>
      <c r="X112" s="19">
        <f t="shared" si="10"/>
        <v>6.97</v>
      </c>
      <c r="Y112" s="93">
        <v>0</v>
      </c>
      <c r="Z112" s="195">
        <f t="shared" si="11"/>
        <v>272.01</v>
      </c>
      <c r="AA112" s="76"/>
    </row>
    <row r="113" spans="1:27" x14ac:dyDescent="0.25">
      <c r="A113" s="109">
        <f>'Door Comparison'!A113</f>
        <v>4</v>
      </c>
      <c r="B113" s="109">
        <f>'Door Comparison'!B113</f>
        <v>5</v>
      </c>
      <c r="C113" s="22" t="str">
        <f>'Door Comparison'!C113</f>
        <v>R01</v>
      </c>
      <c r="D113" s="22" t="str">
        <f>'Door Comparison'!F113</f>
        <v>Timber</v>
      </c>
      <c r="E113" s="22">
        <f>'Door Comparison'!D113</f>
        <v>1540</v>
      </c>
      <c r="F113" s="22">
        <f>'Door Comparison'!E113</f>
        <v>2300</v>
      </c>
      <c r="G113" s="22" t="e">
        <f>'Door Comparison'!#REF!</f>
        <v>#REF!</v>
      </c>
      <c r="H113" s="22">
        <f>'Door Comparison'!G113</f>
        <v>0</v>
      </c>
      <c r="I113" s="22">
        <f>'Door Comparison'!H113</f>
        <v>1</v>
      </c>
      <c r="J113" s="22">
        <f>'Door Comparison'!I113</f>
        <v>0</v>
      </c>
      <c r="K113" s="22">
        <f>'Door Comparison'!J113</f>
        <v>0</v>
      </c>
      <c r="L113" s="22">
        <f>'Door Comparison'!K113</f>
        <v>1</v>
      </c>
      <c r="M113" s="22">
        <f>'Door Comparison'!L113</f>
        <v>0</v>
      </c>
      <c r="O113" s="95">
        <v>88</v>
      </c>
      <c r="P113" s="81"/>
      <c r="Q113" s="19">
        <f t="shared" si="6"/>
        <v>19.03</v>
      </c>
      <c r="R113" s="133">
        <f t="shared" si="7"/>
        <v>23.15</v>
      </c>
      <c r="S113" s="93"/>
      <c r="T113" s="80"/>
      <c r="U113" s="93">
        <f t="shared" si="8"/>
        <v>25.79</v>
      </c>
      <c r="V113" s="19">
        <v>0</v>
      </c>
      <c r="W113" s="24">
        <f t="shared" si="9"/>
        <v>13.63</v>
      </c>
      <c r="X113" s="19">
        <f t="shared" si="10"/>
        <v>6.39</v>
      </c>
      <c r="Y113" s="93">
        <v>0</v>
      </c>
      <c r="Z113" s="195">
        <f t="shared" si="11"/>
        <v>175.99</v>
      </c>
      <c r="AA113" s="76"/>
    </row>
    <row r="114" spans="1:27" x14ac:dyDescent="0.25">
      <c r="A114" s="109">
        <f>'Door Comparison'!A114</f>
        <v>4</v>
      </c>
      <c r="B114" s="109">
        <f>'Door Comparison'!B114</f>
        <v>6</v>
      </c>
      <c r="C114" s="22" t="str">
        <f>'Door Comparison'!C114</f>
        <v>R01</v>
      </c>
      <c r="D114" s="22" t="str">
        <f>'Door Comparison'!F114</f>
        <v>Timber</v>
      </c>
      <c r="E114" s="22">
        <f>'Door Comparison'!D114</f>
        <v>1540</v>
      </c>
      <c r="F114" s="22">
        <f>'Door Comparison'!E114</f>
        <v>2300</v>
      </c>
      <c r="G114" s="22" t="e">
        <f>'Door Comparison'!#REF!</f>
        <v>#REF!</v>
      </c>
      <c r="H114" s="22">
        <f>'Door Comparison'!G114</f>
        <v>0</v>
      </c>
      <c r="I114" s="22">
        <f>'Door Comparison'!H114</f>
        <v>1</v>
      </c>
      <c r="J114" s="22">
        <f>'Door Comparison'!I114</f>
        <v>0</v>
      </c>
      <c r="K114" s="22">
        <f>'Door Comparison'!J114</f>
        <v>0</v>
      </c>
      <c r="L114" s="22">
        <f>'Door Comparison'!K114</f>
        <v>1</v>
      </c>
      <c r="M114" s="22">
        <f>'Door Comparison'!L114</f>
        <v>0</v>
      </c>
      <c r="O114" s="95">
        <v>88</v>
      </c>
      <c r="P114" s="81"/>
      <c r="Q114" s="19">
        <f t="shared" si="6"/>
        <v>19.03</v>
      </c>
      <c r="R114" s="133">
        <f t="shared" si="7"/>
        <v>23.15</v>
      </c>
      <c r="S114" s="93"/>
      <c r="T114" s="80"/>
      <c r="U114" s="93">
        <f t="shared" si="8"/>
        <v>25.79</v>
      </c>
      <c r="V114" s="19">
        <v>0</v>
      </c>
      <c r="W114" s="24">
        <f t="shared" si="9"/>
        <v>13.63</v>
      </c>
      <c r="X114" s="19">
        <f t="shared" si="10"/>
        <v>6.39</v>
      </c>
      <c r="Y114" s="93">
        <v>0</v>
      </c>
      <c r="Z114" s="195">
        <f t="shared" si="11"/>
        <v>175.99</v>
      </c>
      <c r="AA114" s="76"/>
    </row>
    <row r="115" spans="1:27" x14ac:dyDescent="0.25">
      <c r="A115" s="109">
        <f>'Door Comparison'!A115</f>
        <v>4</v>
      </c>
      <c r="B115" s="109">
        <f>'Door Comparison'!B115</f>
        <v>7</v>
      </c>
      <c r="C115" s="22" t="str">
        <f>'Door Comparison'!C115</f>
        <v>R01</v>
      </c>
      <c r="D115" s="22" t="str">
        <f>'Door Comparison'!F115</f>
        <v>Timber</v>
      </c>
      <c r="E115" s="22">
        <f>'Door Comparison'!D115</f>
        <v>1340</v>
      </c>
      <c r="F115" s="22">
        <f>'Door Comparison'!E115</f>
        <v>2300</v>
      </c>
      <c r="G115" s="22" t="e">
        <f>'Door Comparison'!#REF!</f>
        <v>#REF!</v>
      </c>
      <c r="H115" s="22">
        <f>'Door Comparison'!G115</f>
        <v>0</v>
      </c>
      <c r="I115" s="22">
        <f>'Door Comparison'!H115</f>
        <v>1</v>
      </c>
      <c r="J115" s="22">
        <f>'Door Comparison'!I115</f>
        <v>0</v>
      </c>
      <c r="K115" s="22">
        <f>'Door Comparison'!J115</f>
        <v>0</v>
      </c>
      <c r="L115" s="22">
        <f>'Door Comparison'!K115</f>
        <v>1</v>
      </c>
      <c r="M115" s="22">
        <f>'Door Comparison'!L115</f>
        <v>0</v>
      </c>
      <c r="O115" s="95">
        <v>88</v>
      </c>
      <c r="P115" s="81"/>
      <c r="Q115" s="19">
        <f t="shared" si="6"/>
        <v>18.41</v>
      </c>
      <c r="R115" s="133">
        <f t="shared" si="7"/>
        <v>22.39</v>
      </c>
      <c r="S115" s="93"/>
      <c r="T115" s="80"/>
      <c r="U115" s="93">
        <f t="shared" si="8"/>
        <v>24.95</v>
      </c>
      <c r="V115" s="19">
        <v>0</v>
      </c>
      <c r="W115" s="24">
        <f t="shared" si="9"/>
        <v>13.19</v>
      </c>
      <c r="X115" s="19">
        <f t="shared" si="10"/>
        <v>6.18</v>
      </c>
      <c r="Y115" s="93">
        <v>0</v>
      </c>
      <c r="Z115" s="195">
        <f t="shared" si="11"/>
        <v>173.12</v>
      </c>
      <c r="AA115" s="76"/>
    </row>
    <row r="116" spans="1:27" x14ac:dyDescent="0.25">
      <c r="A116" s="109">
        <f>'Door Comparison'!A116</f>
        <v>4</v>
      </c>
      <c r="B116" s="109">
        <f>'Door Comparison'!B116</f>
        <v>8</v>
      </c>
      <c r="C116" s="22" t="str">
        <f>'Door Comparison'!C116</f>
        <v>C01</v>
      </c>
      <c r="D116" s="22" t="str">
        <f>'Door Comparison'!F116</f>
        <v>Timber</v>
      </c>
      <c r="E116" s="22">
        <f>'Door Comparison'!D116</f>
        <v>2005</v>
      </c>
      <c r="F116" s="22">
        <f>'Door Comparison'!E116</f>
        <v>2275</v>
      </c>
      <c r="G116" s="22" t="e">
        <f>'Door Comparison'!#REF!</f>
        <v>#REF!</v>
      </c>
      <c r="H116" s="22">
        <f>'Door Comparison'!G116</f>
        <v>0</v>
      </c>
      <c r="I116" s="22">
        <f>'Door Comparison'!H116</f>
        <v>1</v>
      </c>
      <c r="J116" s="22">
        <f>'Door Comparison'!I116</f>
        <v>0</v>
      </c>
      <c r="K116" s="22">
        <f>'Door Comparison'!J116</f>
        <v>1</v>
      </c>
      <c r="L116" s="22">
        <f>'Door Comparison'!K116</f>
        <v>0</v>
      </c>
      <c r="M116" s="22">
        <f>'Door Comparison'!L116</f>
        <v>0</v>
      </c>
      <c r="O116" s="95">
        <v>176</v>
      </c>
      <c r="P116" s="81"/>
      <c r="Q116" s="19">
        <f t="shared" si="6"/>
        <v>20.32</v>
      </c>
      <c r="R116" s="133">
        <f t="shared" si="7"/>
        <v>24.71</v>
      </c>
      <c r="S116" s="93"/>
      <c r="T116" s="80"/>
      <c r="U116" s="93">
        <f t="shared" si="8"/>
        <v>27.53</v>
      </c>
      <c r="V116" s="19">
        <v>0</v>
      </c>
      <c r="W116" s="24">
        <f t="shared" si="9"/>
        <v>7.28</v>
      </c>
      <c r="X116" s="19">
        <f t="shared" si="10"/>
        <v>6.82</v>
      </c>
      <c r="Y116" s="93">
        <v>0</v>
      </c>
      <c r="Z116" s="195">
        <f t="shared" si="11"/>
        <v>262.66000000000003</v>
      </c>
      <c r="AA116" s="76"/>
    </row>
    <row r="117" spans="1:27" x14ac:dyDescent="0.25">
      <c r="A117" s="109">
        <f>'Door Comparison'!A117</f>
        <v>4</v>
      </c>
      <c r="B117" s="109">
        <f>'Door Comparison'!B117</f>
        <v>9</v>
      </c>
      <c r="C117" s="22" t="str">
        <f>'Door Comparison'!C117</f>
        <v>C02</v>
      </c>
      <c r="D117" s="22" t="str">
        <f>'Door Comparison'!F117</f>
        <v>Timber</v>
      </c>
      <c r="E117" s="22">
        <f>'Door Comparison'!D117</f>
        <v>1010</v>
      </c>
      <c r="F117" s="22">
        <f>'Door Comparison'!E117</f>
        <v>2300</v>
      </c>
      <c r="G117" s="22" t="e">
        <f>'Door Comparison'!#REF!</f>
        <v>#REF!</v>
      </c>
      <c r="H117" s="22">
        <f>'Door Comparison'!G117</f>
        <v>0</v>
      </c>
      <c r="I117" s="22">
        <f>'Door Comparison'!H117</f>
        <v>1</v>
      </c>
      <c r="J117" s="22">
        <f>'Door Comparison'!I117</f>
        <v>0</v>
      </c>
      <c r="K117" s="22">
        <f>'Door Comparison'!J117</f>
        <v>0</v>
      </c>
      <c r="L117" s="22">
        <f>'Door Comparison'!K117</f>
        <v>0</v>
      </c>
      <c r="M117" s="22">
        <f>'Door Comparison'!L117</f>
        <v>0</v>
      </c>
      <c r="O117" s="95">
        <v>88</v>
      </c>
      <c r="P117" s="81"/>
      <c r="Q117" s="19">
        <f t="shared" si="6"/>
        <v>17.39</v>
      </c>
      <c r="R117" s="133">
        <f t="shared" si="7"/>
        <v>21.15</v>
      </c>
      <c r="S117" s="93"/>
      <c r="T117" s="80"/>
      <c r="U117" s="93">
        <f t="shared" si="8"/>
        <v>23.56</v>
      </c>
      <c r="V117" s="19">
        <v>0</v>
      </c>
      <c r="W117" s="24">
        <f t="shared" si="9"/>
        <v>0</v>
      </c>
      <c r="X117" s="19">
        <f t="shared" si="10"/>
        <v>0</v>
      </c>
      <c r="Y117" s="93">
        <v>0</v>
      </c>
      <c r="Z117" s="195">
        <f t="shared" si="11"/>
        <v>150.1</v>
      </c>
      <c r="AA117" s="76"/>
    </row>
    <row r="118" spans="1:27" x14ac:dyDescent="0.25">
      <c r="A118" s="109">
        <f>'Door Comparison'!A118</f>
        <v>4</v>
      </c>
      <c r="B118" s="109">
        <f>'Door Comparison'!B118</f>
        <v>10</v>
      </c>
      <c r="C118" s="22" t="str">
        <f>'Door Comparison'!C118</f>
        <v>E06</v>
      </c>
      <c r="D118" s="22" t="str">
        <f>'Door Comparison'!F118</f>
        <v>Metal</v>
      </c>
      <c r="E118" s="22"/>
      <c r="F118" s="22"/>
      <c r="G118" s="22"/>
      <c r="H118" s="22"/>
      <c r="I118" s="22"/>
      <c r="J118" s="22"/>
      <c r="K118" s="22"/>
      <c r="L118" s="22"/>
      <c r="M118" s="22"/>
      <c r="O118" s="95"/>
      <c r="P118" s="81"/>
      <c r="Q118" s="19"/>
      <c r="S118" s="93"/>
      <c r="T118" s="80"/>
      <c r="U118" s="93"/>
      <c r="W118" s="24"/>
      <c r="X118" s="19"/>
      <c r="Y118" s="93"/>
      <c r="Z118" s="195"/>
      <c r="AA118" s="76" t="str">
        <f>'Door Comparison'!X118</f>
        <v>Fully clad metal doors cannot be fire certificated we have therefore allowed for a metal doorset</v>
      </c>
    </row>
    <row r="119" spans="1:27" x14ac:dyDescent="0.25">
      <c r="A119" s="109">
        <f>'Door Comparison'!A119</f>
        <v>4</v>
      </c>
      <c r="B119" s="109">
        <f>'Door Comparison'!B119</f>
        <v>11</v>
      </c>
      <c r="C119" s="22" t="str">
        <f>'Door Comparison'!C119</f>
        <v>C04</v>
      </c>
      <c r="D119" s="22" t="str">
        <f>'Door Comparison'!F119</f>
        <v>Timber</v>
      </c>
      <c r="E119" s="22">
        <f>'Door Comparison'!D119</f>
        <v>1250</v>
      </c>
      <c r="F119" s="22">
        <f>'Door Comparison'!E119</f>
        <v>2300</v>
      </c>
      <c r="G119" s="22" t="e">
        <f>'Door Comparison'!#REF!</f>
        <v>#REF!</v>
      </c>
      <c r="H119" s="22">
        <f>'Door Comparison'!G119</f>
        <v>0</v>
      </c>
      <c r="I119" s="22">
        <f>'Door Comparison'!H119</f>
        <v>1</v>
      </c>
      <c r="J119" s="22">
        <f>'Door Comparison'!I119</f>
        <v>0</v>
      </c>
      <c r="K119" s="22">
        <f>'Door Comparison'!J119</f>
        <v>0</v>
      </c>
      <c r="L119" s="22">
        <f>'Door Comparison'!K119</f>
        <v>1</v>
      </c>
      <c r="M119" s="22">
        <f>'Door Comparison'!L119</f>
        <v>0</v>
      </c>
      <c r="O119" s="95">
        <v>88</v>
      </c>
      <c r="P119" s="81"/>
      <c r="Q119" s="19">
        <f t="shared" si="6"/>
        <v>18.14</v>
      </c>
      <c r="R119" s="133">
        <f t="shared" si="7"/>
        <v>22.05</v>
      </c>
      <c r="S119" s="93"/>
      <c r="T119" s="80"/>
      <c r="U119" s="93">
        <f t="shared" si="8"/>
        <v>24.57</v>
      </c>
      <c r="V119" s="19">
        <v>0</v>
      </c>
      <c r="W119" s="24">
        <f t="shared" si="9"/>
        <v>12.99</v>
      </c>
      <c r="X119" s="19">
        <f t="shared" si="10"/>
        <v>6.08</v>
      </c>
      <c r="Y119" s="93">
        <v>0</v>
      </c>
      <c r="Z119" s="195">
        <f t="shared" si="11"/>
        <v>171.83</v>
      </c>
      <c r="AA119" s="76"/>
    </row>
    <row r="120" spans="1:27" x14ac:dyDescent="0.25">
      <c r="A120" s="109">
        <f>'Door Comparison'!A120</f>
        <v>4</v>
      </c>
      <c r="B120" s="109">
        <f>'Door Comparison'!B120</f>
        <v>14</v>
      </c>
      <c r="C120" s="22" t="str">
        <f>'Door Comparison'!C120</f>
        <v>L01</v>
      </c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O120" s="95"/>
      <c r="P120" s="81"/>
      <c r="Q120" s="19"/>
      <c r="S120" s="93"/>
      <c r="T120" s="80"/>
      <c r="U120" s="93"/>
      <c r="W120" s="24"/>
      <c r="X120" s="19"/>
      <c r="Y120" s="93"/>
      <c r="Z120" s="195"/>
      <c r="AA120" s="76" t="str">
        <f>'Door Comparison'!X120</f>
        <v>Lift doors. Excluded</v>
      </c>
    </row>
    <row r="121" spans="1:27" x14ac:dyDescent="0.25">
      <c r="A121" s="109">
        <f>'Door Comparison'!A121</f>
        <v>4</v>
      </c>
      <c r="B121" s="109">
        <f>'Door Comparison'!B121</f>
        <v>15</v>
      </c>
      <c r="C121" s="22" t="str">
        <f>'Door Comparison'!C121</f>
        <v>L01</v>
      </c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O121" s="95"/>
      <c r="P121" s="81"/>
      <c r="Q121" s="19"/>
      <c r="S121" s="93"/>
      <c r="T121" s="80"/>
      <c r="U121" s="93"/>
      <c r="W121" s="24"/>
      <c r="X121" s="19"/>
      <c r="Y121" s="93"/>
      <c r="Z121" s="195"/>
      <c r="AA121" s="76" t="str">
        <f>'Door Comparison'!X121</f>
        <v>Lift doors. Excluded</v>
      </c>
    </row>
    <row r="122" spans="1:27" x14ac:dyDescent="0.25">
      <c r="A122" s="109">
        <f>'Door Comparison'!A122</f>
        <v>4</v>
      </c>
      <c r="B122" s="109" t="str">
        <f>'Door Comparison'!B122</f>
        <v>16A</v>
      </c>
      <c r="C122" s="22" t="str">
        <f>'Door Comparison'!C122</f>
        <v>R04</v>
      </c>
      <c r="D122" s="22" t="str">
        <f>'Door Comparison'!F122</f>
        <v>Timber</v>
      </c>
      <c r="E122" s="22">
        <f>'Door Comparison'!D122</f>
        <v>1024</v>
      </c>
      <c r="F122" s="22">
        <f>'Door Comparison'!E122</f>
        <v>2275</v>
      </c>
      <c r="G122" s="22" t="e">
        <f>'Door Comparison'!#REF!</f>
        <v>#REF!</v>
      </c>
      <c r="H122" s="22">
        <f>'Door Comparison'!G122</f>
        <v>0</v>
      </c>
      <c r="I122" s="22">
        <f>'Door Comparison'!H122</f>
        <v>1</v>
      </c>
      <c r="J122" s="22">
        <f>'Door Comparison'!I122</f>
        <v>0</v>
      </c>
      <c r="K122" s="22">
        <f>'Door Comparison'!J122</f>
        <v>0</v>
      </c>
      <c r="L122" s="22">
        <f>'Door Comparison'!K122</f>
        <v>0</v>
      </c>
      <c r="M122" s="22">
        <f>'Door Comparison'!L122</f>
        <v>0</v>
      </c>
      <c r="O122" s="95">
        <v>88</v>
      </c>
      <c r="P122" s="81"/>
      <c r="Q122" s="19">
        <f t="shared" si="6"/>
        <v>17.28</v>
      </c>
      <c r="R122" s="133">
        <f t="shared" si="7"/>
        <v>21.01</v>
      </c>
      <c r="S122" s="93"/>
      <c r="T122" s="80"/>
      <c r="U122" s="93">
        <f t="shared" si="8"/>
        <v>23.41</v>
      </c>
      <c r="V122" s="19">
        <v>0</v>
      </c>
      <c r="W122" s="24">
        <f t="shared" si="9"/>
        <v>0</v>
      </c>
      <c r="X122" s="19">
        <f t="shared" si="10"/>
        <v>0</v>
      </c>
      <c r="Y122" s="93">
        <v>0</v>
      </c>
      <c r="Z122" s="195">
        <f t="shared" si="11"/>
        <v>149.69999999999999</v>
      </c>
      <c r="AA122" s="76"/>
    </row>
    <row r="123" spans="1:27" x14ac:dyDescent="0.25">
      <c r="A123" s="109">
        <f>'Door Comparison'!A123</f>
        <v>4</v>
      </c>
      <c r="B123" s="109" t="str">
        <f>'Door Comparison'!B123</f>
        <v>16B</v>
      </c>
      <c r="C123" s="22" t="str">
        <f>'Door Comparison'!C123</f>
        <v>R03</v>
      </c>
      <c r="D123" s="22" t="str">
        <f>'Door Comparison'!F123</f>
        <v>Timber</v>
      </c>
      <c r="E123" s="22">
        <f>'Door Comparison'!D123</f>
        <v>1024</v>
      </c>
      <c r="F123" s="22">
        <f>'Door Comparison'!E123</f>
        <v>2275</v>
      </c>
      <c r="G123" s="22" t="e">
        <f>'Door Comparison'!#REF!</f>
        <v>#REF!</v>
      </c>
      <c r="H123" s="22">
        <f>'Door Comparison'!G123</f>
        <v>0</v>
      </c>
      <c r="I123" s="22">
        <f>'Door Comparison'!H123</f>
        <v>1</v>
      </c>
      <c r="J123" s="22">
        <f>'Door Comparison'!I123</f>
        <v>0</v>
      </c>
      <c r="K123" s="22">
        <f>'Door Comparison'!J123</f>
        <v>0</v>
      </c>
      <c r="L123" s="22">
        <f>'Door Comparison'!K123</f>
        <v>1</v>
      </c>
      <c r="M123" s="22">
        <f>'Door Comparison'!L123</f>
        <v>0</v>
      </c>
      <c r="O123" s="95">
        <v>88</v>
      </c>
      <c r="P123" s="81"/>
      <c r="Q123" s="19">
        <f t="shared" si="6"/>
        <v>17.28</v>
      </c>
      <c r="R123" s="133">
        <f t="shared" si="7"/>
        <v>21.01</v>
      </c>
      <c r="S123" s="93"/>
      <c r="T123" s="80"/>
      <c r="U123" s="93">
        <f t="shared" si="8"/>
        <v>23.41</v>
      </c>
      <c r="V123" s="19">
        <v>0</v>
      </c>
      <c r="W123" s="24">
        <f t="shared" si="9"/>
        <v>12.37</v>
      </c>
      <c r="X123" s="19">
        <f t="shared" si="10"/>
        <v>5.8</v>
      </c>
      <c r="Y123" s="93">
        <v>0</v>
      </c>
      <c r="Z123" s="195">
        <f t="shared" si="11"/>
        <v>167.87</v>
      </c>
      <c r="AA123" s="76"/>
    </row>
    <row r="124" spans="1:27" x14ac:dyDescent="0.25">
      <c r="A124" s="109">
        <f>'Door Comparison'!A124</f>
        <v>4</v>
      </c>
      <c r="B124" s="109">
        <f>'Door Comparison'!B124</f>
        <v>17</v>
      </c>
      <c r="C124" s="22" t="str">
        <f>'Door Comparison'!C124</f>
        <v>R02</v>
      </c>
      <c r="D124" s="22" t="str">
        <f>'Door Comparison'!F124</f>
        <v>Profab</v>
      </c>
      <c r="E124" s="22">
        <f>'Door Comparison'!D124</f>
        <v>450</v>
      </c>
      <c r="F124" s="22">
        <f>'Door Comparison'!E124</f>
        <v>650</v>
      </c>
      <c r="G124" s="22" t="e">
        <f>'Door Comparison'!#REF!</f>
        <v>#REF!</v>
      </c>
      <c r="H124" s="22">
        <f>'Door Comparison'!G124</f>
        <v>0</v>
      </c>
      <c r="I124" s="22">
        <f>'Door Comparison'!H124</f>
        <v>1</v>
      </c>
      <c r="J124" s="22">
        <f>'Door Comparison'!I124</f>
        <v>0</v>
      </c>
      <c r="K124" s="22">
        <f>'Door Comparison'!J124</f>
        <v>0</v>
      </c>
      <c r="L124" s="22">
        <f>'Door Comparison'!K124</f>
        <v>1</v>
      </c>
      <c r="M124" s="22">
        <f>'Door Comparison'!L124</f>
        <v>0</v>
      </c>
      <c r="O124" s="95">
        <v>135</v>
      </c>
      <c r="P124" s="81"/>
      <c r="Q124" s="19">
        <f t="shared" si="6"/>
        <v>5.43</v>
      </c>
      <c r="S124" s="93"/>
      <c r="T124" s="80"/>
      <c r="U124" s="93"/>
      <c r="W124" s="24">
        <f t="shared" si="9"/>
        <v>3.89</v>
      </c>
      <c r="X124" s="19">
        <f t="shared" si="10"/>
        <v>1.82</v>
      </c>
      <c r="Y124" s="93"/>
      <c r="Z124" s="195">
        <f t="shared" si="11"/>
        <v>146.13999999999999</v>
      </c>
      <c r="AA124" s="76" t="str">
        <f>'Door Comparison'!X124</f>
        <v>Profab recommend a door primed for on site decoration by others to match surrounding finishes.</v>
      </c>
    </row>
    <row r="125" spans="1:27" x14ac:dyDescent="0.25">
      <c r="A125" s="109">
        <f>'Door Comparison'!A125</f>
        <v>4</v>
      </c>
      <c r="B125" s="109">
        <f>'Door Comparison'!B125</f>
        <v>18</v>
      </c>
      <c r="C125" s="22" t="str">
        <f>'Door Comparison'!C125</f>
        <v>C01</v>
      </c>
      <c r="D125" s="22" t="str">
        <f>'Door Comparison'!F125</f>
        <v>Timber</v>
      </c>
      <c r="E125" s="22">
        <f>'Door Comparison'!D125</f>
        <v>2005</v>
      </c>
      <c r="F125" s="22">
        <f>'Door Comparison'!E125</f>
        <v>2275</v>
      </c>
      <c r="G125" s="22" t="e">
        <f>'Door Comparison'!#REF!</f>
        <v>#REF!</v>
      </c>
      <c r="H125" s="22">
        <f>'Door Comparison'!G125</f>
        <v>0</v>
      </c>
      <c r="I125" s="22">
        <f>'Door Comparison'!H125</f>
        <v>1</v>
      </c>
      <c r="J125" s="22">
        <f>'Door Comparison'!I125</f>
        <v>0</v>
      </c>
      <c r="K125" s="22">
        <f>'Door Comparison'!J125</f>
        <v>1</v>
      </c>
      <c r="L125" s="22">
        <f>'Door Comparison'!K125</f>
        <v>0</v>
      </c>
      <c r="M125" s="22">
        <f>'Door Comparison'!L125</f>
        <v>0</v>
      </c>
      <c r="O125" s="95">
        <v>176</v>
      </c>
      <c r="P125" s="81"/>
      <c r="Q125" s="19">
        <f t="shared" si="6"/>
        <v>20.32</v>
      </c>
      <c r="R125" s="133">
        <f t="shared" si="7"/>
        <v>24.71</v>
      </c>
      <c r="S125" s="93"/>
      <c r="T125" s="80"/>
      <c r="U125" s="93">
        <f t="shared" si="8"/>
        <v>27.53</v>
      </c>
      <c r="V125" s="19">
        <v>0</v>
      </c>
      <c r="W125" s="24">
        <f t="shared" si="9"/>
        <v>7.28</v>
      </c>
      <c r="X125" s="19">
        <f t="shared" si="10"/>
        <v>6.82</v>
      </c>
      <c r="Y125" s="93">
        <v>0</v>
      </c>
      <c r="Z125" s="195">
        <f t="shared" si="11"/>
        <v>262.66000000000003</v>
      </c>
      <c r="AA125" s="76"/>
    </row>
    <row r="126" spans="1:27" x14ac:dyDescent="0.25">
      <c r="A126" s="109">
        <f>'Door Comparison'!A126</f>
        <v>4</v>
      </c>
      <c r="B126" s="109" t="str">
        <f>'Door Comparison'!B126</f>
        <v>19A</v>
      </c>
      <c r="C126" s="22" t="str">
        <f>'Door Comparison'!C126</f>
        <v>R05</v>
      </c>
      <c r="D126" s="22" t="str">
        <f>'Door Comparison'!F126</f>
        <v>Timber</v>
      </c>
      <c r="E126" s="22">
        <f>'Door Comparison'!D126</f>
        <v>1710</v>
      </c>
      <c r="F126" s="22">
        <f>'Door Comparison'!E126</f>
        <v>2275</v>
      </c>
      <c r="G126" s="22" t="e">
        <f>'Door Comparison'!#REF!</f>
        <v>#REF!</v>
      </c>
      <c r="H126" s="22">
        <f>'Door Comparison'!G126</f>
        <v>0</v>
      </c>
      <c r="I126" s="22">
        <f>'Door Comparison'!H126</f>
        <v>1</v>
      </c>
      <c r="J126" s="22">
        <f>'Door Comparison'!I126</f>
        <v>0</v>
      </c>
      <c r="K126" s="22">
        <f>'Door Comparison'!J126</f>
        <v>0</v>
      </c>
      <c r="L126" s="22">
        <f>'Door Comparison'!K126</f>
        <v>0</v>
      </c>
      <c r="M126" s="22">
        <f>'Door Comparison'!L126</f>
        <v>0</v>
      </c>
      <c r="O126" s="95">
        <v>88</v>
      </c>
      <c r="P126" s="81"/>
      <c r="Q126" s="19">
        <f t="shared" si="6"/>
        <v>19.41</v>
      </c>
      <c r="R126" s="133">
        <f t="shared" si="7"/>
        <v>23.6</v>
      </c>
      <c r="S126" s="93"/>
      <c r="T126" s="80"/>
      <c r="U126" s="93">
        <f t="shared" si="8"/>
        <v>26.29</v>
      </c>
      <c r="V126" s="19">
        <v>0</v>
      </c>
      <c r="W126" s="24">
        <f t="shared" si="9"/>
        <v>0</v>
      </c>
      <c r="X126" s="19">
        <f t="shared" si="10"/>
        <v>0</v>
      </c>
      <c r="Y126" s="93">
        <v>0</v>
      </c>
      <c r="Z126" s="195">
        <f t="shared" si="11"/>
        <v>157.30000000000001</v>
      </c>
      <c r="AA126" s="76"/>
    </row>
    <row r="127" spans="1:27" x14ac:dyDescent="0.25">
      <c r="A127" s="109">
        <f>'Door Comparison'!A127</f>
        <v>4</v>
      </c>
      <c r="B127" s="109" t="str">
        <f>'Door Comparison'!B127</f>
        <v>19B</v>
      </c>
      <c r="C127" s="22" t="str">
        <f>'Door Comparison'!C127</f>
        <v>R01</v>
      </c>
      <c r="D127" s="22" t="str">
        <f>'Door Comparison'!F127</f>
        <v>Timber</v>
      </c>
      <c r="E127" s="22">
        <f>'Door Comparison'!D127</f>
        <v>1710</v>
      </c>
      <c r="F127" s="22">
        <f>'Door Comparison'!E127</f>
        <v>2275</v>
      </c>
      <c r="G127" s="22" t="e">
        <f>'Door Comparison'!#REF!</f>
        <v>#REF!</v>
      </c>
      <c r="H127" s="22">
        <f>'Door Comparison'!G127</f>
        <v>0</v>
      </c>
      <c r="I127" s="22">
        <f>'Door Comparison'!H127</f>
        <v>1</v>
      </c>
      <c r="J127" s="22">
        <f>'Door Comparison'!I127</f>
        <v>0</v>
      </c>
      <c r="K127" s="22">
        <f>'Door Comparison'!J127</f>
        <v>0</v>
      </c>
      <c r="L127" s="22">
        <f>'Door Comparison'!K127</f>
        <v>1</v>
      </c>
      <c r="M127" s="22">
        <f>'Door Comparison'!L127</f>
        <v>0</v>
      </c>
      <c r="O127" s="95">
        <v>88</v>
      </c>
      <c r="P127" s="81"/>
      <c r="Q127" s="19">
        <f t="shared" si="6"/>
        <v>19.41</v>
      </c>
      <c r="R127" s="133">
        <f t="shared" si="7"/>
        <v>23.6</v>
      </c>
      <c r="S127" s="93"/>
      <c r="T127" s="80"/>
      <c r="U127" s="93">
        <f t="shared" si="8"/>
        <v>26.29</v>
      </c>
      <c r="V127" s="19">
        <v>0</v>
      </c>
      <c r="W127" s="24">
        <f t="shared" si="9"/>
        <v>13.9</v>
      </c>
      <c r="X127" s="19">
        <f t="shared" si="10"/>
        <v>6.51</v>
      </c>
      <c r="Y127" s="93">
        <v>0</v>
      </c>
      <c r="Z127" s="195">
        <f t="shared" si="11"/>
        <v>177.71</v>
      </c>
      <c r="AA127" s="76"/>
    </row>
    <row r="128" spans="1:27" x14ac:dyDescent="0.25">
      <c r="A128" s="109">
        <f>'Door Comparison'!A128</f>
        <v>4</v>
      </c>
      <c r="B128" s="109">
        <f>'Door Comparison'!B128</f>
        <v>22</v>
      </c>
      <c r="C128" s="22" t="str">
        <f>'Door Comparison'!C128</f>
        <v>C05</v>
      </c>
      <c r="D128" s="22" t="str">
        <f>'Door Comparison'!F128</f>
        <v>Timber</v>
      </c>
      <c r="E128" s="22">
        <f>'Door Comparison'!D128</f>
        <v>1185</v>
      </c>
      <c r="F128" s="22">
        <f>'Door Comparison'!E128</f>
        <v>2275</v>
      </c>
      <c r="G128" s="22" t="e">
        <f>'Door Comparison'!#REF!</f>
        <v>#REF!</v>
      </c>
      <c r="H128" s="22">
        <f>'Door Comparison'!G128</f>
        <v>0</v>
      </c>
      <c r="I128" s="22">
        <f>'Door Comparison'!H128</f>
        <v>1</v>
      </c>
      <c r="J128" s="22">
        <f>'Door Comparison'!I128</f>
        <v>0</v>
      </c>
      <c r="K128" s="22">
        <f>'Door Comparison'!J128</f>
        <v>0</v>
      </c>
      <c r="L128" s="22">
        <f>'Door Comparison'!K128</f>
        <v>0</v>
      </c>
      <c r="M128" s="22">
        <f>'Door Comparison'!L128</f>
        <v>0</v>
      </c>
      <c r="O128" s="95">
        <v>88</v>
      </c>
      <c r="P128" s="81"/>
      <c r="Q128" s="19">
        <f t="shared" si="6"/>
        <v>17.78</v>
      </c>
      <c r="R128" s="133">
        <f t="shared" si="7"/>
        <v>21.62</v>
      </c>
      <c r="S128" s="93"/>
      <c r="T128" s="80"/>
      <c r="U128" s="93">
        <f t="shared" si="8"/>
        <v>24.09</v>
      </c>
      <c r="V128" s="19">
        <v>0</v>
      </c>
      <c r="W128" s="24">
        <f t="shared" si="9"/>
        <v>0</v>
      </c>
      <c r="X128" s="19">
        <f t="shared" si="10"/>
        <v>0</v>
      </c>
      <c r="Y128" s="93">
        <v>0</v>
      </c>
      <c r="Z128" s="195">
        <f t="shared" si="11"/>
        <v>151.49</v>
      </c>
      <c r="AA128" s="76"/>
    </row>
    <row r="129" spans="1:27" x14ac:dyDescent="0.25">
      <c r="A129" s="109">
        <f>'Door Comparison'!A129</f>
        <v>4</v>
      </c>
      <c r="B129" s="109">
        <f>'Door Comparison'!B129</f>
        <v>23</v>
      </c>
      <c r="C129" s="22" t="str">
        <f>'Door Comparison'!C129</f>
        <v>WC03</v>
      </c>
      <c r="D129" s="22" t="str">
        <f>'Door Comparison'!F129</f>
        <v>Timber</v>
      </c>
      <c r="E129" s="22">
        <f>'Door Comparison'!D129</f>
        <v>1010</v>
      </c>
      <c r="F129" s="22">
        <f>'Door Comparison'!E129</f>
        <v>2375</v>
      </c>
      <c r="G129" s="22" t="e">
        <f>'Door Comparison'!#REF!</f>
        <v>#REF!</v>
      </c>
      <c r="H129" s="22">
        <f>'Door Comparison'!G129</f>
        <v>0</v>
      </c>
      <c r="I129" s="22">
        <f>'Door Comparison'!H129</f>
        <v>1</v>
      </c>
      <c r="J129" s="22">
        <f>'Door Comparison'!I129</f>
        <v>0</v>
      </c>
      <c r="K129" s="22">
        <f>'Door Comparison'!J129</f>
        <v>0</v>
      </c>
      <c r="L129" s="22">
        <f>'Door Comparison'!K129</f>
        <v>0</v>
      </c>
      <c r="M129" s="22">
        <f>'Door Comparison'!L129</f>
        <v>0</v>
      </c>
      <c r="O129" s="95">
        <v>88</v>
      </c>
      <c r="P129" s="373">
        <f>O129*2</f>
        <v>176</v>
      </c>
      <c r="Q129" s="19">
        <f t="shared" si="6"/>
        <v>17.86</v>
      </c>
      <c r="R129" s="133">
        <f t="shared" si="7"/>
        <v>21.72</v>
      </c>
      <c r="S129" s="93"/>
      <c r="T129" s="80"/>
      <c r="U129" s="93">
        <f t="shared" si="8"/>
        <v>24.19</v>
      </c>
      <c r="V129" s="19">
        <v>0</v>
      </c>
      <c r="W129" s="24">
        <f t="shared" si="9"/>
        <v>0</v>
      </c>
      <c r="X129" s="19">
        <f t="shared" si="10"/>
        <v>0</v>
      </c>
      <c r="Y129" s="93">
        <v>0</v>
      </c>
      <c r="Z129" s="195">
        <f t="shared" si="11"/>
        <v>327.77</v>
      </c>
      <c r="AA129" s="76"/>
    </row>
    <row r="130" spans="1:27" x14ac:dyDescent="0.25">
      <c r="A130" s="109">
        <f>'Door Comparison'!A130</f>
        <v>4</v>
      </c>
      <c r="B130" s="109">
        <f>'Door Comparison'!B130</f>
        <v>24</v>
      </c>
      <c r="C130" s="22" t="str">
        <f>'Door Comparison'!C130</f>
        <v>WC01</v>
      </c>
      <c r="D130" s="22" t="str">
        <f>'Door Comparison'!F130</f>
        <v>Timber</v>
      </c>
      <c r="E130" s="22">
        <f>'Door Comparison'!D130</f>
        <v>825</v>
      </c>
      <c r="F130" s="22">
        <f>'Door Comparison'!E130</f>
        <v>2375</v>
      </c>
      <c r="G130" s="22" t="e">
        <f>'Door Comparison'!#REF!</f>
        <v>#REF!</v>
      </c>
      <c r="H130" s="22">
        <f>'Door Comparison'!G130</f>
        <v>0</v>
      </c>
      <c r="I130" s="22">
        <f>'Door Comparison'!H130</f>
        <v>1</v>
      </c>
      <c r="J130" s="22">
        <f>'Door Comparison'!I130</f>
        <v>0</v>
      </c>
      <c r="K130" s="22">
        <f>'Door Comparison'!J130</f>
        <v>0</v>
      </c>
      <c r="L130" s="22">
        <f>'Door Comparison'!K130</f>
        <v>0</v>
      </c>
      <c r="M130" s="22">
        <f>'Door Comparison'!L130</f>
        <v>0</v>
      </c>
      <c r="O130" s="95">
        <v>44</v>
      </c>
      <c r="P130" s="373">
        <f t="shared" ref="P130:P132" si="24">O130*2</f>
        <v>88</v>
      </c>
      <c r="Q130" s="19">
        <f t="shared" si="6"/>
        <v>17.28</v>
      </c>
      <c r="R130" s="133">
        <f t="shared" si="7"/>
        <v>21.02</v>
      </c>
      <c r="S130" s="93"/>
      <c r="T130" s="80"/>
      <c r="U130" s="93">
        <f t="shared" si="8"/>
        <v>23.42</v>
      </c>
      <c r="V130" s="19">
        <v>0</v>
      </c>
      <c r="W130" s="24">
        <f t="shared" si="9"/>
        <v>0</v>
      </c>
      <c r="X130" s="19">
        <f t="shared" si="10"/>
        <v>0</v>
      </c>
      <c r="Y130" s="93">
        <v>0</v>
      </c>
      <c r="Z130" s="195">
        <f t="shared" si="11"/>
        <v>193.72</v>
      </c>
      <c r="AA130" s="76"/>
    </row>
    <row r="131" spans="1:27" x14ac:dyDescent="0.25">
      <c r="A131" s="109">
        <f>'Door Comparison'!A131</f>
        <v>4</v>
      </c>
      <c r="B131" s="109">
        <f>'Door Comparison'!B131</f>
        <v>25</v>
      </c>
      <c r="C131" s="22" t="str">
        <f>'Door Comparison'!C131</f>
        <v>WC01</v>
      </c>
      <c r="D131" s="22" t="str">
        <f>'Door Comparison'!F131</f>
        <v>Timber</v>
      </c>
      <c r="E131" s="22">
        <f>'Door Comparison'!D131</f>
        <v>825</v>
      </c>
      <c r="F131" s="22">
        <f>'Door Comparison'!E131</f>
        <v>2375</v>
      </c>
      <c r="G131" s="22" t="e">
        <f>'Door Comparison'!#REF!</f>
        <v>#REF!</v>
      </c>
      <c r="H131" s="22">
        <f>'Door Comparison'!G131</f>
        <v>0</v>
      </c>
      <c r="I131" s="22">
        <f>'Door Comparison'!H131</f>
        <v>1</v>
      </c>
      <c r="J131" s="22">
        <f>'Door Comparison'!I131</f>
        <v>0</v>
      </c>
      <c r="K131" s="22">
        <f>'Door Comparison'!J131</f>
        <v>0</v>
      </c>
      <c r="L131" s="22">
        <f>'Door Comparison'!K131</f>
        <v>0</v>
      </c>
      <c r="M131" s="22">
        <f>'Door Comparison'!L131</f>
        <v>0</v>
      </c>
      <c r="O131" s="95">
        <v>44</v>
      </c>
      <c r="P131" s="373">
        <f t="shared" si="24"/>
        <v>88</v>
      </c>
      <c r="Q131" s="19">
        <f t="shared" si="6"/>
        <v>17.28</v>
      </c>
      <c r="R131" s="133">
        <f t="shared" si="7"/>
        <v>21.02</v>
      </c>
      <c r="S131" s="93"/>
      <c r="T131" s="80"/>
      <c r="U131" s="93">
        <f t="shared" si="8"/>
        <v>23.42</v>
      </c>
      <c r="V131" s="19">
        <v>0</v>
      </c>
      <c r="W131" s="24">
        <f t="shared" si="9"/>
        <v>0</v>
      </c>
      <c r="X131" s="19">
        <f t="shared" si="10"/>
        <v>0</v>
      </c>
      <c r="Y131" s="93">
        <v>0</v>
      </c>
      <c r="Z131" s="195">
        <f t="shared" si="11"/>
        <v>193.72</v>
      </c>
      <c r="AA131" s="76"/>
    </row>
    <row r="132" spans="1:27" x14ac:dyDescent="0.25">
      <c r="A132" s="109">
        <f>'Door Comparison'!A132</f>
        <v>4</v>
      </c>
      <c r="B132" s="109">
        <f>'Door Comparison'!B132</f>
        <v>26</v>
      </c>
      <c r="C132" s="22" t="str">
        <f>'Door Comparison'!C132</f>
        <v>WC01</v>
      </c>
      <c r="D132" s="22" t="str">
        <f>'Door Comparison'!F132</f>
        <v>Timber</v>
      </c>
      <c r="E132" s="22">
        <f>'Door Comparison'!D132</f>
        <v>825</v>
      </c>
      <c r="F132" s="22">
        <f>'Door Comparison'!E132</f>
        <v>2375</v>
      </c>
      <c r="G132" s="22" t="e">
        <f>'Door Comparison'!#REF!</f>
        <v>#REF!</v>
      </c>
      <c r="H132" s="22">
        <f>'Door Comparison'!G132</f>
        <v>0</v>
      </c>
      <c r="I132" s="22">
        <f>'Door Comparison'!H132</f>
        <v>1</v>
      </c>
      <c r="J132" s="22">
        <f>'Door Comparison'!I132</f>
        <v>0</v>
      </c>
      <c r="K132" s="22">
        <f>'Door Comparison'!J132</f>
        <v>0</v>
      </c>
      <c r="L132" s="22">
        <f>'Door Comparison'!K132</f>
        <v>0</v>
      </c>
      <c r="M132" s="22">
        <f>'Door Comparison'!L132</f>
        <v>0</v>
      </c>
      <c r="O132" s="95">
        <v>44</v>
      </c>
      <c r="P132" s="373">
        <f t="shared" si="24"/>
        <v>88</v>
      </c>
      <c r="Q132" s="19">
        <f t="shared" si="6"/>
        <v>17.28</v>
      </c>
      <c r="R132" s="133">
        <f t="shared" si="7"/>
        <v>21.02</v>
      </c>
      <c r="S132" s="93"/>
      <c r="T132" s="80"/>
      <c r="U132" s="93">
        <f t="shared" si="8"/>
        <v>23.42</v>
      </c>
      <c r="V132" s="19">
        <v>0</v>
      </c>
      <c r="W132" s="24">
        <f t="shared" si="9"/>
        <v>0</v>
      </c>
      <c r="X132" s="19">
        <f t="shared" si="10"/>
        <v>0</v>
      </c>
      <c r="Y132" s="93">
        <v>0</v>
      </c>
      <c r="Z132" s="195">
        <f t="shared" si="11"/>
        <v>193.72</v>
      </c>
      <c r="AA132" s="76"/>
    </row>
    <row r="133" spans="1:27" x14ac:dyDescent="0.25">
      <c r="A133" s="109">
        <f>'Door Comparison'!A133</f>
        <v>4</v>
      </c>
      <c r="B133" s="109">
        <f>'Door Comparison'!B133</f>
        <v>27</v>
      </c>
      <c r="C133" s="22" t="str">
        <f>'Door Comparison'!C133</f>
        <v>R09</v>
      </c>
      <c r="D133" s="22" t="str">
        <f>'Door Comparison'!F133</f>
        <v>Timber</v>
      </c>
      <c r="E133" s="22">
        <f>'Door Comparison'!D133</f>
        <v>1140</v>
      </c>
      <c r="F133" s="22">
        <f>'Door Comparison'!E133</f>
        <v>2375</v>
      </c>
      <c r="G133" s="22" t="e">
        <f>'Door Comparison'!#REF!</f>
        <v>#REF!</v>
      </c>
      <c r="H133" s="22">
        <f>'Door Comparison'!G133</f>
        <v>0</v>
      </c>
      <c r="I133" s="22">
        <f>'Door Comparison'!H133</f>
        <v>1</v>
      </c>
      <c r="J133" s="22">
        <f>'Door Comparison'!I133</f>
        <v>0</v>
      </c>
      <c r="K133" s="22">
        <f>'Door Comparison'!J133</f>
        <v>0</v>
      </c>
      <c r="L133" s="22">
        <f>'Door Comparison'!K133</f>
        <v>1</v>
      </c>
      <c r="M133" s="22">
        <f>'Door Comparison'!L133</f>
        <v>0</v>
      </c>
      <c r="O133" s="95">
        <v>88</v>
      </c>
      <c r="P133" s="81"/>
      <c r="Q133" s="19">
        <f t="shared" si="6"/>
        <v>18.260000000000002</v>
      </c>
      <c r="R133" s="133">
        <f t="shared" si="7"/>
        <v>22.21</v>
      </c>
      <c r="S133" s="93"/>
      <c r="T133" s="80"/>
      <c r="U133" s="93">
        <f t="shared" si="8"/>
        <v>24.74</v>
      </c>
      <c r="V133" s="19">
        <v>0</v>
      </c>
      <c r="W133" s="24">
        <f t="shared" si="9"/>
        <v>13.08</v>
      </c>
      <c r="X133" s="19">
        <f t="shared" si="10"/>
        <v>6.13</v>
      </c>
      <c r="Y133" s="93">
        <v>0</v>
      </c>
      <c r="Z133" s="195">
        <f t="shared" si="11"/>
        <v>172.42</v>
      </c>
      <c r="AA133" s="76" t="str">
        <f>'Door Comparison'!X133</f>
        <v>Ash which cannot be FD60</v>
      </c>
    </row>
    <row r="134" spans="1:27" x14ac:dyDescent="0.25">
      <c r="A134" s="109">
        <f>'Door Comparison'!A134</f>
        <v>4</v>
      </c>
      <c r="B134" s="109">
        <f>'Door Comparison'!B134</f>
        <v>28</v>
      </c>
      <c r="C134" s="22" t="str">
        <f>'Door Comparison'!C134</f>
        <v>WC01</v>
      </c>
      <c r="D134" s="22" t="str">
        <f>'Door Comparison'!F134</f>
        <v>Timber</v>
      </c>
      <c r="E134" s="22">
        <f>'Door Comparison'!D134</f>
        <v>825</v>
      </c>
      <c r="F134" s="22">
        <f>'Door Comparison'!E134</f>
        <v>2375</v>
      </c>
      <c r="G134" s="22" t="e">
        <f>'Door Comparison'!#REF!</f>
        <v>#REF!</v>
      </c>
      <c r="H134" s="22">
        <f>'Door Comparison'!G134</f>
        <v>0</v>
      </c>
      <c r="I134" s="22">
        <f>'Door Comparison'!H134</f>
        <v>1</v>
      </c>
      <c r="J134" s="22">
        <f>'Door Comparison'!I134</f>
        <v>0</v>
      </c>
      <c r="K134" s="22">
        <f>'Door Comparison'!J134</f>
        <v>0</v>
      </c>
      <c r="L134" s="22">
        <f>'Door Comparison'!K134</f>
        <v>0</v>
      </c>
      <c r="M134" s="22">
        <f>'Door Comparison'!L134</f>
        <v>0</v>
      </c>
      <c r="O134" s="95">
        <v>44</v>
      </c>
      <c r="P134" s="373">
        <f t="shared" ref="P134:P137" si="25">O134*2</f>
        <v>88</v>
      </c>
      <c r="Q134" s="19">
        <f t="shared" si="6"/>
        <v>17.28</v>
      </c>
      <c r="R134" s="133">
        <f t="shared" si="7"/>
        <v>21.02</v>
      </c>
      <c r="S134" s="93"/>
      <c r="T134" s="80"/>
      <c r="U134" s="93">
        <f t="shared" si="8"/>
        <v>23.42</v>
      </c>
      <c r="V134" s="19">
        <v>0</v>
      </c>
      <c r="W134" s="24">
        <f t="shared" si="9"/>
        <v>0</v>
      </c>
      <c r="X134" s="19">
        <f t="shared" si="10"/>
        <v>0</v>
      </c>
      <c r="Y134" s="93">
        <v>0</v>
      </c>
      <c r="Z134" s="195">
        <f t="shared" si="11"/>
        <v>193.72</v>
      </c>
      <c r="AA134" s="76"/>
    </row>
    <row r="135" spans="1:27" x14ac:dyDescent="0.25">
      <c r="A135" s="109">
        <f>'Door Comparison'!A135</f>
        <v>4</v>
      </c>
      <c r="B135" s="109">
        <f>'Door Comparison'!B135</f>
        <v>29</v>
      </c>
      <c r="C135" s="22" t="str">
        <f>'Door Comparison'!C135</f>
        <v>WC01</v>
      </c>
      <c r="D135" s="22" t="str">
        <f>'Door Comparison'!F135</f>
        <v>Timber</v>
      </c>
      <c r="E135" s="22">
        <f>'Door Comparison'!D135</f>
        <v>825</v>
      </c>
      <c r="F135" s="22">
        <f>'Door Comparison'!E135</f>
        <v>2375</v>
      </c>
      <c r="G135" s="22" t="e">
        <f>'Door Comparison'!#REF!</f>
        <v>#REF!</v>
      </c>
      <c r="H135" s="22">
        <f>'Door Comparison'!G135</f>
        <v>0</v>
      </c>
      <c r="I135" s="22">
        <f>'Door Comparison'!H135</f>
        <v>1</v>
      </c>
      <c r="J135" s="22">
        <f>'Door Comparison'!I135</f>
        <v>0</v>
      </c>
      <c r="K135" s="22">
        <f>'Door Comparison'!J135</f>
        <v>0</v>
      </c>
      <c r="L135" s="22">
        <f>'Door Comparison'!K135</f>
        <v>0</v>
      </c>
      <c r="M135" s="22">
        <f>'Door Comparison'!L135</f>
        <v>0</v>
      </c>
      <c r="O135" s="95">
        <v>44</v>
      </c>
      <c r="P135" s="373">
        <f t="shared" si="25"/>
        <v>88</v>
      </c>
      <c r="Q135" s="19">
        <f t="shared" si="6"/>
        <v>17.28</v>
      </c>
      <c r="R135" s="133">
        <f t="shared" si="7"/>
        <v>21.02</v>
      </c>
      <c r="S135" s="93"/>
      <c r="T135" s="80"/>
      <c r="U135" s="93">
        <f t="shared" si="8"/>
        <v>23.42</v>
      </c>
      <c r="V135" s="19">
        <v>0</v>
      </c>
      <c r="W135" s="24">
        <f t="shared" si="9"/>
        <v>0</v>
      </c>
      <c r="X135" s="19">
        <f t="shared" si="10"/>
        <v>0</v>
      </c>
      <c r="Y135" s="93">
        <v>0</v>
      </c>
      <c r="Z135" s="195">
        <f t="shared" si="11"/>
        <v>193.72</v>
      </c>
      <c r="AA135" s="76"/>
    </row>
    <row r="136" spans="1:27" x14ac:dyDescent="0.25">
      <c r="A136" s="109">
        <f>'Door Comparison'!A136</f>
        <v>4</v>
      </c>
      <c r="B136" s="109">
        <f>'Door Comparison'!B136</f>
        <v>30</v>
      </c>
      <c r="C136" s="22" t="str">
        <f>'Door Comparison'!C136</f>
        <v>WC01</v>
      </c>
      <c r="D136" s="22" t="str">
        <f>'Door Comparison'!F136</f>
        <v>Timber</v>
      </c>
      <c r="E136" s="22">
        <f>'Door Comparison'!D136</f>
        <v>825</v>
      </c>
      <c r="F136" s="22">
        <f>'Door Comparison'!E136</f>
        <v>2375</v>
      </c>
      <c r="G136" s="22" t="e">
        <f>'Door Comparison'!#REF!</f>
        <v>#REF!</v>
      </c>
      <c r="H136" s="22">
        <f>'Door Comparison'!G136</f>
        <v>0</v>
      </c>
      <c r="I136" s="22">
        <f>'Door Comparison'!H136</f>
        <v>1</v>
      </c>
      <c r="J136" s="22">
        <f>'Door Comparison'!I136</f>
        <v>0</v>
      </c>
      <c r="K136" s="22">
        <f>'Door Comparison'!J136</f>
        <v>0</v>
      </c>
      <c r="L136" s="22">
        <f>'Door Comparison'!K136</f>
        <v>0</v>
      </c>
      <c r="M136" s="22">
        <f>'Door Comparison'!L136</f>
        <v>0</v>
      </c>
      <c r="O136" s="95">
        <v>44</v>
      </c>
      <c r="P136" s="373">
        <f t="shared" si="25"/>
        <v>88</v>
      </c>
      <c r="Q136" s="19">
        <f t="shared" si="6"/>
        <v>17.28</v>
      </c>
      <c r="R136" s="133">
        <f t="shared" si="7"/>
        <v>21.02</v>
      </c>
      <c r="S136" s="93"/>
      <c r="T136" s="80"/>
      <c r="U136" s="93">
        <f t="shared" si="8"/>
        <v>23.42</v>
      </c>
      <c r="V136" s="19">
        <v>0</v>
      </c>
      <c r="W136" s="24">
        <f t="shared" si="9"/>
        <v>0</v>
      </c>
      <c r="X136" s="19">
        <f t="shared" si="10"/>
        <v>0</v>
      </c>
      <c r="Y136" s="93">
        <v>0</v>
      </c>
      <c r="Z136" s="195">
        <f t="shared" si="11"/>
        <v>193.72</v>
      </c>
      <c r="AA136" s="76"/>
    </row>
    <row r="137" spans="1:27" x14ac:dyDescent="0.25">
      <c r="A137" s="109">
        <f>'Door Comparison'!A137</f>
        <v>4</v>
      </c>
      <c r="B137" s="109">
        <f>'Door Comparison'!B137</f>
        <v>31</v>
      </c>
      <c r="C137" s="22" t="str">
        <f>'Door Comparison'!C137</f>
        <v>WC01</v>
      </c>
      <c r="D137" s="22" t="str">
        <f>'Door Comparison'!F137</f>
        <v>Timber</v>
      </c>
      <c r="E137" s="22">
        <f>'Door Comparison'!D137</f>
        <v>825</v>
      </c>
      <c r="F137" s="22">
        <f>'Door Comparison'!E137</f>
        <v>2375</v>
      </c>
      <c r="G137" s="22" t="e">
        <f>'Door Comparison'!#REF!</f>
        <v>#REF!</v>
      </c>
      <c r="H137" s="22">
        <f>'Door Comparison'!G137</f>
        <v>0</v>
      </c>
      <c r="I137" s="22">
        <f>'Door Comparison'!H137</f>
        <v>1</v>
      </c>
      <c r="J137" s="22">
        <f>'Door Comparison'!I137</f>
        <v>0</v>
      </c>
      <c r="K137" s="22">
        <f>'Door Comparison'!J137</f>
        <v>0</v>
      </c>
      <c r="L137" s="22">
        <f>'Door Comparison'!K137</f>
        <v>0</v>
      </c>
      <c r="M137" s="22">
        <f>'Door Comparison'!L137</f>
        <v>0</v>
      </c>
      <c r="O137" s="95">
        <v>44</v>
      </c>
      <c r="P137" s="373">
        <f t="shared" si="25"/>
        <v>88</v>
      </c>
      <c r="Q137" s="19">
        <f t="shared" si="6"/>
        <v>17.28</v>
      </c>
      <c r="R137" s="133">
        <f t="shared" si="7"/>
        <v>21.02</v>
      </c>
      <c r="S137" s="93"/>
      <c r="T137" s="80"/>
      <c r="U137" s="93">
        <f t="shared" si="8"/>
        <v>23.42</v>
      </c>
      <c r="V137" s="19">
        <v>0</v>
      </c>
      <c r="W137" s="24">
        <f t="shared" si="9"/>
        <v>0</v>
      </c>
      <c r="X137" s="19">
        <f t="shared" si="10"/>
        <v>0</v>
      </c>
      <c r="Y137" s="93">
        <v>0</v>
      </c>
      <c r="Z137" s="195">
        <f t="shared" si="11"/>
        <v>193.72</v>
      </c>
      <c r="AA137" s="76"/>
    </row>
    <row r="138" spans="1:27" x14ac:dyDescent="0.25">
      <c r="A138" s="109">
        <f>'Door Comparison'!A138</f>
        <v>4</v>
      </c>
      <c r="B138" s="109">
        <f>'Door Comparison'!B138</f>
        <v>32</v>
      </c>
      <c r="C138" s="22" t="str">
        <f>'Door Comparison'!C138</f>
        <v>C10</v>
      </c>
      <c r="D138" s="22" t="str">
        <f>'Door Comparison'!F138</f>
        <v>Timber</v>
      </c>
      <c r="E138" s="22">
        <f>'Door Comparison'!D138</f>
        <v>1300</v>
      </c>
      <c r="F138" s="22">
        <f>'Door Comparison'!E138</f>
        <v>2275</v>
      </c>
      <c r="G138" s="22" t="e">
        <f>'Door Comparison'!#REF!</f>
        <v>#REF!</v>
      </c>
      <c r="H138" s="22">
        <f>'Door Comparison'!G138</f>
        <v>0</v>
      </c>
      <c r="I138" s="22">
        <f>'Door Comparison'!H138</f>
        <v>1</v>
      </c>
      <c r="J138" s="22">
        <f>'Door Comparison'!I138</f>
        <v>0</v>
      </c>
      <c r="K138" s="22">
        <f>'Door Comparison'!J138</f>
        <v>0</v>
      </c>
      <c r="L138" s="22">
        <f>'Door Comparison'!K138</f>
        <v>1</v>
      </c>
      <c r="M138" s="22">
        <f>'Door Comparison'!L138</f>
        <v>0</v>
      </c>
      <c r="O138" s="95">
        <v>88</v>
      </c>
      <c r="P138" s="81"/>
      <c r="Q138" s="19">
        <f t="shared" ref="Q138:Q200" si="26">(E138+2*F138)*3.1/1000</f>
        <v>18.14</v>
      </c>
      <c r="R138" s="133">
        <f t="shared" ref="R138:R200" si="27">(((E138+2*F138)*((H138*2.9)+(I138*3.77))/1000))</f>
        <v>22.05</v>
      </c>
      <c r="S138" s="93"/>
      <c r="T138" s="80"/>
      <c r="U138" s="93">
        <f t="shared" ref="U138:U200" si="28">((E138+2*F138)*((H138*1.91)+(I138*2.1))/1000)*2</f>
        <v>24.57</v>
      </c>
      <c r="V138" s="19">
        <v>0</v>
      </c>
      <c r="W138" s="24">
        <f t="shared" ref="W138:W200" si="29">(K138*((E138+2*F138)*1.11/1000))+(L138*((E138+2*F138)*2.22/1000))+(M138*((E138+2*F138)*1.11/1000))</f>
        <v>12.99</v>
      </c>
      <c r="X138" s="19">
        <f t="shared" ref="X138:X200" si="30">(K138+L138+M138)*((E138+2*F138)*1.04/1000)</f>
        <v>6.08</v>
      </c>
      <c r="Y138" s="93">
        <v>0</v>
      </c>
      <c r="Z138" s="195">
        <f t="shared" ref="Z138:Z200" si="31">SUM(O138:Y138)</f>
        <v>171.83</v>
      </c>
      <c r="AA138" s="76"/>
    </row>
    <row r="139" spans="1:27" x14ac:dyDescent="0.25">
      <c r="A139" s="109">
        <f>'Door Comparison'!A139</f>
        <v>4</v>
      </c>
      <c r="B139" s="109">
        <f>'Door Comparison'!B139</f>
        <v>33</v>
      </c>
      <c r="C139" s="22" t="str">
        <f>'Door Comparison'!C139</f>
        <v>R09</v>
      </c>
      <c r="D139" s="22" t="str">
        <f>'Door Comparison'!F139</f>
        <v>Timber</v>
      </c>
      <c r="E139" s="22">
        <f>'Door Comparison'!D139</f>
        <v>1140</v>
      </c>
      <c r="F139" s="22">
        <f>'Door Comparison'!E139</f>
        <v>2375</v>
      </c>
      <c r="G139" s="22" t="e">
        <f>'Door Comparison'!#REF!</f>
        <v>#REF!</v>
      </c>
      <c r="H139" s="22">
        <f>'Door Comparison'!G139</f>
        <v>0</v>
      </c>
      <c r="I139" s="22">
        <f>'Door Comparison'!H139</f>
        <v>1</v>
      </c>
      <c r="J139" s="22">
        <f>'Door Comparison'!I139</f>
        <v>0</v>
      </c>
      <c r="K139" s="22">
        <f>'Door Comparison'!J139</f>
        <v>0</v>
      </c>
      <c r="L139" s="22">
        <f>'Door Comparison'!K139</f>
        <v>1</v>
      </c>
      <c r="M139" s="22">
        <f>'Door Comparison'!L139</f>
        <v>0</v>
      </c>
      <c r="O139" s="95">
        <v>88</v>
      </c>
      <c r="P139" s="81"/>
      <c r="Q139" s="19">
        <f t="shared" si="26"/>
        <v>18.260000000000002</v>
      </c>
      <c r="R139" s="133">
        <f t="shared" si="27"/>
        <v>22.21</v>
      </c>
      <c r="S139" s="93"/>
      <c r="T139" s="80"/>
      <c r="U139" s="93">
        <f t="shared" si="28"/>
        <v>24.74</v>
      </c>
      <c r="V139" s="19">
        <v>0</v>
      </c>
      <c r="W139" s="24">
        <f t="shared" si="29"/>
        <v>13.08</v>
      </c>
      <c r="X139" s="19">
        <f t="shared" si="30"/>
        <v>6.13</v>
      </c>
      <c r="Y139" s="93">
        <v>0</v>
      </c>
      <c r="Z139" s="195">
        <f t="shared" si="31"/>
        <v>172.42</v>
      </c>
      <c r="AA139" s="76" t="str">
        <f>'Door Comparison'!X139</f>
        <v>Ash which cannot be FD60</v>
      </c>
    </row>
    <row r="140" spans="1:27" x14ac:dyDescent="0.25">
      <c r="A140" s="109">
        <f>'Door Comparison'!A140</f>
        <v>4</v>
      </c>
      <c r="B140" s="109">
        <f>'Door Comparison'!B140</f>
        <v>34</v>
      </c>
      <c r="C140" s="22" t="str">
        <f>'Door Comparison'!C140</f>
        <v>C05</v>
      </c>
      <c r="D140" s="22" t="str">
        <f>'Door Comparison'!F140</f>
        <v>Timber</v>
      </c>
      <c r="E140" s="22">
        <f>'Door Comparison'!D140</f>
        <v>1185</v>
      </c>
      <c r="F140" s="22">
        <f>'Door Comparison'!E140</f>
        <v>2275</v>
      </c>
      <c r="G140" s="22" t="e">
        <f>'Door Comparison'!#REF!</f>
        <v>#REF!</v>
      </c>
      <c r="H140" s="22">
        <f>'Door Comparison'!G140</f>
        <v>0</v>
      </c>
      <c r="I140" s="22">
        <f>'Door Comparison'!H140</f>
        <v>1</v>
      </c>
      <c r="J140" s="22">
        <f>'Door Comparison'!I140</f>
        <v>0</v>
      </c>
      <c r="K140" s="22">
        <f>'Door Comparison'!J140</f>
        <v>0</v>
      </c>
      <c r="L140" s="22">
        <f>'Door Comparison'!K140</f>
        <v>0</v>
      </c>
      <c r="M140" s="22">
        <f>'Door Comparison'!L140</f>
        <v>0</v>
      </c>
      <c r="O140" s="95">
        <v>88</v>
      </c>
      <c r="P140" s="81"/>
      <c r="Q140" s="19">
        <f t="shared" si="26"/>
        <v>17.78</v>
      </c>
      <c r="R140" s="133">
        <f t="shared" si="27"/>
        <v>21.62</v>
      </c>
      <c r="S140" s="93"/>
      <c r="T140" s="80"/>
      <c r="U140" s="93">
        <f t="shared" si="28"/>
        <v>24.09</v>
      </c>
      <c r="V140" s="19">
        <v>0</v>
      </c>
      <c r="W140" s="24">
        <f t="shared" si="29"/>
        <v>0</v>
      </c>
      <c r="X140" s="19">
        <f t="shared" si="30"/>
        <v>0</v>
      </c>
      <c r="Y140" s="93">
        <v>0</v>
      </c>
      <c r="Z140" s="195">
        <f t="shared" si="31"/>
        <v>151.49</v>
      </c>
      <c r="AA140" s="76"/>
    </row>
    <row r="141" spans="1:27" x14ac:dyDescent="0.25">
      <c r="A141" s="109">
        <f>'Door Comparison'!A141</f>
        <v>4</v>
      </c>
      <c r="B141" s="109">
        <f>'Door Comparison'!B141</f>
        <v>35</v>
      </c>
      <c r="C141" s="22" t="str">
        <f>'Door Comparison'!C141</f>
        <v>WC05</v>
      </c>
      <c r="D141" s="22" t="str">
        <f>'Door Comparison'!F141</f>
        <v>Timber</v>
      </c>
      <c r="E141" s="22">
        <f>'Door Comparison'!D141</f>
        <v>1010</v>
      </c>
      <c r="F141" s="22">
        <f>'Door Comparison'!E141</f>
        <v>2375</v>
      </c>
      <c r="G141" s="22" t="e">
        <f>'Door Comparison'!#REF!</f>
        <v>#REF!</v>
      </c>
      <c r="H141" s="22">
        <f>'Door Comparison'!G141</f>
        <v>0</v>
      </c>
      <c r="I141" s="22">
        <f>'Door Comparison'!H141</f>
        <v>1</v>
      </c>
      <c r="J141" s="22">
        <f>'Door Comparison'!I141</f>
        <v>0</v>
      </c>
      <c r="K141" s="22">
        <f>'Door Comparison'!J141</f>
        <v>0</v>
      </c>
      <c r="L141" s="22">
        <f>'Door Comparison'!K141</f>
        <v>0</v>
      </c>
      <c r="M141" s="22">
        <f>'Door Comparison'!L141</f>
        <v>0</v>
      </c>
      <c r="O141" s="95">
        <v>88</v>
      </c>
      <c r="P141" s="373">
        <f t="shared" ref="P141:P148" si="32">O141*2</f>
        <v>176</v>
      </c>
      <c r="Q141" s="19">
        <f t="shared" si="26"/>
        <v>17.86</v>
      </c>
      <c r="R141" s="133">
        <f t="shared" si="27"/>
        <v>21.72</v>
      </c>
      <c r="S141" s="93"/>
      <c r="T141" s="80"/>
      <c r="U141" s="93">
        <f t="shared" si="28"/>
        <v>24.19</v>
      </c>
      <c r="V141" s="19">
        <v>0</v>
      </c>
      <c r="W141" s="24">
        <f t="shared" si="29"/>
        <v>0</v>
      </c>
      <c r="X141" s="19">
        <f t="shared" si="30"/>
        <v>0</v>
      </c>
      <c r="Y141" s="93">
        <v>0</v>
      </c>
      <c r="Z141" s="195">
        <f t="shared" si="31"/>
        <v>327.77</v>
      </c>
      <c r="AA141" s="76"/>
    </row>
    <row r="142" spans="1:27" x14ac:dyDescent="0.25">
      <c r="A142" s="109">
        <f>'Door Comparison'!A142</f>
        <v>4</v>
      </c>
      <c r="B142" s="109">
        <f>'Door Comparison'!B142</f>
        <v>36</v>
      </c>
      <c r="C142" s="22" t="str">
        <f>'Door Comparison'!C142</f>
        <v>WC01</v>
      </c>
      <c r="D142" s="22" t="str">
        <f>'Door Comparison'!F142</f>
        <v>Timber</v>
      </c>
      <c r="E142" s="22">
        <f>'Door Comparison'!D142</f>
        <v>825</v>
      </c>
      <c r="F142" s="22">
        <f>'Door Comparison'!E142</f>
        <v>2375</v>
      </c>
      <c r="G142" s="22" t="e">
        <f>'Door Comparison'!#REF!</f>
        <v>#REF!</v>
      </c>
      <c r="H142" s="22">
        <f>'Door Comparison'!G142</f>
        <v>0</v>
      </c>
      <c r="I142" s="22">
        <f>'Door Comparison'!H142</f>
        <v>1</v>
      </c>
      <c r="J142" s="22">
        <f>'Door Comparison'!I142</f>
        <v>0</v>
      </c>
      <c r="K142" s="22">
        <f>'Door Comparison'!J142</f>
        <v>0</v>
      </c>
      <c r="L142" s="22">
        <f>'Door Comparison'!K142</f>
        <v>0</v>
      </c>
      <c r="M142" s="22">
        <f>'Door Comparison'!L142</f>
        <v>0</v>
      </c>
      <c r="O142" s="95">
        <v>44</v>
      </c>
      <c r="P142" s="373">
        <f t="shared" si="32"/>
        <v>88</v>
      </c>
      <c r="Q142" s="19">
        <f t="shared" si="26"/>
        <v>17.28</v>
      </c>
      <c r="R142" s="133">
        <f t="shared" si="27"/>
        <v>21.02</v>
      </c>
      <c r="S142" s="93"/>
      <c r="T142" s="80"/>
      <c r="U142" s="93">
        <f t="shared" si="28"/>
        <v>23.42</v>
      </c>
      <c r="V142" s="19">
        <v>0</v>
      </c>
      <c r="W142" s="24">
        <f t="shared" si="29"/>
        <v>0</v>
      </c>
      <c r="X142" s="19">
        <f t="shared" si="30"/>
        <v>0</v>
      </c>
      <c r="Y142" s="93">
        <v>0</v>
      </c>
      <c r="Z142" s="195">
        <f t="shared" si="31"/>
        <v>193.72</v>
      </c>
      <c r="AA142" s="76"/>
    </row>
    <row r="143" spans="1:27" x14ac:dyDescent="0.25">
      <c r="A143" s="109">
        <f>'Door Comparison'!A143</f>
        <v>4</v>
      </c>
      <c r="B143" s="109">
        <f>'Door Comparison'!B143</f>
        <v>37</v>
      </c>
      <c r="C143" s="22" t="str">
        <f>'Door Comparison'!C143</f>
        <v>WC01</v>
      </c>
      <c r="D143" s="22" t="str">
        <f>'Door Comparison'!F143</f>
        <v>Timber</v>
      </c>
      <c r="E143" s="22">
        <f>'Door Comparison'!D143</f>
        <v>825</v>
      </c>
      <c r="F143" s="22">
        <f>'Door Comparison'!E143</f>
        <v>2375</v>
      </c>
      <c r="G143" s="22" t="e">
        <f>'Door Comparison'!#REF!</f>
        <v>#REF!</v>
      </c>
      <c r="H143" s="22">
        <f>'Door Comparison'!G143</f>
        <v>0</v>
      </c>
      <c r="I143" s="22">
        <f>'Door Comparison'!H143</f>
        <v>1</v>
      </c>
      <c r="J143" s="22">
        <f>'Door Comparison'!I143</f>
        <v>0</v>
      </c>
      <c r="K143" s="22">
        <f>'Door Comparison'!J143</f>
        <v>0</v>
      </c>
      <c r="L143" s="22">
        <f>'Door Comparison'!K143</f>
        <v>0</v>
      </c>
      <c r="M143" s="22">
        <f>'Door Comparison'!L143</f>
        <v>0</v>
      </c>
      <c r="O143" s="95">
        <v>44</v>
      </c>
      <c r="P143" s="373">
        <f t="shared" si="32"/>
        <v>88</v>
      </c>
      <c r="Q143" s="19">
        <f t="shared" si="26"/>
        <v>17.28</v>
      </c>
      <c r="R143" s="133">
        <f t="shared" si="27"/>
        <v>21.02</v>
      </c>
      <c r="S143" s="93"/>
      <c r="T143" s="80"/>
      <c r="U143" s="93">
        <f t="shared" si="28"/>
        <v>23.42</v>
      </c>
      <c r="V143" s="19">
        <v>0</v>
      </c>
      <c r="W143" s="24">
        <f t="shared" si="29"/>
        <v>0</v>
      </c>
      <c r="X143" s="19">
        <f t="shared" si="30"/>
        <v>0</v>
      </c>
      <c r="Y143" s="93">
        <v>0</v>
      </c>
      <c r="Z143" s="195">
        <f t="shared" si="31"/>
        <v>193.72</v>
      </c>
      <c r="AA143" s="76"/>
    </row>
    <row r="144" spans="1:27" x14ac:dyDescent="0.25">
      <c r="A144" s="109">
        <f>'Door Comparison'!A144</f>
        <v>4</v>
      </c>
      <c r="B144" s="109">
        <f>'Door Comparison'!B144</f>
        <v>38</v>
      </c>
      <c r="C144" s="22" t="str">
        <f>'Door Comparison'!C144</f>
        <v>WC01</v>
      </c>
      <c r="D144" s="22" t="str">
        <f>'Door Comparison'!F144</f>
        <v>Timber</v>
      </c>
      <c r="E144" s="22">
        <f>'Door Comparison'!D144</f>
        <v>825</v>
      </c>
      <c r="F144" s="22">
        <f>'Door Comparison'!E144</f>
        <v>2375</v>
      </c>
      <c r="G144" s="22" t="e">
        <f>'Door Comparison'!#REF!</f>
        <v>#REF!</v>
      </c>
      <c r="H144" s="22">
        <f>'Door Comparison'!G144</f>
        <v>0</v>
      </c>
      <c r="I144" s="22">
        <f>'Door Comparison'!H144</f>
        <v>1</v>
      </c>
      <c r="J144" s="22">
        <f>'Door Comparison'!I144</f>
        <v>0</v>
      </c>
      <c r="K144" s="22">
        <f>'Door Comparison'!J144</f>
        <v>0</v>
      </c>
      <c r="L144" s="22">
        <f>'Door Comparison'!K144</f>
        <v>0</v>
      </c>
      <c r="M144" s="22">
        <f>'Door Comparison'!L144</f>
        <v>0</v>
      </c>
      <c r="O144" s="95">
        <v>44</v>
      </c>
      <c r="P144" s="373">
        <f t="shared" si="32"/>
        <v>88</v>
      </c>
      <c r="Q144" s="19">
        <f t="shared" si="26"/>
        <v>17.28</v>
      </c>
      <c r="R144" s="133">
        <f t="shared" si="27"/>
        <v>21.02</v>
      </c>
      <c r="S144" s="93"/>
      <c r="T144" s="80"/>
      <c r="U144" s="93">
        <f t="shared" si="28"/>
        <v>23.42</v>
      </c>
      <c r="V144" s="19">
        <v>0</v>
      </c>
      <c r="W144" s="24">
        <f t="shared" si="29"/>
        <v>0</v>
      </c>
      <c r="X144" s="19">
        <f t="shared" si="30"/>
        <v>0</v>
      </c>
      <c r="Y144" s="93">
        <v>0</v>
      </c>
      <c r="Z144" s="195">
        <f t="shared" si="31"/>
        <v>193.72</v>
      </c>
      <c r="AA144" s="76"/>
    </row>
    <row r="145" spans="1:27" x14ac:dyDescent="0.25">
      <c r="A145" s="109">
        <f>'Door Comparison'!A145</f>
        <v>4</v>
      </c>
      <c r="B145" s="109">
        <f>'Door Comparison'!B145</f>
        <v>39</v>
      </c>
      <c r="C145" s="22" t="str">
        <f>'Door Comparison'!C145</f>
        <v>WC01</v>
      </c>
      <c r="D145" s="22" t="str">
        <f>'Door Comparison'!F145</f>
        <v>Timber</v>
      </c>
      <c r="E145" s="22">
        <f>'Door Comparison'!D145</f>
        <v>825</v>
      </c>
      <c r="F145" s="22">
        <f>'Door Comparison'!E145</f>
        <v>2375</v>
      </c>
      <c r="G145" s="22" t="e">
        <f>'Door Comparison'!#REF!</f>
        <v>#REF!</v>
      </c>
      <c r="H145" s="22">
        <f>'Door Comparison'!G145</f>
        <v>0</v>
      </c>
      <c r="I145" s="22">
        <f>'Door Comparison'!H145</f>
        <v>1</v>
      </c>
      <c r="J145" s="22">
        <f>'Door Comparison'!I145</f>
        <v>0</v>
      </c>
      <c r="K145" s="22">
        <f>'Door Comparison'!J145</f>
        <v>0</v>
      </c>
      <c r="L145" s="22">
        <f>'Door Comparison'!K145</f>
        <v>0</v>
      </c>
      <c r="M145" s="22">
        <f>'Door Comparison'!L145</f>
        <v>0</v>
      </c>
      <c r="O145" s="95">
        <v>44</v>
      </c>
      <c r="P145" s="373">
        <f t="shared" si="32"/>
        <v>88</v>
      </c>
      <c r="Q145" s="19">
        <f t="shared" si="26"/>
        <v>17.28</v>
      </c>
      <c r="R145" s="133">
        <f t="shared" si="27"/>
        <v>21.02</v>
      </c>
      <c r="S145" s="93"/>
      <c r="T145" s="80"/>
      <c r="U145" s="93">
        <f t="shared" si="28"/>
        <v>23.42</v>
      </c>
      <c r="V145" s="19">
        <v>0</v>
      </c>
      <c r="W145" s="24">
        <f t="shared" si="29"/>
        <v>0</v>
      </c>
      <c r="X145" s="19">
        <f t="shared" si="30"/>
        <v>0</v>
      </c>
      <c r="Y145" s="93">
        <v>0</v>
      </c>
      <c r="Z145" s="195">
        <f t="shared" si="31"/>
        <v>193.72</v>
      </c>
      <c r="AA145" s="76"/>
    </row>
    <row r="146" spans="1:27" x14ac:dyDescent="0.25">
      <c r="A146" s="109">
        <f>'Door Comparison'!A146</f>
        <v>4</v>
      </c>
      <c r="B146" s="109">
        <f>'Door Comparison'!B146</f>
        <v>40</v>
      </c>
      <c r="C146" s="22" t="str">
        <f>'Door Comparison'!C146</f>
        <v>WC01</v>
      </c>
      <c r="D146" s="22" t="str">
        <f>'Door Comparison'!F146</f>
        <v>Timber</v>
      </c>
      <c r="E146" s="22">
        <f>'Door Comparison'!D146</f>
        <v>825</v>
      </c>
      <c r="F146" s="22">
        <f>'Door Comparison'!E146</f>
        <v>2375</v>
      </c>
      <c r="G146" s="22" t="e">
        <f>'Door Comparison'!#REF!</f>
        <v>#REF!</v>
      </c>
      <c r="H146" s="22">
        <f>'Door Comparison'!G146</f>
        <v>0</v>
      </c>
      <c r="I146" s="22">
        <f>'Door Comparison'!H146</f>
        <v>1</v>
      </c>
      <c r="J146" s="22">
        <f>'Door Comparison'!I146</f>
        <v>0</v>
      </c>
      <c r="K146" s="22">
        <f>'Door Comparison'!J146</f>
        <v>0</v>
      </c>
      <c r="L146" s="22">
        <f>'Door Comparison'!K146</f>
        <v>0</v>
      </c>
      <c r="M146" s="22">
        <f>'Door Comparison'!L146</f>
        <v>0</v>
      </c>
      <c r="O146" s="95">
        <v>44</v>
      </c>
      <c r="P146" s="373">
        <f t="shared" si="32"/>
        <v>88</v>
      </c>
      <c r="Q146" s="19">
        <f t="shared" si="26"/>
        <v>17.28</v>
      </c>
      <c r="R146" s="133">
        <f t="shared" si="27"/>
        <v>21.02</v>
      </c>
      <c r="S146" s="93"/>
      <c r="T146" s="80"/>
      <c r="U146" s="93">
        <f t="shared" si="28"/>
        <v>23.42</v>
      </c>
      <c r="V146" s="19">
        <v>0</v>
      </c>
      <c r="W146" s="24">
        <f t="shared" si="29"/>
        <v>0</v>
      </c>
      <c r="X146" s="19">
        <f t="shared" si="30"/>
        <v>0</v>
      </c>
      <c r="Y146" s="93">
        <v>0</v>
      </c>
      <c r="Z146" s="195">
        <f t="shared" si="31"/>
        <v>193.72</v>
      </c>
      <c r="AA146" s="76"/>
    </row>
    <row r="147" spans="1:27" x14ac:dyDescent="0.25">
      <c r="A147" s="109">
        <f>'Door Comparison'!A147</f>
        <v>4</v>
      </c>
      <c r="B147" s="109">
        <f>'Door Comparison'!B147</f>
        <v>41</v>
      </c>
      <c r="C147" s="22" t="str">
        <f>'Door Comparison'!C147</f>
        <v>WC01</v>
      </c>
      <c r="D147" s="22" t="str">
        <f>'Door Comparison'!F147</f>
        <v>Timber</v>
      </c>
      <c r="E147" s="22">
        <f>'Door Comparison'!D147</f>
        <v>825</v>
      </c>
      <c r="F147" s="22">
        <f>'Door Comparison'!E147</f>
        <v>2375</v>
      </c>
      <c r="G147" s="22" t="e">
        <f>'Door Comparison'!#REF!</f>
        <v>#REF!</v>
      </c>
      <c r="H147" s="22">
        <f>'Door Comparison'!G147</f>
        <v>0</v>
      </c>
      <c r="I147" s="22">
        <f>'Door Comparison'!H147</f>
        <v>1</v>
      </c>
      <c r="J147" s="22">
        <f>'Door Comparison'!I147</f>
        <v>0</v>
      </c>
      <c r="K147" s="22">
        <f>'Door Comparison'!J147</f>
        <v>0</v>
      </c>
      <c r="L147" s="22">
        <f>'Door Comparison'!K147</f>
        <v>0</v>
      </c>
      <c r="M147" s="22">
        <f>'Door Comparison'!L147</f>
        <v>0</v>
      </c>
      <c r="O147" s="95">
        <v>44</v>
      </c>
      <c r="P147" s="373">
        <f t="shared" si="32"/>
        <v>88</v>
      </c>
      <c r="Q147" s="19">
        <f t="shared" si="26"/>
        <v>17.28</v>
      </c>
      <c r="R147" s="133">
        <f t="shared" si="27"/>
        <v>21.02</v>
      </c>
      <c r="S147" s="93"/>
      <c r="T147" s="80"/>
      <c r="U147" s="93">
        <f t="shared" si="28"/>
        <v>23.42</v>
      </c>
      <c r="V147" s="19">
        <v>0</v>
      </c>
      <c r="W147" s="24">
        <f t="shared" si="29"/>
        <v>0</v>
      </c>
      <c r="X147" s="19">
        <f t="shared" si="30"/>
        <v>0</v>
      </c>
      <c r="Y147" s="93">
        <v>0</v>
      </c>
      <c r="Z147" s="195">
        <f t="shared" si="31"/>
        <v>193.72</v>
      </c>
      <c r="AA147" s="76"/>
    </row>
    <row r="148" spans="1:27" x14ac:dyDescent="0.25">
      <c r="A148" s="109">
        <f>'Door Comparison'!A148</f>
        <v>4</v>
      </c>
      <c r="B148" s="109">
        <f>'Door Comparison'!B148</f>
        <v>42</v>
      </c>
      <c r="C148" s="22" t="str">
        <f>'Door Comparison'!C148</f>
        <v>WC01</v>
      </c>
      <c r="D148" s="22" t="str">
        <f>'Door Comparison'!F148</f>
        <v>Timber</v>
      </c>
      <c r="E148" s="22">
        <f>'Door Comparison'!D148</f>
        <v>825</v>
      </c>
      <c r="F148" s="22">
        <f>'Door Comparison'!E148</f>
        <v>2375</v>
      </c>
      <c r="G148" s="22" t="e">
        <f>'Door Comparison'!#REF!</f>
        <v>#REF!</v>
      </c>
      <c r="H148" s="22">
        <f>'Door Comparison'!G148</f>
        <v>0</v>
      </c>
      <c r="I148" s="22">
        <f>'Door Comparison'!H148</f>
        <v>1</v>
      </c>
      <c r="J148" s="22">
        <f>'Door Comparison'!I148</f>
        <v>0</v>
      </c>
      <c r="K148" s="22">
        <f>'Door Comparison'!J148</f>
        <v>0</v>
      </c>
      <c r="L148" s="22">
        <f>'Door Comparison'!K148</f>
        <v>0</v>
      </c>
      <c r="M148" s="22">
        <f>'Door Comparison'!L148</f>
        <v>0</v>
      </c>
      <c r="O148" s="95">
        <v>44</v>
      </c>
      <c r="P148" s="373">
        <f t="shared" si="32"/>
        <v>88</v>
      </c>
      <c r="Q148" s="19">
        <f t="shared" si="26"/>
        <v>17.28</v>
      </c>
      <c r="R148" s="133">
        <f t="shared" si="27"/>
        <v>21.02</v>
      </c>
      <c r="S148" s="93"/>
      <c r="T148" s="80"/>
      <c r="U148" s="93">
        <f t="shared" si="28"/>
        <v>23.42</v>
      </c>
      <c r="V148" s="19">
        <v>0</v>
      </c>
      <c r="W148" s="24">
        <f t="shared" si="29"/>
        <v>0</v>
      </c>
      <c r="X148" s="19">
        <f t="shared" si="30"/>
        <v>0</v>
      </c>
      <c r="Y148" s="93">
        <v>0</v>
      </c>
      <c r="Z148" s="195">
        <f t="shared" si="31"/>
        <v>193.72</v>
      </c>
      <c r="AA148" s="76"/>
    </row>
    <row r="149" spans="1:27" x14ac:dyDescent="0.25">
      <c r="A149" s="109">
        <f>'Door Comparison'!A149</f>
        <v>4</v>
      </c>
      <c r="B149" s="109" t="str">
        <f>'Door Comparison'!B149</f>
        <v>43A</v>
      </c>
      <c r="C149" s="22" t="str">
        <f>'Door Comparison'!C149</f>
        <v>R04</v>
      </c>
      <c r="D149" s="22" t="str">
        <f>'Door Comparison'!F149</f>
        <v>Timber</v>
      </c>
      <c r="E149" s="22">
        <f>'Door Comparison'!D149</f>
        <v>1040</v>
      </c>
      <c r="F149" s="22">
        <f>'Door Comparison'!E149</f>
        <v>2275</v>
      </c>
      <c r="G149" s="22" t="e">
        <f>'Door Comparison'!#REF!</f>
        <v>#REF!</v>
      </c>
      <c r="H149" s="22">
        <f>'Door Comparison'!G149</f>
        <v>0</v>
      </c>
      <c r="I149" s="22">
        <f>'Door Comparison'!H149</f>
        <v>1</v>
      </c>
      <c r="J149" s="22">
        <f>'Door Comparison'!I149</f>
        <v>0</v>
      </c>
      <c r="K149" s="22">
        <f>'Door Comparison'!J149</f>
        <v>0</v>
      </c>
      <c r="L149" s="22">
        <f>'Door Comparison'!K149</f>
        <v>0</v>
      </c>
      <c r="M149" s="22">
        <f>'Door Comparison'!L149</f>
        <v>0</v>
      </c>
      <c r="O149" s="95">
        <v>88</v>
      </c>
      <c r="P149" s="81"/>
      <c r="Q149" s="19">
        <f t="shared" si="26"/>
        <v>17.329999999999998</v>
      </c>
      <c r="R149" s="133">
        <f t="shared" si="27"/>
        <v>21.07</v>
      </c>
      <c r="S149" s="93"/>
      <c r="T149" s="80"/>
      <c r="U149" s="93">
        <f t="shared" si="28"/>
        <v>23.48</v>
      </c>
      <c r="V149" s="19">
        <v>0</v>
      </c>
      <c r="W149" s="24">
        <f t="shared" si="29"/>
        <v>0</v>
      </c>
      <c r="X149" s="19">
        <f t="shared" si="30"/>
        <v>0</v>
      </c>
      <c r="Y149" s="93">
        <v>0</v>
      </c>
      <c r="Z149" s="195">
        <f t="shared" si="31"/>
        <v>149.88</v>
      </c>
      <c r="AA149" s="76"/>
    </row>
    <row r="150" spans="1:27" x14ac:dyDescent="0.25">
      <c r="A150" s="109">
        <f>'Door Comparison'!A150</f>
        <v>4</v>
      </c>
      <c r="B150" s="109" t="str">
        <f>'Door Comparison'!B150</f>
        <v>43B</v>
      </c>
      <c r="C150" s="22" t="str">
        <f>'Door Comparison'!C150</f>
        <v>R03</v>
      </c>
      <c r="D150" s="22" t="str">
        <f>'Door Comparison'!F150</f>
        <v>Timber</v>
      </c>
      <c r="E150" s="22">
        <f>'Door Comparison'!D150</f>
        <v>1040</v>
      </c>
      <c r="F150" s="22">
        <f>'Door Comparison'!E150</f>
        <v>2275</v>
      </c>
      <c r="G150" s="22" t="e">
        <f>'Door Comparison'!#REF!</f>
        <v>#REF!</v>
      </c>
      <c r="H150" s="22">
        <f>'Door Comparison'!G150</f>
        <v>0</v>
      </c>
      <c r="I150" s="22">
        <f>'Door Comparison'!H150</f>
        <v>1</v>
      </c>
      <c r="J150" s="22">
        <f>'Door Comparison'!I150</f>
        <v>0</v>
      </c>
      <c r="K150" s="22">
        <f>'Door Comparison'!J150</f>
        <v>0</v>
      </c>
      <c r="L150" s="22">
        <f>'Door Comparison'!K150</f>
        <v>1</v>
      </c>
      <c r="M150" s="22">
        <f>'Door Comparison'!L150</f>
        <v>0</v>
      </c>
      <c r="O150" s="95">
        <v>88</v>
      </c>
      <c r="P150" s="81"/>
      <c r="Q150" s="19">
        <f t="shared" si="26"/>
        <v>17.329999999999998</v>
      </c>
      <c r="R150" s="133">
        <f t="shared" si="27"/>
        <v>21.07</v>
      </c>
      <c r="S150" s="93"/>
      <c r="T150" s="80"/>
      <c r="U150" s="93">
        <f t="shared" si="28"/>
        <v>23.48</v>
      </c>
      <c r="V150" s="19">
        <v>0</v>
      </c>
      <c r="W150" s="24">
        <f t="shared" si="29"/>
        <v>12.41</v>
      </c>
      <c r="X150" s="19">
        <f t="shared" si="30"/>
        <v>5.81</v>
      </c>
      <c r="Y150" s="93">
        <v>0</v>
      </c>
      <c r="Z150" s="195">
        <f t="shared" si="31"/>
        <v>168.1</v>
      </c>
      <c r="AA150" s="76"/>
    </row>
    <row r="151" spans="1:27" x14ac:dyDescent="0.25">
      <c r="A151" s="109">
        <f>'Door Comparison'!A151</f>
        <v>4</v>
      </c>
      <c r="B151" s="109">
        <f>'Door Comparison'!B151</f>
        <v>44</v>
      </c>
      <c r="C151" s="22" t="str">
        <f>'Door Comparison'!C151</f>
        <v>R04</v>
      </c>
      <c r="D151" s="22" t="str">
        <f>'Door Comparison'!F151</f>
        <v>Timber</v>
      </c>
      <c r="E151" s="22">
        <f>'Door Comparison'!D151</f>
        <v>1040</v>
      </c>
      <c r="F151" s="22">
        <f>'Door Comparison'!E151</f>
        <v>2275</v>
      </c>
      <c r="G151" s="22" t="e">
        <f>'Door Comparison'!#REF!</f>
        <v>#REF!</v>
      </c>
      <c r="H151" s="22">
        <f>'Door Comparison'!G151</f>
        <v>0</v>
      </c>
      <c r="I151" s="22">
        <f>'Door Comparison'!H151</f>
        <v>1</v>
      </c>
      <c r="J151" s="22">
        <f>'Door Comparison'!I151</f>
        <v>0</v>
      </c>
      <c r="K151" s="22">
        <f>'Door Comparison'!J151</f>
        <v>0</v>
      </c>
      <c r="L151" s="22">
        <f>'Door Comparison'!K151</f>
        <v>0</v>
      </c>
      <c r="M151" s="22">
        <f>'Door Comparison'!L151</f>
        <v>0</v>
      </c>
      <c r="O151" s="95">
        <v>88</v>
      </c>
      <c r="P151" s="81"/>
      <c r="Q151" s="19">
        <f t="shared" si="26"/>
        <v>17.329999999999998</v>
      </c>
      <c r="R151" s="133">
        <f t="shared" si="27"/>
        <v>21.07</v>
      </c>
      <c r="S151" s="93"/>
      <c r="T151" s="80"/>
      <c r="U151" s="93">
        <f t="shared" si="28"/>
        <v>23.48</v>
      </c>
      <c r="V151" s="19">
        <v>0</v>
      </c>
      <c r="W151" s="24">
        <f t="shared" si="29"/>
        <v>0</v>
      </c>
      <c r="X151" s="19">
        <f t="shared" si="30"/>
        <v>0</v>
      </c>
      <c r="Y151" s="93">
        <v>0</v>
      </c>
      <c r="Z151" s="195">
        <f t="shared" si="31"/>
        <v>149.88</v>
      </c>
      <c r="AA151" s="76"/>
    </row>
    <row r="152" spans="1:27" x14ac:dyDescent="0.25">
      <c r="A152" s="109">
        <f>'Door Comparison'!A152</f>
        <v>4</v>
      </c>
      <c r="B152" s="109" t="str">
        <f>'Door Comparison'!B152</f>
        <v>45A</v>
      </c>
      <c r="C152" s="22" t="str">
        <f>'Door Comparison'!C152</f>
        <v>R05</v>
      </c>
      <c r="D152" s="22" t="str">
        <f>'Door Comparison'!F152</f>
        <v>Timber</v>
      </c>
      <c r="E152" s="22">
        <f>'Door Comparison'!D152</f>
        <v>1297</v>
      </c>
      <c r="F152" s="22">
        <f>'Door Comparison'!E152</f>
        <v>2275</v>
      </c>
      <c r="G152" s="22" t="e">
        <f>'Door Comparison'!#REF!</f>
        <v>#REF!</v>
      </c>
      <c r="H152" s="22">
        <f>'Door Comparison'!G152</f>
        <v>0</v>
      </c>
      <c r="I152" s="22">
        <f>'Door Comparison'!H152</f>
        <v>1</v>
      </c>
      <c r="J152" s="22">
        <f>'Door Comparison'!I152</f>
        <v>0</v>
      </c>
      <c r="K152" s="22">
        <f>'Door Comparison'!J152</f>
        <v>0</v>
      </c>
      <c r="L152" s="22">
        <f>'Door Comparison'!K152</f>
        <v>0</v>
      </c>
      <c r="M152" s="22">
        <f>'Door Comparison'!L152</f>
        <v>0</v>
      </c>
      <c r="O152" s="95">
        <v>88</v>
      </c>
      <c r="P152" s="81"/>
      <c r="Q152" s="19">
        <f t="shared" si="26"/>
        <v>18.13</v>
      </c>
      <c r="R152" s="133">
        <f t="shared" si="27"/>
        <v>22.04</v>
      </c>
      <c r="S152" s="93"/>
      <c r="T152" s="80"/>
      <c r="U152" s="93">
        <f t="shared" si="28"/>
        <v>24.56</v>
      </c>
      <c r="V152" s="19">
        <v>0</v>
      </c>
      <c r="W152" s="24">
        <f t="shared" si="29"/>
        <v>0</v>
      </c>
      <c r="X152" s="19">
        <f t="shared" si="30"/>
        <v>0</v>
      </c>
      <c r="Y152" s="93">
        <v>0</v>
      </c>
      <c r="Z152" s="195">
        <f t="shared" si="31"/>
        <v>152.72999999999999</v>
      </c>
      <c r="AA152" s="76"/>
    </row>
    <row r="153" spans="1:27" x14ac:dyDescent="0.25">
      <c r="A153" s="109">
        <f>'Door Comparison'!A153</f>
        <v>4</v>
      </c>
      <c r="B153" s="109" t="str">
        <f>'Door Comparison'!B153</f>
        <v>45B</v>
      </c>
      <c r="C153" s="22" t="str">
        <f>'Door Comparison'!C153</f>
        <v>R01</v>
      </c>
      <c r="D153" s="22" t="str">
        <f>'Door Comparison'!F153</f>
        <v>Timber</v>
      </c>
      <c r="E153" s="22">
        <f>'Door Comparison'!D153</f>
        <v>1297</v>
      </c>
      <c r="F153" s="22">
        <f>'Door Comparison'!E153</f>
        <v>2275</v>
      </c>
      <c r="G153" s="22" t="e">
        <f>'Door Comparison'!#REF!</f>
        <v>#REF!</v>
      </c>
      <c r="H153" s="22">
        <f>'Door Comparison'!G153</f>
        <v>0</v>
      </c>
      <c r="I153" s="22">
        <f>'Door Comparison'!H153</f>
        <v>1</v>
      </c>
      <c r="J153" s="22">
        <f>'Door Comparison'!I153</f>
        <v>0</v>
      </c>
      <c r="K153" s="22">
        <f>'Door Comparison'!J153</f>
        <v>0</v>
      </c>
      <c r="L153" s="22">
        <f>'Door Comparison'!K153</f>
        <v>1</v>
      </c>
      <c r="M153" s="22">
        <f>'Door Comparison'!L153</f>
        <v>0</v>
      </c>
      <c r="O153" s="95">
        <v>88</v>
      </c>
      <c r="P153" s="81"/>
      <c r="Q153" s="19">
        <f t="shared" si="26"/>
        <v>18.13</v>
      </c>
      <c r="R153" s="133">
        <f t="shared" si="27"/>
        <v>22.04</v>
      </c>
      <c r="S153" s="93"/>
      <c r="T153" s="80"/>
      <c r="U153" s="93">
        <f t="shared" si="28"/>
        <v>24.56</v>
      </c>
      <c r="V153" s="19">
        <v>0</v>
      </c>
      <c r="W153" s="24">
        <f t="shared" si="29"/>
        <v>12.98</v>
      </c>
      <c r="X153" s="19">
        <f t="shared" si="30"/>
        <v>6.08</v>
      </c>
      <c r="Y153" s="93">
        <v>0</v>
      </c>
      <c r="Z153" s="195">
        <f t="shared" si="31"/>
        <v>171.79</v>
      </c>
      <c r="AA153" s="76"/>
    </row>
    <row r="154" spans="1:27" x14ac:dyDescent="0.25">
      <c r="A154" s="109">
        <f>'Door Comparison'!A154</f>
        <v>4</v>
      </c>
      <c r="B154" s="109">
        <f>'Door Comparison'!B154</f>
        <v>46</v>
      </c>
      <c r="C154" s="22" t="str">
        <f>'Door Comparison'!C154</f>
        <v>R04</v>
      </c>
      <c r="D154" s="22" t="str">
        <f>'Door Comparison'!F154</f>
        <v>Timber</v>
      </c>
      <c r="E154" s="22">
        <f>'Door Comparison'!D154</f>
        <v>783</v>
      </c>
      <c r="F154" s="22">
        <f>'Door Comparison'!E154</f>
        <v>2785</v>
      </c>
      <c r="G154" s="22" t="e">
        <f>'Door Comparison'!#REF!</f>
        <v>#REF!</v>
      </c>
      <c r="H154" s="22">
        <f>'Door Comparison'!G154</f>
        <v>0</v>
      </c>
      <c r="I154" s="22">
        <f>'Door Comparison'!H154</f>
        <v>1</v>
      </c>
      <c r="J154" s="22">
        <f>'Door Comparison'!I154</f>
        <v>0</v>
      </c>
      <c r="K154" s="22">
        <f>'Door Comparison'!J154</f>
        <v>0</v>
      </c>
      <c r="L154" s="22">
        <f>'Door Comparison'!K154</f>
        <v>0</v>
      </c>
      <c r="M154" s="22">
        <f>'Door Comparison'!L154</f>
        <v>0</v>
      </c>
      <c r="O154" s="95">
        <v>44</v>
      </c>
      <c r="P154" s="81"/>
      <c r="Q154" s="19">
        <f t="shared" si="26"/>
        <v>19.690000000000001</v>
      </c>
      <c r="R154" s="133">
        <f t="shared" si="27"/>
        <v>23.95</v>
      </c>
      <c r="S154" s="93"/>
      <c r="T154" s="80"/>
      <c r="U154" s="93">
        <f t="shared" si="28"/>
        <v>26.68</v>
      </c>
      <c r="V154" s="19">
        <v>0</v>
      </c>
      <c r="W154" s="24">
        <f t="shared" si="29"/>
        <v>0</v>
      </c>
      <c r="X154" s="19">
        <f t="shared" si="30"/>
        <v>0</v>
      </c>
      <c r="Y154" s="93">
        <v>0</v>
      </c>
      <c r="Z154" s="195">
        <f t="shared" si="31"/>
        <v>114.32</v>
      </c>
      <c r="AA154" s="76"/>
    </row>
    <row r="155" spans="1:27" x14ac:dyDescent="0.25">
      <c r="A155" s="109">
        <f>'Door Comparison'!A155</f>
        <v>4</v>
      </c>
      <c r="B155" s="109">
        <f>'Door Comparison'!B155</f>
        <v>47</v>
      </c>
      <c r="C155" s="22" t="str">
        <f>'Door Comparison'!C155</f>
        <v>R05</v>
      </c>
      <c r="D155" s="22" t="str">
        <f>'Door Comparison'!F155</f>
        <v>Timber</v>
      </c>
      <c r="E155" s="22">
        <f>'Door Comparison'!D155</f>
        <v>2326</v>
      </c>
      <c r="F155" s="22">
        <f>'Door Comparison'!E155</f>
        <v>2275</v>
      </c>
      <c r="G155" s="22" t="e">
        <f>'Door Comparison'!#REF!</f>
        <v>#REF!</v>
      </c>
      <c r="H155" s="22">
        <f>'Door Comparison'!G155</f>
        <v>0</v>
      </c>
      <c r="I155" s="22">
        <f>'Door Comparison'!H155</f>
        <v>1</v>
      </c>
      <c r="J155" s="22">
        <f>'Door Comparison'!I155</f>
        <v>0</v>
      </c>
      <c r="K155" s="22">
        <f>'Door Comparison'!J155</f>
        <v>0</v>
      </c>
      <c r="L155" s="22">
        <f>'Door Comparison'!K155</f>
        <v>0</v>
      </c>
      <c r="M155" s="22">
        <f>'Door Comparison'!L155</f>
        <v>0</v>
      </c>
      <c r="O155" s="95">
        <v>176</v>
      </c>
      <c r="P155" s="81"/>
      <c r="Q155" s="19">
        <f t="shared" si="26"/>
        <v>21.32</v>
      </c>
      <c r="R155" s="133">
        <f t="shared" si="27"/>
        <v>25.92</v>
      </c>
      <c r="S155" s="93"/>
      <c r="T155" s="80"/>
      <c r="U155" s="93">
        <f t="shared" si="28"/>
        <v>28.88</v>
      </c>
      <c r="V155" s="19">
        <v>0</v>
      </c>
      <c r="W155" s="24">
        <f t="shared" si="29"/>
        <v>0</v>
      </c>
      <c r="X155" s="19">
        <f t="shared" si="30"/>
        <v>0</v>
      </c>
      <c r="Y155" s="93">
        <v>0</v>
      </c>
      <c r="Z155" s="195">
        <f t="shared" si="31"/>
        <v>252.12</v>
      </c>
      <c r="AA155" s="76"/>
    </row>
    <row r="156" spans="1:27" x14ac:dyDescent="0.25">
      <c r="A156" s="109">
        <f>'Door Comparison'!A156</f>
        <v>4</v>
      </c>
      <c r="B156" s="109">
        <f>'Door Comparison'!B156</f>
        <v>48</v>
      </c>
      <c r="C156" s="22" t="str">
        <f>'Door Comparison'!C156</f>
        <v>R05</v>
      </c>
      <c r="D156" s="22" t="str">
        <f>'Door Comparison'!F156</f>
        <v>Timber</v>
      </c>
      <c r="E156" s="22">
        <f>'Door Comparison'!D156</f>
        <v>1554</v>
      </c>
      <c r="F156" s="22">
        <f>'Door Comparison'!E156</f>
        <v>2785</v>
      </c>
      <c r="G156" s="22" t="e">
        <f>'Door Comparison'!#REF!</f>
        <v>#REF!</v>
      </c>
      <c r="H156" s="22">
        <f>'Door Comparison'!G156</f>
        <v>0</v>
      </c>
      <c r="I156" s="22">
        <f>'Door Comparison'!H156</f>
        <v>1</v>
      </c>
      <c r="J156" s="22">
        <f>'Door Comparison'!I156</f>
        <v>0</v>
      </c>
      <c r="K156" s="22">
        <f>'Door Comparison'!J156</f>
        <v>0</v>
      </c>
      <c r="L156" s="22">
        <f>'Door Comparison'!K156</f>
        <v>0</v>
      </c>
      <c r="M156" s="22">
        <f>'Door Comparison'!L156</f>
        <v>0</v>
      </c>
      <c r="O156" s="95">
        <v>88</v>
      </c>
      <c r="P156" s="81"/>
      <c r="Q156" s="19">
        <f t="shared" si="26"/>
        <v>22.08</v>
      </c>
      <c r="R156" s="133">
        <f t="shared" si="27"/>
        <v>26.86</v>
      </c>
      <c r="S156" s="93"/>
      <c r="T156" s="80"/>
      <c r="U156" s="93">
        <f t="shared" si="28"/>
        <v>29.92</v>
      </c>
      <c r="V156" s="19">
        <v>0</v>
      </c>
      <c r="W156" s="24">
        <f t="shared" si="29"/>
        <v>0</v>
      </c>
      <c r="X156" s="19">
        <f t="shared" si="30"/>
        <v>0</v>
      </c>
      <c r="Y156" s="93">
        <v>0</v>
      </c>
      <c r="Z156" s="195">
        <f t="shared" si="31"/>
        <v>166.86</v>
      </c>
      <c r="AA156" s="76"/>
    </row>
    <row r="157" spans="1:27" x14ac:dyDescent="0.25">
      <c r="A157" s="109">
        <f>'Door Comparison'!A157</f>
        <v>4</v>
      </c>
      <c r="B157" s="109">
        <f>'Door Comparison'!B157</f>
        <v>49</v>
      </c>
      <c r="C157" s="22" t="str">
        <f>'Door Comparison'!C157</f>
        <v>R04</v>
      </c>
      <c r="D157" s="22" t="str">
        <f>'Door Comparison'!F157</f>
        <v>Timber</v>
      </c>
      <c r="E157" s="22">
        <f>'Door Comparison'!D157</f>
        <v>1126</v>
      </c>
      <c r="F157" s="22">
        <f>'Door Comparison'!E157</f>
        <v>2785</v>
      </c>
      <c r="G157" s="22" t="e">
        <f>'Door Comparison'!#REF!</f>
        <v>#REF!</v>
      </c>
      <c r="H157" s="22">
        <f>'Door Comparison'!G157</f>
        <v>0</v>
      </c>
      <c r="I157" s="22">
        <f>'Door Comparison'!H157</f>
        <v>1</v>
      </c>
      <c r="J157" s="22">
        <f>'Door Comparison'!I157</f>
        <v>0</v>
      </c>
      <c r="K157" s="22">
        <f>'Door Comparison'!J157</f>
        <v>0</v>
      </c>
      <c r="L157" s="22">
        <f>'Door Comparison'!K157</f>
        <v>0</v>
      </c>
      <c r="M157" s="22">
        <f>'Door Comparison'!L157</f>
        <v>0</v>
      </c>
      <c r="O157" s="95">
        <v>88</v>
      </c>
      <c r="P157" s="81"/>
      <c r="Q157" s="19">
        <f t="shared" si="26"/>
        <v>20.76</v>
      </c>
      <c r="R157" s="133">
        <f t="shared" si="27"/>
        <v>25.24</v>
      </c>
      <c r="S157" s="93"/>
      <c r="T157" s="80"/>
      <c r="U157" s="93">
        <f t="shared" si="28"/>
        <v>28.12</v>
      </c>
      <c r="V157" s="19">
        <v>0</v>
      </c>
      <c r="W157" s="24">
        <f t="shared" si="29"/>
        <v>0</v>
      </c>
      <c r="X157" s="19">
        <f t="shared" si="30"/>
        <v>0</v>
      </c>
      <c r="Y157" s="93">
        <v>0</v>
      </c>
      <c r="Z157" s="195">
        <f t="shared" si="31"/>
        <v>162.12</v>
      </c>
      <c r="AA157" s="76"/>
    </row>
    <row r="158" spans="1:27" x14ac:dyDescent="0.25">
      <c r="A158" s="109">
        <f>'Door Comparison'!A158</f>
        <v>4</v>
      </c>
      <c r="B158" s="109">
        <f>'Door Comparison'!B158</f>
        <v>50</v>
      </c>
      <c r="C158" s="22" t="str">
        <f>'Door Comparison'!C158</f>
        <v>R05</v>
      </c>
      <c r="D158" s="22" t="str">
        <f>'Door Comparison'!F158</f>
        <v>Timber</v>
      </c>
      <c r="E158" s="22">
        <f>'Door Comparison'!D158</f>
        <v>2326</v>
      </c>
      <c r="F158" s="22">
        <f>'Door Comparison'!E158</f>
        <v>2275</v>
      </c>
      <c r="G158" s="22" t="e">
        <f>'Door Comparison'!#REF!</f>
        <v>#REF!</v>
      </c>
      <c r="H158" s="22">
        <f>'Door Comparison'!G158</f>
        <v>0</v>
      </c>
      <c r="I158" s="22">
        <f>'Door Comparison'!H158</f>
        <v>1</v>
      </c>
      <c r="J158" s="22">
        <f>'Door Comparison'!I158</f>
        <v>0</v>
      </c>
      <c r="K158" s="22">
        <f>'Door Comparison'!J158</f>
        <v>0</v>
      </c>
      <c r="L158" s="22">
        <f>'Door Comparison'!K158</f>
        <v>0</v>
      </c>
      <c r="M158" s="22">
        <f>'Door Comparison'!L158</f>
        <v>0</v>
      </c>
      <c r="O158" s="95">
        <v>176</v>
      </c>
      <c r="P158" s="81"/>
      <c r="Q158" s="19">
        <f t="shared" si="26"/>
        <v>21.32</v>
      </c>
      <c r="R158" s="133">
        <f t="shared" si="27"/>
        <v>25.92</v>
      </c>
      <c r="S158" s="93"/>
      <c r="T158" s="80"/>
      <c r="U158" s="93">
        <f t="shared" si="28"/>
        <v>28.88</v>
      </c>
      <c r="V158" s="19">
        <v>0</v>
      </c>
      <c r="W158" s="24">
        <f t="shared" si="29"/>
        <v>0</v>
      </c>
      <c r="X158" s="19">
        <f t="shared" si="30"/>
        <v>0</v>
      </c>
      <c r="Y158" s="93">
        <v>0</v>
      </c>
      <c r="Z158" s="195">
        <f t="shared" si="31"/>
        <v>252.12</v>
      </c>
      <c r="AA158" s="76"/>
    </row>
    <row r="159" spans="1:27" x14ac:dyDescent="0.25">
      <c r="A159" s="109">
        <f>'Door Comparison'!A159</f>
        <v>4</v>
      </c>
      <c r="B159" s="109">
        <f>'Door Comparison'!B159</f>
        <v>51</v>
      </c>
      <c r="C159" s="22" t="str">
        <f>'Door Comparison'!C159</f>
        <v>R05</v>
      </c>
      <c r="D159" s="22" t="str">
        <f>'Door Comparison'!F159</f>
        <v>Timber</v>
      </c>
      <c r="E159" s="22">
        <f>'Door Comparison'!D159</f>
        <v>1554</v>
      </c>
      <c r="F159" s="22">
        <f>'Door Comparison'!E159</f>
        <v>2785</v>
      </c>
      <c r="G159" s="22" t="e">
        <f>'Door Comparison'!#REF!</f>
        <v>#REF!</v>
      </c>
      <c r="H159" s="22">
        <f>'Door Comparison'!G159</f>
        <v>0</v>
      </c>
      <c r="I159" s="22">
        <f>'Door Comparison'!H159</f>
        <v>1</v>
      </c>
      <c r="J159" s="22">
        <f>'Door Comparison'!I159</f>
        <v>0</v>
      </c>
      <c r="K159" s="22">
        <f>'Door Comparison'!J159</f>
        <v>0</v>
      </c>
      <c r="L159" s="22">
        <f>'Door Comparison'!K159</f>
        <v>0</v>
      </c>
      <c r="M159" s="22">
        <f>'Door Comparison'!L159</f>
        <v>0</v>
      </c>
      <c r="O159" s="95">
        <v>88</v>
      </c>
      <c r="P159" s="81"/>
      <c r="Q159" s="19">
        <f t="shared" si="26"/>
        <v>22.08</v>
      </c>
      <c r="R159" s="133">
        <f t="shared" si="27"/>
        <v>26.86</v>
      </c>
      <c r="S159" s="93"/>
      <c r="T159" s="80"/>
      <c r="U159" s="93">
        <f t="shared" si="28"/>
        <v>29.92</v>
      </c>
      <c r="V159" s="19">
        <v>0</v>
      </c>
      <c r="W159" s="24">
        <f t="shared" si="29"/>
        <v>0</v>
      </c>
      <c r="X159" s="19">
        <f t="shared" si="30"/>
        <v>0</v>
      </c>
      <c r="Y159" s="93">
        <v>0</v>
      </c>
      <c r="Z159" s="195">
        <f t="shared" si="31"/>
        <v>166.86</v>
      </c>
      <c r="AA159" s="76"/>
    </row>
    <row r="160" spans="1:27" x14ac:dyDescent="0.25">
      <c r="A160" s="109">
        <f>'Door Comparison'!A160</f>
        <v>4</v>
      </c>
      <c r="B160" s="109" t="str">
        <f>'Door Comparison'!B160</f>
        <v>52A</v>
      </c>
      <c r="C160" s="22" t="str">
        <f>'Door Comparison'!C160</f>
        <v>R05</v>
      </c>
      <c r="D160" s="22" t="str">
        <f>'Door Comparison'!F160</f>
        <v>Timber</v>
      </c>
      <c r="E160" s="22">
        <f>'Door Comparison'!D160</f>
        <v>1554</v>
      </c>
      <c r="F160" s="22">
        <f>'Door Comparison'!E160</f>
        <v>2225</v>
      </c>
      <c r="G160" s="22" t="e">
        <f>'Door Comparison'!#REF!</f>
        <v>#REF!</v>
      </c>
      <c r="H160" s="22">
        <f>'Door Comparison'!G160</f>
        <v>0</v>
      </c>
      <c r="I160" s="22">
        <f>'Door Comparison'!H160</f>
        <v>1</v>
      </c>
      <c r="J160" s="22">
        <f>'Door Comparison'!I160</f>
        <v>0</v>
      </c>
      <c r="K160" s="22">
        <f>'Door Comparison'!J160</f>
        <v>0</v>
      </c>
      <c r="L160" s="22">
        <f>'Door Comparison'!K160</f>
        <v>0</v>
      </c>
      <c r="M160" s="22">
        <f>'Door Comparison'!L160</f>
        <v>0</v>
      </c>
      <c r="O160" s="95">
        <v>88</v>
      </c>
      <c r="P160" s="81"/>
      <c r="Q160" s="19">
        <f t="shared" si="26"/>
        <v>18.61</v>
      </c>
      <c r="R160" s="133">
        <f t="shared" si="27"/>
        <v>22.64</v>
      </c>
      <c r="S160" s="93"/>
      <c r="T160" s="80"/>
      <c r="U160" s="93">
        <f t="shared" si="28"/>
        <v>25.22</v>
      </c>
      <c r="V160" s="19">
        <v>0</v>
      </c>
      <c r="W160" s="24">
        <f t="shared" si="29"/>
        <v>0</v>
      </c>
      <c r="X160" s="19">
        <f t="shared" si="30"/>
        <v>0</v>
      </c>
      <c r="Y160" s="93">
        <v>0</v>
      </c>
      <c r="Z160" s="195">
        <f t="shared" si="31"/>
        <v>154.47</v>
      </c>
      <c r="AA160" s="76"/>
    </row>
    <row r="161" spans="1:27" x14ac:dyDescent="0.25">
      <c r="A161" s="109">
        <f>'Door Comparison'!A161</f>
        <v>4</v>
      </c>
      <c r="B161" s="109" t="str">
        <f>'Door Comparison'!B161</f>
        <v>52B</v>
      </c>
      <c r="C161" s="22" t="str">
        <f>'Door Comparison'!C161</f>
        <v>R01</v>
      </c>
      <c r="D161" s="22" t="str">
        <f>'Door Comparison'!F161</f>
        <v>Timber</v>
      </c>
      <c r="E161" s="22">
        <f>'Door Comparison'!D161</f>
        <v>1554</v>
      </c>
      <c r="F161" s="22">
        <f>'Door Comparison'!E161</f>
        <v>2225</v>
      </c>
      <c r="G161" s="22" t="e">
        <f>'Door Comparison'!#REF!</f>
        <v>#REF!</v>
      </c>
      <c r="H161" s="22">
        <f>'Door Comparison'!G161</f>
        <v>0</v>
      </c>
      <c r="I161" s="22">
        <f>'Door Comparison'!H161</f>
        <v>1</v>
      </c>
      <c r="J161" s="22">
        <f>'Door Comparison'!I161</f>
        <v>0</v>
      </c>
      <c r="K161" s="22">
        <f>'Door Comparison'!J161</f>
        <v>0</v>
      </c>
      <c r="L161" s="22">
        <f>'Door Comparison'!K161</f>
        <v>1</v>
      </c>
      <c r="M161" s="22">
        <f>'Door Comparison'!L161</f>
        <v>0</v>
      </c>
      <c r="O161" s="95">
        <v>88</v>
      </c>
      <c r="P161" s="81"/>
      <c r="Q161" s="19">
        <f t="shared" si="26"/>
        <v>18.61</v>
      </c>
      <c r="R161" s="133">
        <f t="shared" si="27"/>
        <v>22.64</v>
      </c>
      <c r="S161" s="93"/>
      <c r="T161" s="80"/>
      <c r="U161" s="93">
        <f t="shared" si="28"/>
        <v>25.22</v>
      </c>
      <c r="V161" s="19">
        <v>0</v>
      </c>
      <c r="W161" s="24">
        <f t="shared" si="29"/>
        <v>13.33</v>
      </c>
      <c r="X161" s="19">
        <f t="shared" si="30"/>
        <v>6.24</v>
      </c>
      <c r="Y161" s="93">
        <v>0</v>
      </c>
      <c r="Z161" s="195">
        <f t="shared" si="31"/>
        <v>174.04</v>
      </c>
      <c r="AA161" s="76"/>
    </row>
    <row r="162" spans="1:27" x14ac:dyDescent="0.25">
      <c r="A162" s="109">
        <f>'Door Comparison'!A162</f>
        <v>4</v>
      </c>
      <c r="B162" s="109" t="str">
        <f>'Door Comparison'!B162</f>
        <v>53A</v>
      </c>
      <c r="C162" s="22" t="str">
        <f>'Door Comparison'!C162</f>
        <v>R04</v>
      </c>
      <c r="D162" s="22" t="str">
        <f>'Door Comparison'!F162</f>
        <v>Timber</v>
      </c>
      <c r="E162" s="22">
        <f>'Door Comparison'!D162</f>
        <v>783</v>
      </c>
      <c r="F162" s="22">
        <f>'Door Comparison'!E162</f>
        <v>2275</v>
      </c>
      <c r="G162" s="22" t="e">
        <f>'Door Comparison'!#REF!</f>
        <v>#REF!</v>
      </c>
      <c r="H162" s="22">
        <f>'Door Comparison'!G162</f>
        <v>0</v>
      </c>
      <c r="I162" s="22">
        <f>'Door Comparison'!H162</f>
        <v>1</v>
      </c>
      <c r="J162" s="22">
        <f>'Door Comparison'!I162</f>
        <v>0</v>
      </c>
      <c r="K162" s="22">
        <f>'Door Comparison'!J162</f>
        <v>0</v>
      </c>
      <c r="L162" s="22">
        <f>'Door Comparison'!K162</f>
        <v>0</v>
      </c>
      <c r="M162" s="22">
        <f>'Door Comparison'!L162</f>
        <v>0</v>
      </c>
      <c r="O162" s="95">
        <v>44</v>
      </c>
      <c r="P162" s="81"/>
      <c r="Q162" s="19">
        <f t="shared" si="26"/>
        <v>16.53</v>
      </c>
      <c r="R162" s="133">
        <f t="shared" si="27"/>
        <v>20.11</v>
      </c>
      <c r="S162" s="93"/>
      <c r="T162" s="80"/>
      <c r="U162" s="93">
        <f t="shared" si="28"/>
        <v>22.4</v>
      </c>
      <c r="V162" s="19">
        <v>0</v>
      </c>
      <c r="W162" s="24">
        <f t="shared" si="29"/>
        <v>0</v>
      </c>
      <c r="X162" s="19">
        <f t="shared" si="30"/>
        <v>0</v>
      </c>
      <c r="Y162" s="93">
        <v>0</v>
      </c>
      <c r="Z162" s="195">
        <f t="shared" si="31"/>
        <v>103.04</v>
      </c>
      <c r="AA162" s="76"/>
    </row>
    <row r="163" spans="1:27" x14ac:dyDescent="0.25">
      <c r="A163" s="109">
        <f>'Door Comparison'!A163</f>
        <v>4</v>
      </c>
      <c r="B163" s="109" t="str">
        <f>'Door Comparison'!B163</f>
        <v>53B</v>
      </c>
      <c r="C163" s="22" t="str">
        <f>'Door Comparison'!C163</f>
        <v>R03</v>
      </c>
      <c r="D163" s="22" t="str">
        <f>'Door Comparison'!F163</f>
        <v>Timber</v>
      </c>
      <c r="E163" s="22">
        <f>'Door Comparison'!D163</f>
        <v>783</v>
      </c>
      <c r="F163" s="22">
        <f>'Door Comparison'!E163</f>
        <v>2275</v>
      </c>
      <c r="G163" s="22" t="e">
        <f>'Door Comparison'!#REF!</f>
        <v>#REF!</v>
      </c>
      <c r="H163" s="22">
        <f>'Door Comparison'!G163</f>
        <v>0</v>
      </c>
      <c r="I163" s="22">
        <f>'Door Comparison'!H163</f>
        <v>1</v>
      </c>
      <c r="J163" s="22">
        <f>'Door Comparison'!I163</f>
        <v>0</v>
      </c>
      <c r="K163" s="22">
        <f>'Door Comparison'!J163</f>
        <v>0</v>
      </c>
      <c r="L163" s="22">
        <f>'Door Comparison'!K163</f>
        <v>1</v>
      </c>
      <c r="M163" s="22">
        <f>'Door Comparison'!L163</f>
        <v>0</v>
      </c>
      <c r="O163" s="95">
        <v>44</v>
      </c>
      <c r="P163" s="81"/>
      <c r="Q163" s="19">
        <f t="shared" si="26"/>
        <v>16.53</v>
      </c>
      <c r="R163" s="133">
        <f t="shared" si="27"/>
        <v>20.11</v>
      </c>
      <c r="S163" s="93"/>
      <c r="T163" s="80"/>
      <c r="U163" s="93">
        <f t="shared" si="28"/>
        <v>22.4</v>
      </c>
      <c r="V163" s="19">
        <v>0</v>
      </c>
      <c r="W163" s="24">
        <f t="shared" si="29"/>
        <v>11.84</v>
      </c>
      <c r="X163" s="19">
        <f t="shared" si="30"/>
        <v>5.55</v>
      </c>
      <c r="Y163" s="93">
        <v>0</v>
      </c>
      <c r="Z163" s="195">
        <f t="shared" si="31"/>
        <v>120.43</v>
      </c>
      <c r="AA163" s="76"/>
    </row>
    <row r="164" spans="1:27" x14ac:dyDescent="0.25">
      <c r="A164" s="109">
        <f>'Door Comparison'!A164</f>
        <v>4</v>
      </c>
      <c r="B164" s="109">
        <f>'Door Comparison'!B164</f>
        <v>54</v>
      </c>
      <c r="C164" s="22" t="str">
        <f>'Door Comparison'!C164</f>
        <v>R04</v>
      </c>
      <c r="D164" s="22" t="str">
        <f>'Door Comparison'!F164</f>
        <v>Timber</v>
      </c>
      <c r="E164" s="22">
        <f>'Door Comparison'!D164</f>
        <v>954</v>
      </c>
      <c r="F164" s="22">
        <f>'Door Comparison'!E164</f>
        <v>2275</v>
      </c>
      <c r="G164" s="22" t="e">
        <f>'Door Comparison'!#REF!</f>
        <v>#REF!</v>
      </c>
      <c r="H164" s="22">
        <f>'Door Comparison'!G164</f>
        <v>0</v>
      </c>
      <c r="I164" s="22">
        <f>'Door Comparison'!H164</f>
        <v>1</v>
      </c>
      <c r="J164" s="22">
        <f>'Door Comparison'!I164</f>
        <v>0</v>
      </c>
      <c r="K164" s="22">
        <f>'Door Comparison'!J164</f>
        <v>0</v>
      </c>
      <c r="L164" s="22">
        <f>'Door Comparison'!K164</f>
        <v>0</v>
      </c>
      <c r="M164" s="22">
        <f>'Door Comparison'!L164</f>
        <v>0</v>
      </c>
      <c r="O164" s="95">
        <v>88</v>
      </c>
      <c r="P164" s="81"/>
      <c r="Q164" s="19">
        <f t="shared" si="26"/>
        <v>17.059999999999999</v>
      </c>
      <c r="R164" s="133">
        <f t="shared" si="27"/>
        <v>20.75</v>
      </c>
      <c r="S164" s="93"/>
      <c r="T164" s="80"/>
      <c r="U164" s="93">
        <f t="shared" si="28"/>
        <v>23.12</v>
      </c>
      <c r="V164" s="19">
        <v>0</v>
      </c>
      <c r="W164" s="24">
        <f t="shared" si="29"/>
        <v>0</v>
      </c>
      <c r="X164" s="19">
        <f t="shared" si="30"/>
        <v>0</v>
      </c>
      <c r="Y164" s="93">
        <v>0</v>
      </c>
      <c r="Z164" s="195">
        <f t="shared" si="31"/>
        <v>148.93</v>
      </c>
      <c r="AA164" s="76"/>
    </row>
    <row r="165" spans="1:27" x14ac:dyDescent="0.25">
      <c r="A165" s="109">
        <f>'Door Comparison'!A165</f>
        <v>4</v>
      </c>
      <c r="B165" s="109">
        <f>'Door Comparison'!B165</f>
        <v>55</v>
      </c>
      <c r="C165" s="22" t="str">
        <f>'Door Comparison'!C165</f>
        <v>R04</v>
      </c>
      <c r="D165" s="22" t="str">
        <f>'Door Comparison'!F165</f>
        <v>Timber</v>
      </c>
      <c r="E165" s="22">
        <f>'Door Comparison'!D165</f>
        <v>954</v>
      </c>
      <c r="F165" s="22">
        <f>'Door Comparison'!E165</f>
        <v>2785</v>
      </c>
      <c r="G165" s="22" t="e">
        <f>'Door Comparison'!#REF!</f>
        <v>#REF!</v>
      </c>
      <c r="H165" s="22">
        <f>'Door Comparison'!G165</f>
        <v>0</v>
      </c>
      <c r="I165" s="22">
        <f>'Door Comparison'!H165</f>
        <v>1</v>
      </c>
      <c r="J165" s="22">
        <f>'Door Comparison'!I165</f>
        <v>0</v>
      </c>
      <c r="K165" s="22">
        <f>'Door Comparison'!J165</f>
        <v>0</v>
      </c>
      <c r="L165" s="22">
        <f>'Door Comparison'!K165</f>
        <v>0</v>
      </c>
      <c r="M165" s="22">
        <f>'Door Comparison'!L165</f>
        <v>0</v>
      </c>
      <c r="O165" s="95">
        <v>88</v>
      </c>
      <c r="P165" s="81"/>
      <c r="Q165" s="19">
        <f t="shared" si="26"/>
        <v>20.22</v>
      </c>
      <c r="R165" s="133">
        <f t="shared" si="27"/>
        <v>24.6</v>
      </c>
      <c r="S165" s="93"/>
      <c r="T165" s="80"/>
      <c r="U165" s="93">
        <f t="shared" si="28"/>
        <v>27.4</v>
      </c>
      <c r="V165" s="19">
        <v>0</v>
      </c>
      <c r="W165" s="24">
        <f t="shared" si="29"/>
        <v>0</v>
      </c>
      <c r="X165" s="19">
        <f t="shared" si="30"/>
        <v>0</v>
      </c>
      <c r="Y165" s="93">
        <v>0</v>
      </c>
      <c r="Z165" s="195">
        <f t="shared" si="31"/>
        <v>160.22</v>
      </c>
      <c r="AA165" s="76"/>
    </row>
    <row r="166" spans="1:27" x14ac:dyDescent="0.25">
      <c r="A166" s="109">
        <f>'Door Comparison'!A166</f>
        <v>4</v>
      </c>
      <c r="B166" s="109">
        <f>'Door Comparison'!B166</f>
        <v>56</v>
      </c>
      <c r="C166" s="22" t="str">
        <f>'Door Comparison'!C166</f>
        <v>R05</v>
      </c>
      <c r="D166" s="22" t="str">
        <f>'Door Comparison'!F166</f>
        <v>Timber</v>
      </c>
      <c r="E166" s="22">
        <f>'Door Comparison'!D166</f>
        <v>2326</v>
      </c>
      <c r="F166" s="22">
        <f>'Door Comparison'!E166</f>
        <v>2785</v>
      </c>
      <c r="G166" s="22" t="e">
        <f>'Door Comparison'!#REF!</f>
        <v>#REF!</v>
      </c>
      <c r="H166" s="22">
        <f>'Door Comparison'!G166</f>
        <v>0</v>
      </c>
      <c r="I166" s="22">
        <f>'Door Comparison'!H166</f>
        <v>1</v>
      </c>
      <c r="J166" s="22">
        <f>'Door Comparison'!I166</f>
        <v>0</v>
      </c>
      <c r="K166" s="22">
        <f>'Door Comparison'!J166</f>
        <v>0</v>
      </c>
      <c r="L166" s="22">
        <f>'Door Comparison'!K166</f>
        <v>0</v>
      </c>
      <c r="M166" s="22">
        <f>'Door Comparison'!L166</f>
        <v>0</v>
      </c>
      <c r="O166" s="95">
        <v>176</v>
      </c>
      <c r="P166" s="81"/>
      <c r="Q166" s="19">
        <f t="shared" si="26"/>
        <v>24.48</v>
      </c>
      <c r="R166" s="133">
        <f t="shared" si="27"/>
        <v>29.77</v>
      </c>
      <c r="S166" s="93"/>
      <c r="T166" s="80"/>
      <c r="U166" s="93">
        <f t="shared" si="28"/>
        <v>33.159999999999997</v>
      </c>
      <c r="V166" s="19">
        <v>0</v>
      </c>
      <c r="W166" s="24">
        <f t="shared" si="29"/>
        <v>0</v>
      </c>
      <c r="X166" s="19">
        <f t="shared" si="30"/>
        <v>0</v>
      </c>
      <c r="Y166" s="93">
        <v>0</v>
      </c>
      <c r="Z166" s="195">
        <f t="shared" si="31"/>
        <v>263.41000000000003</v>
      </c>
      <c r="AA166" s="76"/>
    </row>
    <row r="167" spans="1:27" x14ac:dyDescent="0.25">
      <c r="A167" s="109">
        <f>'Door Comparison'!A167</f>
        <v>4</v>
      </c>
      <c r="B167" s="109">
        <f>'Door Comparison'!B167</f>
        <v>57</v>
      </c>
      <c r="C167" s="22" t="str">
        <f>'Door Comparison'!C167</f>
        <v>R04</v>
      </c>
      <c r="D167" s="22" t="str">
        <f>'Door Comparison'!F167</f>
        <v>Timber</v>
      </c>
      <c r="E167" s="22">
        <f>'Door Comparison'!D167</f>
        <v>1126</v>
      </c>
      <c r="F167" s="22">
        <f>'Door Comparison'!E167</f>
        <v>2785</v>
      </c>
      <c r="G167" s="22" t="e">
        <f>'Door Comparison'!#REF!</f>
        <v>#REF!</v>
      </c>
      <c r="H167" s="22">
        <f>'Door Comparison'!G167</f>
        <v>0</v>
      </c>
      <c r="I167" s="22">
        <f>'Door Comparison'!H167</f>
        <v>1</v>
      </c>
      <c r="J167" s="22">
        <f>'Door Comparison'!I167</f>
        <v>0</v>
      </c>
      <c r="K167" s="22">
        <f>'Door Comparison'!J167</f>
        <v>0</v>
      </c>
      <c r="L167" s="22">
        <f>'Door Comparison'!K167</f>
        <v>0</v>
      </c>
      <c r="M167" s="22">
        <f>'Door Comparison'!L167</f>
        <v>0</v>
      </c>
      <c r="O167" s="95">
        <v>88</v>
      </c>
      <c r="P167" s="81"/>
      <c r="Q167" s="19">
        <f t="shared" si="26"/>
        <v>20.76</v>
      </c>
      <c r="R167" s="133">
        <f t="shared" si="27"/>
        <v>25.24</v>
      </c>
      <c r="S167" s="93"/>
      <c r="T167" s="80"/>
      <c r="U167" s="93">
        <f t="shared" si="28"/>
        <v>28.12</v>
      </c>
      <c r="V167" s="19">
        <v>0</v>
      </c>
      <c r="W167" s="24">
        <f t="shared" si="29"/>
        <v>0</v>
      </c>
      <c r="X167" s="19">
        <f t="shared" si="30"/>
        <v>0</v>
      </c>
      <c r="Y167" s="93">
        <v>0</v>
      </c>
      <c r="Z167" s="195">
        <f t="shared" si="31"/>
        <v>162.12</v>
      </c>
      <c r="AA167" s="76"/>
    </row>
    <row r="168" spans="1:27" x14ac:dyDescent="0.25">
      <c r="A168" s="109">
        <f>'Door Comparison'!A168</f>
        <v>4</v>
      </c>
      <c r="B168" s="109">
        <f>'Door Comparison'!B168</f>
        <v>58</v>
      </c>
      <c r="C168" s="22" t="str">
        <f>'Door Comparison'!C168</f>
        <v>R04</v>
      </c>
      <c r="D168" s="22" t="str">
        <f>'Door Comparison'!F168</f>
        <v>Timber</v>
      </c>
      <c r="E168" s="22">
        <f>'Door Comparison'!D168</f>
        <v>1126</v>
      </c>
      <c r="F168" s="22">
        <f>'Door Comparison'!E168</f>
        <v>2275</v>
      </c>
      <c r="G168" s="22" t="e">
        <f>'Door Comparison'!#REF!</f>
        <v>#REF!</v>
      </c>
      <c r="H168" s="22">
        <f>'Door Comparison'!G168</f>
        <v>0</v>
      </c>
      <c r="I168" s="22">
        <f>'Door Comparison'!H168</f>
        <v>1</v>
      </c>
      <c r="J168" s="22">
        <f>'Door Comparison'!I168</f>
        <v>0</v>
      </c>
      <c r="K168" s="22">
        <f>'Door Comparison'!J168</f>
        <v>0</v>
      </c>
      <c r="L168" s="22">
        <f>'Door Comparison'!K168</f>
        <v>0</v>
      </c>
      <c r="M168" s="22">
        <f>'Door Comparison'!L168</f>
        <v>0</v>
      </c>
      <c r="O168" s="95">
        <v>88</v>
      </c>
      <c r="P168" s="81"/>
      <c r="Q168" s="19">
        <f t="shared" si="26"/>
        <v>17.600000000000001</v>
      </c>
      <c r="R168" s="133">
        <f t="shared" si="27"/>
        <v>21.4</v>
      </c>
      <c r="S168" s="93"/>
      <c r="T168" s="80"/>
      <c r="U168" s="93">
        <f t="shared" si="28"/>
        <v>23.84</v>
      </c>
      <c r="V168" s="19">
        <v>0</v>
      </c>
      <c r="W168" s="24">
        <f t="shared" si="29"/>
        <v>0</v>
      </c>
      <c r="X168" s="19">
        <f t="shared" si="30"/>
        <v>0</v>
      </c>
      <c r="Y168" s="93">
        <v>0</v>
      </c>
      <c r="Z168" s="195">
        <f t="shared" si="31"/>
        <v>150.84</v>
      </c>
      <c r="AA168" s="76"/>
    </row>
    <row r="169" spans="1:27" x14ac:dyDescent="0.25">
      <c r="A169" s="109">
        <f>'Door Comparison'!A169</f>
        <v>4</v>
      </c>
      <c r="B169" s="109">
        <f>'Door Comparison'!B169</f>
        <v>59</v>
      </c>
      <c r="C169" s="22" t="str">
        <f>'Door Comparison'!C169</f>
        <v>R04</v>
      </c>
      <c r="D169" s="22" t="str">
        <f>'Door Comparison'!F169</f>
        <v>Timber</v>
      </c>
      <c r="E169" s="22">
        <f>'Door Comparison'!D169</f>
        <v>1126</v>
      </c>
      <c r="F169" s="22">
        <f>'Door Comparison'!E169</f>
        <v>2275</v>
      </c>
      <c r="G169" s="22" t="e">
        <f>'Door Comparison'!#REF!</f>
        <v>#REF!</v>
      </c>
      <c r="H169" s="22">
        <f>'Door Comparison'!G169</f>
        <v>0</v>
      </c>
      <c r="I169" s="22">
        <f>'Door Comparison'!H169</f>
        <v>1</v>
      </c>
      <c r="J169" s="22">
        <f>'Door Comparison'!I169</f>
        <v>0</v>
      </c>
      <c r="K169" s="22">
        <f>'Door Comparison'!J169</f>
        <v>0</v>
      </c>
      <c r="L169" s="22">
        <f>'Door Comparison'!K169</f>
        <v>0</v>
      </c>
      <c r="M169" s="22">
        <f>'Door Comparison'!L169</f>
        <v>0</v>
      </c>
      <c r="O169" s="95">
        <v>88</v>
      </c>
      <c r="P169" s="81"/>
      <c r="Q169" s="19">
        <f t="shared" si="26"/>
        <v>17.600000000000001</v>
      </c>
      <c r="R169" s="133">
        <f t="shared" si="27"/>
        <v>21.4</v>
      </c>
      <c r="S169" s="93"/>
      <c r="T169" s="80"/>
      <c r="U169" s="93">
        <f t="shared" si="28"/>
        <v>23.84</v>
      </c>
      <c r="V169" s="19">
        <v>0</v>
      </c>
      <c r="W169" s="24">
        <f t="shared" si="29"/>
        <v>0</v>
      </c>
      <c r="X169" s="19">
        <f t="shared" si="30"/>
        <v>0</v>
      </c>
      <c r="Y169" s="93">
        <v>0</v>
      </c>
      <c r="Z169" s="195">
        <f t="shared" si="31"/>
        <v>150.84</v>
      </c>
      <c r="AA169" s="76"/>
    </row>
    <row r="170" spans="1:27" x14ac:dyDescent="0.25">
      <c r="A170" s="109">
        <f>'Door Comparison'!A170</f>
        <v>4</v>
      </c>
      <c r="B170" s="109">
        <f>'Door Comparison'!B170</f>
        <v>60</v>
      </c>
      <c r="C170" s="22" t="str">
        <f>'Door Comparison'!C170</f>
        <v>R04</v>
      </c>
      <c r="D170" s="22" t="str">
        <f>'Door Comparison'!F170</f>
        <v>Timber</v>
      </c>
      <c r="E170" s="22">
        <f>'Door Comparison'!D170</f>
        <v>1126</v>
      </c>
      <c r="F170" s="22">
        <f>'Door Comparison'!E170</f>
        <v>2785</v>
      </c>
      <c r="G170" s="22" t="e">
        <f>'Door Comparison'!#REF!</f>
        <v>#REF!</v>
      </c>
      <c r="H170" s="22">
        <f>'Door Comparison'!G170</f>
        <v>0</v>
      </c>
      <c r="I170" s="22">
        <f>'Door Comparison'!H170</f>
        <v>1</v>
      </c>
      <c r="J170" s="22">
        <f>'Door Comparison'!I170</f>
        <v>0</v>
      </c>
      <c r="K170" s="22">
        <f>'Door Comparison'!J170</f>
        <v>0</v>
      </c>
      <c r="L170" s="22">
        <f>'Door Comparison'!K170</f>
        <v>0</v>
      </c>
      <c r="M170" s="22">
        <f>'Door Comparison'!L170</f>
        <v>0</v>
      </c>
      <c r="O170" s="95">
        <v>88</v>
      </c>
      <c r="P170" s="81"/>
      <c r="Q170" s="19">
        <f t="shared" si="26"/>
        <v>20.76</v>
      </c>
      <c r="R170" s="133">
        <f t="shared" si="27"/>
        <v>25.24</v>
      </c>
      <c r="S170" s="93"/>
      <c r="T170" s="80"/>
      <c r="U170" s="93">
        <f t="shared" si="28"/>
        <v>28.12</v>
      </c>
      <c r="V170" s="19">
        <v>0</v>
      </c>
      <c r="W170" s="24">
        <f t="shared" si="29"/>
        <v>0</v>
      </c>
      <c r="X170" s="19">
        <f t="shared" si="30"/>
        <v>0</v>
      </c>
      <c r="Y170" s="93">
        <v>0</v>
      </c>
      <c r="Z170" s="195">
        <f t="shared" si="31"/>
        <v>162.12</v>
      </c>
      <c r="AA170" s="76"/>
    </row>
    <row r="171" spans="1:27" x14ac:dyDescent="0.25">
      <c r="A171" s="109">
        <f>'Door Comparison'!A171</f>
        <v>4</v>
      </c>
      <c r="B171" s="109">
        <f>'Door Comparison'!B171</f>
        <v>61</v>
      </c>
      <c r="C171" s="22" t="str">
        <f>'Door Comparison'!C171</f>
        <v>R05</v>
      </c>
      <c r="D171" s="22" t="str">
        <f>'Door Comparison'!F171</f>
        <v>Timber</v>
      </c>
      <c r="E171" s="22">
        <f>'Door Comparison'!D171</f>
        <v>2326</v>
      </c>
      <c r="F171" s="22">
        <f>'Door Comparison'!E171</f>
        <v>2275</v>
      </c>
      <c r="G171" s="22" t="e">
        <f>'Door Comparison'!#REF!</f>
        <v>#REF!</v>
      </c>
      <c r="H171" s="22">
        <f>'Door Comparison'!G171</f>
        <v>0</v>
      </c>
      <c r="I171" s="22">
        <f>'Door Comparison'!H171</f>
        <v>1</v>
      </c>
      <c r="J171" s="22">
        <f>'Door Comparison'!I171</f>
        <v>0</v>
      </c>
      <c r="K171" s="22">
        <f>'Door Comparison'!J171</f>
        <v>0</v>
      </c>
      <c r="L171" s="22">
        <f>'Door Comparison'!K171</f>
        <v>0</v>
      </c>
      <c r="M171" s="22">
        <f>'Door Comparison'!L171</f>
        <v>0</v>
      </c>
      <c r="O171" s="95">
        <v>176</v>
      </c>
      <c r="P171" s="81"/>
      <c r="Q171" s="19">
        <f t="shared" si="26"/>
        <v>21.32</v>
      </c>
      <c r="R171" s="133">
        <f t="shared" si="27"/>
        <v>25.92</v>
      </c>
      <c r="S171" s="93"/>
      <c r="T171" s="80"/>
      <c r="U171" s="93">
        <f t="shared" si="28"/>
        <v>28.88</v>
      </c>
      <c r="V171" s="19">
        <v>0</v>
      </c>
      <c r="W171" s="24">
        <f t="shared" si="29"/>
        <v>0</v>
      </c>
      <c r="X171" s="19">
        <f t="shared" si="30"/>
        <v>0</v>
      </c>
      <c r="Y171" s="93">
        <v>0</v>
      </c>
      <c r="Z171" s="195">
        <f t="shared" si="31"/>
        <v>252.12</v>
      </c>
      <c r="AA171" s="76"/>
    </row>
    <row r="172" spans="1:27" x14ac:dyDescent="0.25">
      <c r="A172" s="109">
        <f>'Door Comparison'!A172</f>
        <v>4</v>
      </c>
      <c r="B172" s="109">
        <f>'Door Comparison'!B172</f>
        <v>62</v>
      </c>
      <c r="C172" s="22" t="str">
        <f>'Door Comparison'!C172</f>
        <v>WC01</v>
      </c>
      <c r="D172" s="22" t="str">
        <f>'Door Comparison'!F172</f>
        <v>Timber</v>
      </c>
      <c r="E172" s="22">
        <f>'Door Comparison'!D172</f>
        <v>1010</v>
      </c>
      <c r="F172" s="22">
        <f>'Door Comparison'!E172</f>
        <v>2375</v>
      </c>
      <c r="G172" s="22" t="e">
        <f>'Door Comparison'!#REF!</f>
        <v>#REF!</v>
      </c>
      <c r="H172" s="22">
        <f>'Door Comparison'!G172</f>
        <v>0</v>
      </c>
      <c r="I172" s="22">
        <f>'Door Comparison'!H172</f>
        <v>1</v>
      </c>
      <c r="J172" s="22">
        <f>'Door Comparison'!I172</f>
        <v>0</v>
      </c>
      <c r="K172" s="22">
        <f>'Door Comparison'!J172</f>
        <v>0</v>
      </c>
      <c r="L172" s="22">
        <f>'Door Comparison'!K172</f>
        <v>0</v>
      </c>
      <c r="M172" s="22">
        <f>'Door Comparison'!L172</f>
        <v>0</v>
      </c>
      <c r="O172" s="95">
        <v>88</v>
      </c>
      <c r="P172" s="373">
        <f>O172*2</f>
        <v>176</v>
      </c>
      <c r="Q172" s="19">
        <f t="shared" si="26"/>
        <v>17.86</v>
      </c>
      <c r="R172" s="133">
        <f t="shared" si="27"/>
        <v>21.72</v>
      </c>
      <c r="S172" s="93"/>
      <c r="T172" s="80"/>
      <c r="U172" s="93">
        <f t="shared" si="28"/>
        <v>24.19</v>
      </c>
      <c r="V172" s="19">
        <v>0</v>
      </c>
      <c r="W172" s="24">
        <f t="shared" si="29"/>
        <v>0</v>
      </c>
      <c r="X172" s="19">
        <f t="shared" si="30"/>
        <v>0</v>
      </c>
      <c r="Y172" s="93">
        <v>0</v>
      </c>
      <c r="Z172" s="195">
        <f t="shared" si="31"/>
        <v>327.77</v>
      </c>
      <c r="AA172" s="76"/>
    </row>
    <row r="173" spans="1:27" x14ac:dyDescent="0.25">
      <c r="A173" s="109">
        <f>'Door Comparison'!A173</f>
        <v>4</v>
      </c>
      <c r="B173" s="109">
        <f>'Door Comparison'!B173</f>
        <v>63</v>
      </c>
      <c r="C173" s="22" t="str">
        <f>'Door Comparison'!C173</f>
        <v>R07</v>
      </c>
      <c r="D173" s="22" t="str">
        <f>'Door Comparison'!F173</f>
        <v>Profab</v>
      </c>
      <c r="E173" s="22">
        <f>'Door Comparison'!D173</f>
        <v>1010</v>
      </c>
      <c r="F173" s="22">
        <f>'Door Comparison'!E173</f>
        <v>2000</v>
      </c>
      <c r="G173" s="22" t="e">
        <f>'Door Comparison'!#REF!</f>
        <v>#REF!</v>
      </c>
      <c r="H173" s="22">
        <f>'Door Comparison'!G173</f>
        <v>0</v>
      </c>
      <c r="I173" s="22">
        <f>'Door Comparison'!H173</f>
        <v>1</v>
      </c>
      <c r="J173" s="22">
        <f>'Door Comparison'!I173</f>
        <v>0</v>
      </c>
      <c r="K173" s="22">
        <f>'Door Comparison'!J173</f>
        <v>0</v>
      </c>
      <c r="L173" s="22">
        <f>'Door Comparison'!K173</f>
        <v>1</v>
      </c>
      <c r="M173" s="22">
        <f>'Door Comparison'!L173</f>
        <v>0</v>
      </c>
      <c r="O173" s="95">
        <v>135</v>
      </c>
      <c r="P173" s="81"/>
      <c r="Q173" s="19">
        <f t="shared" si="26"/>
        <v>15.53</v>
      </c>
      <c r="S173" s="93"/>
      <c r="T173" s="80"/>
      <c r="U173" s="93"/>
      <c r="W173" s="24">
        <f t="shared" si="29"/>
        <v>11.12</v>
      </c>
      <c r="X173" s="19">
        <f t="shared" si="30"/>
        <v>5.21</v>
      </c>
      <c r="Y173" s="93"/>
      <c r="Z173" s="195">
        <f t="shared" si="31"/>
        <v>166.86</v>
      </c>
      <c r="AA173" s="76" t="str">
        <f>'Door Comparison'!X173</f>
        <v>Profab recommend a door primed for on site decoration by others to match surrounding finishes.</v>
      </c>
    </row>
    <row r="174" spans="1:27" x14ac:dyDescent="0.25">
      <c r="A174" s="109">
        <f>'Door Comparison'!A174</f>
        <v>4</v>
      </c>
      <c r="B174" s="109" t="str">
        <f>'Door Comparison'!B174</f>
        <v>64A</v>
      </c>
      <c r="C174" s="22" t="str">
        <f>'Door Comparison'!C174</f>
        <v>R04</v>
      </c>
      <c r="D174" s="22" t="str">
        <f>'Door Comparison'!F174</f>
        <v>Timber</v>
      </c>
      <c r="E174" s="22">
        <f>'Door Comparison'!D174</f>
        <v>611</v>
      </c>
      <c r="F174" s="22">
        <f>'Door Comparison'!E174</f>
        <v>2275</v>
      </c>
      <c r="G174" s="22" t="e">
        <f>'Door Comparison'!#REF!</f>
        <v>#REF!</v>
      </c>
      <c r="H174" s="22">
        <f>'Door Comparison'!G174</f>
        <v>0</v>
      </c>
      <c r="I174" s="22">
        <f>'Door Comparison'!H174</f>
        <v>1</v>
      </c>
      <c r="J174" s="22">
        <f>'Door Comparison'!I174</f>
        <v>0</v>
      </c>
      <c r="K174" s="22">
        <f>'Door Comparison'!J174</f>
        <v>0</v>
      </c>
      <c r="L174" s="22">
        <f>'Door Comparison'!K174</f>
        <v>0</v>
      </c>
      <c r="M174" s="22">
        <f>'Door Comparison'!L174</f>
        <v>0</v>
      </c>
      <c r="O174" s="95">
        <v>44</v>
      </c>
      <c r="P174" s="81"/>
      <c r="Q174" s="19">
        <f t="shared" si="26"/>
        <v>16</v>
      </c>
      <c r="R174" s="133">
        <f t="shared" si="27"/>
        <v>19.46</v>
      </c>
      <c r="S174" s="93"/>
      <c r="T174" s="80"/>
      <c r="U174" s="93">
        <f t="shared" si="28"/>
        <v>21.68</v>
      </c>
      <c r="V174" s="19">
        <v>0</v>
      </c>
      <c r="W174" s="24">
        <f t="shared" si="29"/>
        <v>0</v>
      </c>
      <c r="X174" s="19">
        <f t="shared" si="30"/>
        <v>0</v>
      </c>
      <c r="Y174" s="93">
        <v>0</v>
      </c>
      <c r="Z174" s="195">
        <f t="shared" si="31"/>
        <v>101.14</v>
      </c>
      <c r="AA174" s="76"/>
    </row>
    <row r="175" spans="1:27" x14ac:dyDescent="0.25">
      <c r="A175" s="109">
        <f>'Door Comparison'!A175</f>
        <v>4</v>
      </c>
      <c r="B175" s="109" t="str">
        <f>'Door Comparison'!B175</f>
        <v>64B</v>
      </c>
      <c r="C175" s="22" t="str">
        <f>'Door Comparison'!C175</f>
        <v>R03</v>
      </c>
      <c r="D175" s="22" t="str">
        <f>'Door Comparison'!F175</f>
        <v>Timber</v>
      </c>
      <c r="E175" s="22">
        <f>'Door Comparison'!D175</f>
        <v>611</v>
      </c>
      <c r="F175" s="22">
        <f>'Door Comparison'!E175</f>
        <v>2275</v>
      </c>
      <c r="G175" s="22" t="e">
        <f>'Door Comparison'!#REF!</f>
        <v>#REF!</v>
      </c>
      <c r="H175" s="22">
        <f>'Door Comparison'!G175</f>
        <v>0</v>
      </c>
      <c r="I175" s="22">
        <f>'Door Comparison'!H175</f>
        <v>1</v>
      </c>
      <c r="J175" s="22">
        <f>'Door Comparison'!I175</f>
        <v>0</v>
      </c>
      <c r="K175" s="22">
        <f>'Door Comparison'!J175</f>
        <v>0</v>
      </c>
      <c r="L175" s="22">
        <f>'Door Comparison'!K175</f>
        <v>1</v>
      </c>
      <c r="M175" s="22">
        <f>'Door Comparison'!L175</f>
        <v>0</v>
      </c>
      <c r="O175" s="95">
        <v>44</v>
      </c>
      <c r="P175" s="81"/>
      <c r="Q175" s="19">
        <f t="shared" si="26"/>
        <v>16</v>
      </c>
      <c r="R175" s="133">
        <f t="shared" si="27"/>
        <v>19.46</v>
      </c>
      <c r="S175" s="93"/>
      <c r="T175" s="80"/>
      <c r="U175" s="93">
        <f t="shared" si="28"/>
        <v>21.68</v>
      </c>
      <c r="V175" s="19">
        <v>0</v>
      </c>
      <c r="W175" s="24">
        <f t="shared" si="29"/>
        <v>11.46</v>
      </c>
      <c r="X175" s="19">
        <f t="shared" si="30"/>
        <v>5.37</v>
      </c>
      <c r="Y175" s="93">
        <v>0</v>
      </c>
      <c r="Z175" s="195">
        <f t="shared" si="31"/>
        <v>117.97</v>
      </c>
      <c r="AA175" s="76"/>
    </row>
    <row r="176" spans="1:27" x14ac:dyDescent="0.25">
      <c r="A176" s="109">
        <f>'Door Comparison'!A176</f>
        <v>4</v>
      </c>
      <c r="B176" s="109" t="str">
        <f>'Door Comparison'!B176</f>
        <v>65A</v>
      </c>
      <c r="C176" s="22" t="str">
        <f>'Door Comparison'!C176</f>
        <v>R04</v>
      </c>
      <c r="D176" s="22" t="str">
        <f>'Door Comparison'!F176</f>
        <v>Timber</v>
      </c>
      <c r="E176" s="22">
        <f>'Door Comparison'!D176</f>
        <v>611</v>
      </c>
      <c r="F176" s="22">
        <f>'Door Comparison'!E176</f>
        <v>2275</v>
      </c>
      <c r="G176" s="22" t="e">
        <f>'Door Comparison'!#REF!</f>
        <v>#REF!</v>
      </c>
      <c r="H176" s="22">
        <f>'Door Comparison'!G176</f>
        <v>0</v>
      </c>
      <c r="I176" s="22">
        <f>'Door Comparison'!H176</f>
        <v>1</v>
      </c>
      <c r="J176" s="22">
        <f>'Door Comparison'!I176</f>
        <v>0</v>
      </c>
      <c r="K176" s="22">
        <f>'Door Comparison'!J176</f>
        <v>0</v>
      </c>
      <c r="L176" s="22">
        <f>'Door Comparison'!K176</f>
        <v>0</v>
      </c>
      <c r="M176" s="22">
        <f>'Door Comparison'!L176</f>
        <v>0</v>
      </c>
      <c r="O176" s="95">
        <v>44</v>
      </c>
      <c r="P176" s="81"/>
      <c r="Q176" s="19">
        <f t="shared" si="26"/>
        <v>16</v>
      </c>
      <c r="R176" s="133">
        <f t="shared" si="27"/>
        <v>19.46</v>
      </c>
      <c r="S176" s="93"/>
      <c r="T176" s="80"/>
      <c r="U176" s="93">
        <f t="shared" si="28"/>
        <v>21.68</v>
      </c>
      <c r="V176" s="19">
        <v>0</v>
      </c>
      <c r="W176" s="24">
        <f t="shared" si="29"/>
        <v>0</v>
      </c>
      <c r="X176" s="19">
        <f t="shared" si="30"/>
        <v>0</v>
      </c>
      <c r="Y176" s="93">
        <v>0</v>
      </c>
      <c r="Z176" s="195">
        <f t="shared" si="31"/>
        <v>101.14</v>
      </c>
      <c r="AA176" s="76"/>
    </row>
    <row r="177" spans="1:27" x14ac:dyDescent="0.25">
      <c r="A177" s="109">
        <f>'Door Comparison'!A177</f>
        <v>4</v>
      </c>
      <c r="B177" s="109" t="str">
        <f>'Door Comparison'!B177</f>
        <v>65B</v>
      </c>
      <c r="C177" s="22" t="str">
        <f>'Door Comparison'!C177</f>
        <v>R03</v>
      </c>
      <c r="D177" s="22" t="str">
        <f>'Door Comparison'!F177</f>
        <v>Timber</v>
      </c>
      <c r="E177" s="22">
        <f>'Door Comparison'!D177</f>
        <v>611</v>
      </c>
      <c r="F177" s="22">
        <f>'Door Comparison'!E177</f>
        <v>2275</v>
      </c>
      <c r="G177" s="22" t="e">
        <f>'Door Comparison'!#REF!</f>
        <v>#REF!</v>
      </c>
      <c r="H177" s="22">
        <f>'Door Comparison'!G177</f>
        <v>0</v>
      </c>
      <c r="I177" s="22">
        <f>'Door Comparison'!H177</f>
        <v>1</v>
      </c>
      <c r="J177" s="22">
        <f>'Door Comparison'!I177</f>
        <v>0</v>
      </c>
      <c r="K177" s="22">
        <f>'Door Comparison'!J177</f>
        <v>0</v>
      </c>
      <c r="L177" s="22">
        <f>'Door Comparison'!K177</f>
        <v>1</v>
      </c>
      <c r="M177" s="22">
        <f>'Door Comparison'!L177</f>
        <v>0</v>
      </c>
      <c r="O177" s="95">
        <v>44</v>
      </c>
      <c r="P177" s="81"/>
      <c r="Q177" s="19">
        <f t="shared" si="26"/>
        <v>16</v>
      </c>
      <c r="R177" s="133">
        <f t="shared" si="27"/>
        <v>19.46</v>
      </c>
      <c r="S177" s="93"/>
      <c r="T177" s="80"/>
      <c r="U177" s="93">
        <f t="shared" si="28"/>
        <v>21.68</v>
      </c>
      <c r="V177" s="19">
        <v>0</v>
      </c>
      <c r="W177" s="24">
        <f t="shared" si="29"/>
        <v>11.46</v>
      </c>
      <c r="X177" s="19">
        <f t="shared" si="30"/>
        <v>5.37</v>
      </c>
      <c r="Y177" s="93">
        <v>0</v>
      </c>
      <c r="Z177" s="195">
        <f t="shared" si="31"/>
        <v>117.97</v>
      </c>
      <c r="AA177" s="76"/>
    </row>
    <row r="178" spans="1:27" x14ac:dyDescent="0.25">
      <c r="A178" s="109">
        <f>'Door Comparison'!A178</f>
        <v>4</v>
      </c>
      <c r="B178" s="109">
        <f>'Door Comparison'!B178</f>
        <v>66</v>
      </c>
      <c r="C178" s="22" t="str">
        <f>'Door Comparison'!C178</f>
        <v>R04</v>
      </c>
      <c r="D178" s="22" t="str">
        <f>'Door Comparison'!F178</f>
        <v>Timber</v>
      </c>
      <c r="E178" s="22">
        <f>'Door Comparison'!D178</f>
        <v>1126</v>
      </c>
      <c r="F178" s="22">
        <f>'Door Comparison'!E178</f>
        <v>2785</v>
      </c>
      <c r="G178" s="22" t="e">
        <f>'Door Comparison'!#REF!</f>
        <v>#REF!</v>
      </c>
      <c r="H178" s="22">
        <f>'Door Comparison'!G178</f>
        <v>0</v>
      </c>
      <c r="I178" s="22">
        <f>'Door Comparison'!H178</f>
        <v>1</v>
      </c>
      <c r="J178" s="22">
        <f>'Door Comparison'!I178</f>
        <v>0</v>
      </c>
      <c r="K178" s="22">
        <f>'Door Comparison'!J178</f>
        <v>0</v>
      </c>
      <c r="L178" s="22">
        <f>'Door Comparison'!K178</f>
        <v>0</v>
      </c>
      <c r="M178" s="22">
        <f>'Door Comparison'!L178</f>
        <v>0</v>
      </c>
      <c r="O178" s="95">
        <v>88</v>
      </c>
      <c r="P178" s="81"/>
      <c r="Q178" s="19">
        <f t="shared" si="26"/>
        <v>20.76</v>
      </c>
      <c r="R178" s="133">
        <f t="shared" si="27"/>
        <v>25.24</v>
      </c>
      <c r="S178" s="93"/>
      <c r="T178" s="80"/>
      <c r="U178" s="93">
        <f t="shared" si="28"/>
        <v>28.12</v>
      </c>
      <c r="V178" s="19">
        <v>0</v>
      </c>
      <c r="W178" s="24">
        <f t="shared" si="29"/>
        <v>0</v>
      </c>
      <c r="X178" s="19">
        <f t="shared" si="30"/>
        <v>0</v>
      </c>
      <c r="Y178" s="93">
        <v>0</v>
      </c>
      <c r="Z178" s="195">
        <f t="shared" si="31"/>
        <v>162.12</v>
      </c>
      <c r="AA178" s="76"/>
    </row>
    <row r="179" spans="1:27" x14ac:dyDescent="0.25">
      <c r="A179" s="109">
        <f>'Door Comparison'!A179</f>
        <v>4</v>
      </c>
      <c r="B179" s="109">
        <f>'Door Comparison'!B179</f>
        <v>67</v>
      </c>
      <c r="C179" s="22" t="str">
        <f>'Door Comparison'!C179</f>
        <v>E06</v>
      </c>
      <c r="D179" s="22" t="str">
        <f>'Door Comparison'!F179</f>
        <v>Metal</v>
      </c>
      <c r="E179" s="22"/>
      <c r="F179" s="22"/>
      <c r="G179" s="22"/>
      <c r="H179" s="22"/>
      <c r="I179" s="22"/>
      <c r="J179" s="22"/>
      <c r="K179" s="22"/>
      <c r="L179" s="22"/>
      <c r="M179" s="22"/>
      <c r="O179" s="95"/>
      <c r="P179" s="81"/>
      <c r="Q179" s="19"/>
      <c r="S179" s="93"/>
      <c r="T179" s="80"/>
      <c r="U179" s="93"/>
      <c r="W179" s="24"/>
      <c r="X179" s="19"/>
      <c r="Y179" s="93"/>
      <c r="Z179" s="195"/>
      <c r="AA179" s="76" t="str">
        <f>'Door Comparison'!X179</f>
        <v>Fully clad metal doors cannot be fire certificated we have therefore allowed for a metal doorset</v>
      </c>
    </row>
    <row r="180" spans="1:27" x14ac:dyDescent="0.25">
      <c r="A180" s="109">
        <f>'Door Comparison'!A180</f>
        <v>5</v>
      </c>
      <c r="B180" s="109">
        <f>'Door Comparison'!B180</f>
        <v>1</v>
      </c>
      <c r="C180" s="22" t="str">
        <f>'Door Comparison'!C180</f>
        <v>R07</v>
      </c>
      <c r="D180" s="22" t="str">
        <f>'Door Comparison'!F180</f>
        <v>Profab</v>
      </c>
      <c r="E180" s="22">
        <f>'Door Comparison'!D180</f>
        <v>550</v>
      </c>
      <c r="F180" s="22">
        <f>'Door Comparison'!E180</f>
        <v>2000</v>
      </c>
      <c r="G180" s="22" t="e">
        <f>'Door Comparison'!#REF!</f>
        <v>#REF!</v>
      </c>
      <c r="H180" s="22">
        <f>'Door Comparison'!G180</f>
        <v>0</v>
      </c>
      <c r="I180" s="22">
        <f>'Door Comparison'!H180</f>
        <v>1</v>
      </c>
      <c r="J180" s="22">
        <f>'Door Comparison'!I180</f>
        <v>0</v>
      </c>
      <c r="K180" s="22">
        <f>'Door Comparison'!J180</f>
        <v>0</v>
      </c>
      <c r="L180" s="22">
        <f>'Door Comparison'!K180</f>
        <v>1</v>
      </c>
      <c r="M180" s="22">
        <f>'Door Comparison'!L180</f>
        <v>0</v>
      </c>
      <c r="O180" s="95">
        <v>135</v>
      </c>
      <c r="P180" s="81"/>
      <c r="Q180" s="19">
        <f t="shared" ref="Q180" si="33">(E180+2*F180)*3.1/1000</f>
        <v>14.11</v>
      </c>
      <c r="S180" s="93"/>
      <c r="T180" s="80"/>
      <c r="U180" s="93"/>
      <c r="W180" s="24">
        <f t="shared" ref="W180" si="34">(K180*((E180+2*F180)*1.11/1000))+(L180*((E180+2*F180)*2.22/1000))+(M180*((E180+2*F180)*1.11/1000))</f>
        <v>10.1</v>
      </c>
      <c r="X180" s="19">
        <f t="shared" ref="X180" si="35">(K180+L180+M180)*((E180+2*F180)*1.04/1000)</f>
        <v>4.7300000000000004</v>
      </c>
      <c r="Y180" s="93"/>
      <c r="Z180" s="195">
        <f t="shared" si="31"/>
        <v>163.94</v>
      </c>
      <c r="AA180" s="76" t="str">
        <f>'Door Comparison'!X180</f>
        <v>Profab recommend a door primed for on site decoration by others to match surrounding finishes.</v>
      </c>
    </row>
    <row r="181" spans="1:27" x14ac:dyDescent="0.25">
      <c r="A181" s="109">
        <f>'Door Comparison'!A181</f>
        <v>5</v>
      </c>
      <c r="B181" s="109">
        <f>'Door Comparison'!B181</f>
        <v>2</v>
      </c>
      <c r="C181" s="22" t="str">
        <f>'Door Comparison'!C181</f>
        <v>C02</v>
      </c>
      <c r="D181" s="22" t="str">
        <f>'Door Comparison'!F181</f>
        <v>Timber</v>
      </c>
      <c r="E181" s="22">
        <f>'Door Comparison'!D181</f>
        <v>1010</v>
      </c>
      <c r="F181" s="22">
        <f>'Door Comparison'!E181</f>
        <v>2200</v>
      </c>
      <c r="G181" s="22" t="e">
        <f>'Door Comparison'!#REF!</f>
        <v>#REF!</v>
      </c>
      <c r="H181" s="22">
        <f>'Door Comparison'!G181</f>
        <v>0</v>
      </c>
      <c r="I181" s="22">
        <f>'Door Comparison'!H181</f>
        <v>1</v>
      </c>
      <c r="J181" s="22">
        <f>'Door Comparison'!I181</f>
        <v>0</v>
      </c>
      <c r="K181" s="22">
        <f>'Door Comparison'!J181</f>
        <v>0</v>
      </c>
      <c r="L181" s="22">
        <f>'Door Comparison'!K181</f>
        <v>1</v>
      </c>
      <c r="M181" s="22">
        <f>'Door Comparison'!L181</f>
        <v>1</v>
      </c>
      <c r="O181" s="95">
        <v>88</v>
      </c>
      <c r="P181" s="81"/>
      <c r="Q181" s="19">
        <f t="shared" si="26"/>
        <v>16.77</v>
      </c>
      <c r="R181" s="133">
        <f t="shared" si="27"/>
        <v>20.399999999999999</v>
      </c>
      <c r="S181" s="93"/>
      <c r="T181" s="80"/>
      <c r="U181" s="93">
        <f t="shared" si="28"/>
        <v>22.72</v>
      </c>
      <c r="V181" s="19">
        <v>0</v>
      </c>
      <c r="W181" s="24">
        <f t="shared" si="29"/>
        <v>18.02</v>
      </c>
      <c r="X181" s="19">
        <f t="shared" si="30"/>
        <v>11.25</v>
      </c>
      <c r="Y181" s="93">
        <v>0</v>
      </c>
      <c r="Z181" s="195">
        <f t="shared" si="31"/>
        <v>177.16</v>
      </c>
      <c r="AA181" s="76"/>
    </row>
    <row r="182" spans="1:27" x14ac:dyDescent="0.25">
      <c r="A182" s="109">
        <f>'Door Comparison'!A182</f>
        <v>5</v>
      </c>
      <c r="B182" s="109">
        <f>'Door Comparison'!B182</f>
        <v>3</v>
      </c>
      <c r="C182" s="22" t="str">
        <f>'Door Comparison'!C182</f>
        <v>R03</v>
      </c>
      <c r="D182" s="22" t="str">
        <f>'Door Comparison'!F182</f>
        <v>Timber</v>
      </c>
      <c r="E182" s="22">
        <f>'Door Comparison'!D182</f>
        <v>810</v>
      </c>
      <c r="F182" s="22">
        <f>'Door Comparison'!E182</f>
        <v>2200</v>
      </c>
      <c r="G182" s="22" t="e">
        <f>'Door Comparison'!#REF!</f>
        <v>#REF!</v>
      </c>
      <c r="H182" s="22">
        <f>'Door Comparison'!G182</f>
        <v>0</v>
      </c>
      <c r="I182" s="22">
        <f>'Door Comparison'!H182</f>
        <v>1</v>
      </c>
      <c r="J182" s="22">
        <f>'Door Comparison'!I182</f>
        <v>0</v>
      </c>
      <c r="K182" s="22">
        <f>'Door Comparison'!J182</f>
        <v>0</v>
      </c>
      <c r="L182" s="22">
        <f>'Door Comparison'!K182</f>
        <v>1</v>
      </c>
      <c r="M182" s="22">
        <f>'Door Comparison'!L182</f>
        <v>0</v>
      </c>
      <c r="O182" s="95">
        <v>44</v>
      </c>
      <c r="P182" s="81"/>
      <c r="Q182" s="19">
        <f t="shared" si="26"/>
        <v>16.149999999999999</v>
      </c>
      <c r="R182" s="133">
        <f t="shared" si="27"/>
        <v>19.64</v>
      </c>
      <c r="S182" s="93"/>
      <c r="T182" s="80"/>
      <c r="U182" s="93">
        <f t="shared" si="28"/>
        <v>21.88</v>
      </c>
      <c r="V182" s="19">
        <v>0</v>
      </c>
      <c r="W182" s="24">
        <f t="shared" si="29"/>
        <v>11.57</v>
      </c>
      <c r="X182" s="19">
        <f t="shared" si="30"/>
        <v>5.42</v>
      </c>
      <c r="Y182" s="93">
        <v>0</v>
      </c>
      <c r="Z182" s="195">
        <f t="shared" si="31"/>
        <v>118.66</v>
      </c>
      <c r="AA182" s="76"/>
    </row>
    <row r="183" spans="1:27" x14ac:dyDescent="0.25">
      <c r="A183" s="109">
        <f>'Door Comparison'!A183</f>
        <v>5</v>
      </c>
      <c r="B183" s="109">
        <f>'Door Comparison'!B183</f>
        <v>4</v>
      </c>
      <c r="C183" s="22" t="str">
        <f>'Door Comparison'!C183</f>
        <v>R03</v>
      </c>
      <c r="D183" s="22" t="str">
        <f>'Door Comparison'!F183</f>
        <v>Timber</v>
      </c>
      <c r="E183" s="22">
        <f>'Door Comparison'!D183</f>
        <v>750</v>
      </c>
      <c r="F183" s="22">
        <f>'Door Comparison'!E183</f>
        <v>2200</v>
      </c>
      <c r="G183" s="22" t="e">
        <f>'Door Comparison'!#REF!</f>
        <v>#REF!</v>
      </c>
      <c r="H183" s="22">
        <f>'Door Comparison'!G183</f>
        <v>1</v>
      </c>
      <c r="I183" s="22">
        <f>'Door Comparison'!H183</f>
        <v>0</v>
      </c>
      <c r="J183" s="22">
        <f>'Door Comparison'!I183</f>
        <v>0</v>
      </c>
      <c r="K183" s="22">
        <f>'Door Comparison'!J183</f>
        <v>1</v>
      </c>
      <c r="L183" s="22">
        <f>'Door Comparison'!K183</f>
        <v>0</v>
      </c>
      <c r="M183" s="22">
        <f>'Door Comparison'!L183</f>
        <v>0</v>
      </c>
      <c r="O183" s="95">
        <v>44</v>
      </c>
      <c r="P183" s="81"/>
      <c r="Q183" s="19">
        <f t="shared" si="26"/>
        <v>15.97</v>
      </c>
      <c r="R183" s="133">
        <f t="shared" si="27"/>
        <v>14.94</v>
      </c>
      <c r="S183" s="93"/>
      <c r="T183" s="80"/>
      <c r="U183" s="93">
        <f t="shared" si="28"/>
        <v>19.670000000000002</v>
      </c>
      <c r="V183" s="19">
        <v>0</v>
      </c>
      <c r="W183" s="24">
        <f t="shared" si="29"/>
        <v>5.72</v>
      </c>
      <c r="X183" s="19">
        <f t="shared" si="30"/>
        <v>5.36</v>
      </c>
      <c r="Y183" s="93">
        <v>0</v>
      </c>
      <c r="Z183" s="195">
        <f t="shared" si="31"/>
        <v>105.66</v>
      </c>
      <c r="AA183" s="76"/>
    </row>
    <row r="184" spans="1:27" x14ac:dyDescent="0.25">
      <c r="A184" s="109">
        <f>'Door Comparison'!A184</f>
        <v>5</v>
      </c>
      <c r="B184" s="109">
        <f>'Door Comparison'!B184</f>
        <v>5</v>
      </c>
      <c r="C184" s="22" t="str">
        <f>'Door Comparison'!C184</f>
        <v>E04</v>
      </c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O184" s="95"/>
      <c r="P184" s="81"/>
      <c r="Q184" s="19"/>
      <c r="S184" s="93"/>
      <c r="T184" s="80"/>
      <c r="U184" s="93"/>
      <c r="W184" s="24"/>
      <c r="X184" s="19"/>
      <c r="Y184" s="93"/>
      <c r="Z184" s="195"/>
      <c r="AA184" s="76" t="str">
        <f>'Door Comparison'!X184</f>
        <v>Glass by others</v>
      </c>
    </row>
    <row r="185" spans="1:27" x14ac:dyDescent="0.25">
      <c r="A185" s="109">
        <f>'Door Comparison'!A185</f>
        <v>5</v>
      </c>
      <c r="B185" s="109">
        <f>'Door Comparison'!B185</f>
        <v>6</v>
      </c>
      <c r="C185" s="22" t="str">
        <f>'Door Comparison'!C185</f>
        <v>L02</v>
      </c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O185" s="95"/>
      <c r="P185" s="81"/>
      <c r="Q185" s="19"/>
      <c r="S185" s="93"/>
      <c r="T185" s="80"/>
      <c r="U185" s="93"/>
      <c r="W185" s="24"/>
      <c r="X185" s="19"/>
      <c r="Y185" s="93"/>
      <c r="Z185" s="195"/>
      <c r="AA185" s="76" t="str">
        <f>'Door Comparison'!X185</f>
        <v>Lift doors. Excluded</v>
      </c>
    </row>
    <row r="186" spans="1:27" x14ac:dyDescent="0.25">
      <c r="A186" s="109">
        <f>'Door Comparison'!A186</f>
        <v>5</v>
      </c>
      <c r="B186" s="109">
        <f>'Door Comparison'!B186</f>
        <v>7</v>
      </c>
      <c r="C186" s="22" t="str">
        <f>'Door Comparison'!C186</f>
        <v>R03</v>
      </c>
      <c r="D186" s="22" t="str">
        <f>'Door Comparison'!F186</f>
        <v>Timber</v>
      </c>
      <c r="E186" s="22">
        <f>'Door Comparison'!D186</f>
        <v>910</v>
      </c>
      <c r="F186" s="22">
        <f>'Door Comparison'!E186</f>
        <v>2200</v>
      </c>
      <c r="G186" s="22" t="e">
        <f>'Door Comparison'!#REF!</f>
        <v>#REF!</v>
      </c>
      <c r="H186" s="22">
        <f>'Door Comparison'!G186</f>
        <v>1</v>
      </c>
      <c r="I186" s="22">
        <f>'Door Comparison'!H186</f>
        <v>0</v>
      </c>
      <c r="J186" s="22">
        <f>'Door Comparison'!I186</f>
        <v>0</v>
      </c>
      <c r="K186" s="22">
        <f>'Door Comparison'!J186</f>
        <v>1</v>
      </c>
      <c r="L186" s="22">
        <f>'Door Comparison'!K186</f>
        <v>0</v>
      </c>
      <c r="M186" s="22">
        <f>'Door Comparison'!L186</f>
        <v>0</v>
      </c>
      <c r="O186" s="95">
        <v>44</v>
      </c>
      <c r="P186" s="81"/>
      <c r="Q186" s="19">
        <f t="shared" si="26"/>
        <v>16.46</v>
      </c>
      <c r="R186" s="133">
        <f t="shared" si="27"/>
        <v>15.4</v>
      </c>
      <c r="S186" s="93"/>
      <c r="T186" s="80"/>
      <c r="U186" s="93">
        <f t="shared" si="28"/>
        <v>20.28</v>
      </c>
      <c r="V186" s="19">
        <v>0</v>
      </c>
      <c r="W186" s="24">
        <f t="shared" si="29"/>
        <v>5.89</v>
      </c>
      <c r="X186" s="19">
        <f t="shared" si="30"/>
        <v>5.52</v>
      </c>
      <c r="Y186" s="93">
        <v>0</v>
      </c>
      <c r="Z186" s="195">
        <f t="shared" si="31"/>
        <v>107.55</v>
      </c>
      <c r="AA186" s="76"/>
    </row>
    <row r="187" spans="1:27" x14ac:dyDescent="0.25">
      <c r="A187" s="109">
        <f>'Door Comparison'!A187</f>
        <v>5</v>
      </c>
      <c r="B187" s="109">
        <f>'Door Comparison'!B187</f>
        <v>8</v>
      </c>
      <c r="C187" s="22" t="str">
        <f>'Door Comparison'!C187</f>
        <v>R01</v>
      </c>
      <c r="D187" s="22" t="str">
        <f>'Door Comparison'!F187</f>
        <v>Timber</v>
      </c>
      <c r="E187" s="22">
        <f>'Door Comparison'!D187</f>
        <v>1540</v>
      </c>
      <c r="F187" s="22">
        <f>'Door Comparison'!E187</f>
        <v>2200</v>
      </c>
      <c r="G187" s="22" t="e">
        <f>'Door Comparison'!#REF!</f>
        <v>#REF!</v>
      </c>
      <c r="H187" s="22">
        <f>'Door Comparison'!G187</f>
        <v>1</v>
      </c>
      <c r="I187" s="22">
        <f>'Door Comparison'!H187</f>
        <v>0</v>
      </c>
      <c r="J187" s="22">
        <f>'Door Comparison'!I187</f>
        <v>0</v>
      </c>
      <c r="K187" s="22">
        <f>'Door Comparison'!J187</f>
        <v>1</v>
      </c>
      <c r="L187" s="22">
        <f>'Door Comparison'!K187</f>
        <v>0</v>
      </c>
      <c r="M187" s="22">
        <f>'Door Comparison'!L187</f>
        <v>0</v>
      </c>
      <c r="O187" s="95">
        <v>88</v>
      </c>
      <c r="P187" s="81"/>
      <c r="Q187" s="19">
        <f t="shared" si="26"/>
        <v>18.41</v>
      </c>
      <c r="R187" s="133">
        <f t="shared" si="27"/>
        <v>17.23</v>
      </c>
      <c r="S187" s="93"/>
      <c r="T187" s="80"/>
      <c r="U187" s="93">
        <f t="shared" si="28"/>
        <v>22.69</v>
      </c>
      <c r="V187" s="19">
        <v>0</v>
      </c>
      <c r="W187" s="24">
        <f t="shared" si="29"/>
        <v>6.59</v>
      </c>
      <c r="X187" s="19">
        <f t="shared" si="30"/>
        <v>6.18</v>
      </c>
      <c r="Y187" s="93">
        <v>0</v>
      </c>
      <c r="Z187" s="195">
        <f t="shared" si="31"/>
        <v>159.1</v>
      </c>
      <c r="AA187" s="76"/>
    </row>
    <row r="188" spans="1:27" x14ac:dyDescent="0.25">
      <c r="A188" s="109">
        <f>'Door Comparison'!A188</f>
        <v>5</v>
      </c>
      <c r="B188" s="109">
        <f>'Door Comparison'!B188</f>
        <v>9</v>
      </c>
      <c r="C188" s="22" t="str">
        <f>'Door Comparison'!C188</f>
        <v>R03</v>
      </c>
      <c r="D188" s="22" t="str">
        <f>'Door Comparison'!F188</f>
        <v>Timber</v>
      </c>
      <c r="E188" s="22">
        <f>'Door Comparison'!D188</f>
        <v>840</v>
      </c>
      <c r="F188" s="22">
        <f>'Door Comparison'!E188</f>
        <v>2200</v>
      </c>
      <c r="G188" s="22" t="e">
        <f>'Door Comparison'!#REF!</f>
        <v>#REF!</v>
      </c>
      <c r="H188" s="22">
        <f>'Door Comparison'!G188</f>
        <v>1</v>
      </c>
      <c r="I188" s="22">
        <f>'Door Comparison'!H188</f>
        <v>0</v>
      </c>
      <c r="J188" s="22">
        <f>'Door Comparison'!I188</f>
        <v>0</v>
      </c>
      <c r="K188" s="22">
        <f>'Door Comparison'!J188</f>
        <v>1</v>
      </c>
      <c r="L188" s="22">
        <f>'Door Comparison'!K188</f>
        <v>0</v>
      </c>
      <c r="M188" s="22">
        <f>'Door Comparison'!L188</f>
        <v>0</v>
      </c>
      <c r="O188" s="95">
        <v>44</v>
      </c>
      <c r="P188" s="81"/>
      <c r="Q188" s="19">
        <f t="shared" si="26"/>
        <v>16.239999999999998</v>
      </c>
      <c r="R188" s="133">
        <f t="shared" si="27"/>
        <v>15.2</v>
      </c>
      <c r="S188" s="93"/>
      <c r="T188" s="80"/>
      <c r="U188" s="93">
        <f t="shared" si="28"/>
        <v>20.02</v>
      </c>
      <c r="V188" s="19">
        <v>0</v>
      </c>
      <c r="W188" s="24">
        <f t="shared" si="29"/>
        <v>5.82</v>
      </c>
      <c r="X188" s="19">
        <f t="shared" si="30"/>
        <v>5.45</v>
      </c>
      <c r="Y188" s="93">
        <v>0</v>
      </c>
      <c r="Z188" s="195">
        <f t="shared" si="31"/>
        <v>106.73</v>
      </c>
      <c r="AA188" s="76"/>
    </row>
    <row r="189" spans="1:27" x14ac:dyDescent="0.25">
      <c r="A189" s="109">
        <f>'Door Comparison'!A189</f>
        <v>5</v>
      </c>
      <c r="B189" s="109">
        <f>'Door Comparison'!B189</f>
        <v>10</v>
      </c>
      <c r="C189" s="22" t="str">
        <f>'Door Comparison'!C189</f>
        <v>R03</v>
      </c>
      <c r="D189" s="22" t="str">
        <f>'Door Comparison'!F189</f>
        <v>Timber</v>
      </c>
      <c r="E189" s="22">
        <f>'Door Comparison'!D189</f>
        <v>840</v>
      </c>
      <c r="F189" s="22">
        <f>'Door Comparison'!E189</f>
        <v>2200</v>
      </c>
      <c r="G189" s="22" t="e">
        <f>'Door Comparison'!#REF!</f>
        <v>#REF!</v>
      </c>
      <c r="H189" s="22">
        <f>'Door Comparison'!G189</f>
        <v>1</v>
      </c>
      <c r="I189" s="22">
        <f>'Door Comparison'!H189</f>
        <v>0</v>
      </c>
      <c r="J189" s="22">
        <f>'Door Comparison'!I189</f>
        <v>0</v>
      </c>
      <c r="K189" s="22">
        <f>'Door Comparison'!J189</f>
        <v>1</v>
      </c>
      <c r="L189" s="22">
        <f>'Door Comparison'!K189</f>
        <v>0</v>
      </c>
      <c r="M189" s="22">
        <f>'Door Comparison'!L189</f>
        <v>0</v>
      </c>
      <c r="O189" s="95">
        <v>44</v>
      </c>
      <c r="P189" s="81"/>
      <c r="Q189" s="19">
        <f t="shared" si="26"/>
        <v>16.239999999999998</v>
      </c>
      <c r="R189" s="133">
        <f t="shared" si="27"/>
        <v>15.2</v>
      </c>
      <c r="S189" s="93"/>
      <c r="T189" s="80"/>
      <c r="U189" s="93">
        <f t="shared" si="28"/>
        <v>20.02</v>
      </c>
      <c r="V189" s="19">
        <v>0</v>
      </c>
      <c r="W189" s="24">
        <f t="shared" si="29"/>
        <v>5.82</v>
      </c>
      <c r="X189" s="19">
        <f t="shared" si="30"/>
        <v>5.45</v>
      </c>
      <c r="Y189" s="93">
        <v>0</v>
      </c>
      <c r="Z189" s="195">
        <f t="shared" si="31"/>
        <v>106.73</v>
      </c>
      <c r="AA189" s="76"/>
    </row>
    <row r="190" spans="1:27" x14ac:dyDescent="0.25">
      <c r="A190" s="109">
        <f>'Door Comparison'!A190</f>
        <v>5</v>
      </c>
      <c r="B190" s="109">
        <f>'Door Comparison'!B190</f>
        <v>11</v>
      </c>
      <c r="C190" s="22" t="str">
        <f>'Door Comparison'!C190</f>
        <v>E06</v>
      </c>
      <c r="D190" s="22" t="str">
        <f>'Door Comparison'!F190</f>
        <v>Metal</v>
      </c>
      <c r="E190" s="22"/>
      <c r="F190" s="22"/>
      <c r="G190" s="22"/>
      <c r="H190" s="22"/>
      <c r="I190" s="22"/>
      <c r="J190" s="22"/>
      <c r="K190" s="22"/>
      <c r="L190" s="22"/>
      <c r="M190" s="22"/>
      <c r="O190" s="95"/>
      <c r="P190" s="81"/>
      <c r="Q190" s="19"/>
      <c r="S190" s="93"/>
      <c r="T190" s="80"/>
      <c r="U190" s="93"/>
      <c r="W190" s="24"/>
      <c r="X190" s="19"/>
      <c r="Y190" s="93"/>
      <c r="Z190" s="195"/>
      <c r="AA190" s="76" t="str">
        <f>'Door Comparison'!X190</f>
        <v>Fully clad metal doors cannot be fire certificated we have therefore allowed for a metal doorset</v>
      </c>
    </row>
    <row r="191" spans="1:27" x14ac:dyDescent="0.25">
      <c r="A191" s="109">
        <f>'Door Comparison'!A191</f>
        <v>5</v>
      </c>
      <c r="B191" s="109">
        <f>'Door Comparison'!B191</f>
        <v>12</v>
      </c>
      <c r="C191" s="22" t="str">
        <f>'Door Comparison'!C191</f>
        <v>C02</v>
      </c>
      <c r="D191" s="22" t="str">
        <f>'Door Comparison'!F191</f>
        <v>Timber</v>
      </c>
      <c r="E191" s="22">
        <f>'Door Comparison'!D191</f>
        <v>1010</v>
      </c>
      <c r="F191" s="22">
        <f>'Door Comparison'!E191</f>
        <v>2200</v>
      </c>
      <c r="G191" s="22" t="e">
        <f>'Door Comparison'!#REF!</f>
        <v>#REF!</v>
      </c>
      <c r="H191" s="22">
        <f>'Door Comparison'!G191</f>
        <v>0</v>
      </c>
      <c r="I191" s="22">
        <f>'Door Comparison'!H191</f>
        <v>1</v>
      </c>
      <c r="J191" s="22">
        <f>'Door Comparison'!I191</f>
        <v>0</v>
      </c>
      <c r="K191" s="22">
        <f>'Door Comparison'!J191</f>
        <v>1</v>
      </c>
      <c r="L191" s="22">
        <f>'Door Comparison'!K191</f>
        <v>0</v>
      </c>
      <c r="M191" s="22">
        <f>'Door Comparison'!L191</f>
        <v>1</v>
      </c>
      <c r="O191" s="95">
        <v>88</v>
      </c>
      <c r="P191" s="81"/>
      <c r="Q191" s="19">
        <f t="shared" si="26"/>
        <v>16.77</v>
      </c>
      <c r="R191" s="133">
        <f t="shared" si="27"/>
        <v>20.399999999999999</v>
      </c>
      <c r="S191" s="93"/>
      <c r="T191" s="80"/>
      <c r="U191" s="93">
        <f t="shared" si="28"/>
        <v>22.72</v>
      </c>
      <c r="V191" s="19">
        <v>0</v>
      </c>
      <c r="W191" s="24">
        <f t="shared" si="29"/>
        <v>12.01</v>
      </c>
      <c r="X191" s="19">
        <f t="shared" si="30"/>
        <v>11.25</v>
      </c>
      <c r="Y191" s="93">
        <v>0</v>
      </c>
      <c r="Z191" s="195">
        <f t="shared" si="31"/>
        <v>171.15</v>
      </c>
      <c r="AA191" s="76"/>
    </row>
    <row r="192" spans="1:27" x14ac:dyDescent="0.25">
      <c r="A192" s="109">
        <f>'Door Comparison'!A192</f>
        <v>5</v>
      </c>
      <c r="B192" s="109">
        <f>'Door Comparison'!B192</f>
        <v>13</v>
      </c>
      <c r="C192" s="22" t="str">
        <f>'Door Comparison'!C192</f>
        <v>C02</v>
      </c>
      <c r="D192" s="22" t="str">
        <f>'Door Comparison'!F192</f>
        <v>Timber</v>
      </c>
      <c r="E192" s="22">
        <f>'Door Comparison'!D192</f>
        <v>1010</v>
      </c>
      <c r="F192" s="22">
        <f>'Door Comparison'!E192</f>
        <v>2200</v>
      </c>
      <c r="G192" s="22" t="e">
        <f>'Door Comparison'!#REF!</f>
        <v>#REF!</v>
      </c>
      <c r="H192" s="22">
        <f>'Door Comparison'!G192</f>
        <v>0</v>
      </c>
      <c r="I192" s="22">
        <f>'Door Comparison'!H192</f>
        <v>1</v>
      </c>
      <c r="J192" s="22">
        <f>'Door Comparison'!I192</f>
        <v>0</v>
      </c>
      <c r="K192" s="22">
        <f>'Door Comparison'!J192</f>
        <v>0</v>
      </c>
      <c r="L192" s="22">
        <f>'Door Comparison'!K192</f>
        <v>1</v>
      </c>
      <c r="M192" s="22">
        <f>'Door Comparison'!L192</f>
        <v>0</v>
      </c>
      <c r="O192" s="95">
        <v>88</v>
      </c>
      <c r="P192" s="81"/>
      <c r="Q192" s="19">
        <f t="shared" si="26"/>
        <v>16.77</v>
      </c>
      <c r="R192" s="133">
        <f t="shared" si="27"/>
        <v>20.399999999999999</v>
      </c>
      <c r="S192" s="93"/>
      <c r="T192" s="80"/>
      <c r="U192" s="93">
        <f t="shared" si="28"/>
        <v>22.72</v>
      </c>
      <c r="V192" s="19">
        <v>0</v>
      </c>
      <c r="W192" s="24">
        <f t="shared" si="29"/>
        <v>12.01</v>
      </c>
      <c r="X192" s="19">
        <f t="shared" si="30"/>
        <v>5.63</v>
      </c>
      <c r="Y192" s="93">
        <v>0</v>
      </c>
      <c r="Z192" s="195">
        <f t="shared" si="31"/>
        <v>165.53</v>
      </c>
      <c r="AA192" s="76"/>
    </row>
    <row r="193" spans="1:27" x14ac:dyDescent="0.25">
      <c r="A193" s="109">
        <f>'Door Comparison'!A193</f>
        <v>5</v>
      </c>
      <c r="B193" s="109">
        <f>'Door Comparison'!B193</f>
        <v>14</v>
      </c>
      <c r="C193" s="22" t="str">
        <f>'Door Comparison'!C193</f>
        <v>L01</v>
      </c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O193" s="95"/>
      <c r="P193" s="81"/>
      <c r="Q193" s="19"/>
      <c r="S193" s="93"/>
      <c r="T193" s="80"/>
      <c r="U193" s="93"/>
      <c r="W193" s="24"/>
      <c r="X193" s="19"/>
      <c r="Y193" s="93"/>
      <c r="Z193" s="195"/>
      <c r="AA193" s="76" t="str">
        <f>'Door Comparison'!X193</f>
        <v>Lift doors. Excluded</v>
      </c>
    </row>
    <row r="194" spans="1:27" x14ac:dyDescent="0.25">
      <c r="A194" s="109">
        <f>'Door Comparison'!A194</f>
        <v>5</v>
      </c>
      <c r="B194" s="109">
        <f>'Door Comparison'!B194</f>
        <v>15</v>
      </c>
      <c r="C194" s="22" t="str">
        <f>'Door Comparison'!C194</f>
        <v>C02</v>
      </c>
      <c r="D194" s="22" t="str">
        <f>'Door Comparison'!F194</f>
        <v>Timber</v>
      </c>
      <c r="E194" s="22">
        <f>'Door Comparison'!D194</f>
        <v>1010</v>
      </c>
      <c r="F194" s="22">
        <f>'Door Comparison'!E194</f>
        <v>2200</v>
      </c>
      <c r="G194" s="22" t="e">
        <f>'Door Comparison'!#REF!</f>
        <v>#REF!</v>
      </c>
      <c r="H194" s="22">
        <f>'Door Comparison'!G194</f>
        <v>0</v>
      </c>
      <c r="I194" s="22">
        <f>'Door Comparison'!H194</f>
        <v>1</v>
      </c>
      <c r="J194" s="22">
        <f>'Door Comparison'!I194</f>
        <v>0</v>
      </c>
      <c r="K194" s="22">
        <f>'Door Comparison'!J194</f>
        <v>1</v>
      </c>
      <c r="L194" s="22">
        <f>'Door Comparison'!K194</f>
        <v>0</v>
      </c>
      <c r="M194" s="22">
        <f>'Door Comparison'!L194</f>
        <v>0</v>
      </c>
      <c r="O194" s="95">
        <v>88</v>
      </c>
      <c r="P194" s="81"/>
      <c r="Q194" s="19">
        <f t="shared" si="26"/>
        <v>16.77</v>
      </c>
      <c r="R194" s="133">
        <f t="shared" si="27"/>
        <v>20.399999999999999</v>
      </c>
      <c r="S194" s="93"/>
      <c r="T194" s="80"/>
      <c r="U194" s="93">
        <f t="shared" si="28"/>
        <v>22.72</v>
      </c>
      <c r="V194" s="19">
        <v>0</v>
      </c>
      <c r="W194" s="24">
        <f t="shared" si="29"/>
        <v>6.01</v>
      </c>
      <c r="X194" s="19">
        <f t="shared" si="30"/>
        <v>5.63</v>
      </c>
      <c r="Y194" s="93">
        <v>0</v>
      </c>
      <c r="Z194" s="195">
        <f t="shared" si="31"/>
        <v>159.53</v>
      </c>
      <c r="AA194" s="76"/>
    </row>
    <row r="195" spans="1:27" x14ac:dyDescent="0.25">
      <c r="A195" s="109">
        <f>'Door Comparison'!A195</f>
        <v>5</v>
      </c>
      <c r="B195" s="109">
        <f>'Door Comparison'!B195</f>
        <v>16</v>
      </c>
      <c r="C195" s="22" t="str">
        <f>'Door Comparison'!C195</f>
        <v>R03</v>
      </c>
      <c r="D195" s="22" t="str">
        <f>'Door Comparison'!F195</f>
        <v>Timber</v>
      </c>
      <c r="E195" s="22">
        <f>'Door Comparison'!D195</f>
        <v>1010</v>
      </c>
      <c r="F195" s="22">
        <f>'Door Comparison'!E195</f>
        <v>2200</v>
      </c>
      <c r="G195" s="22" t="e">
        <f>'Door Comparison'!#REF!</f>
        <v>#REF!</v>
      </c>
      <c r="H195" s="22">
        <f>'Door Comparison'!G195</f>
        <v>0</v>
      </c>
      <c r="I195" s="22">
        <f>'Door Comparison'!H195</f>
        <v>1</v>
      </c>
      <c r="J195" s="22">
        <f>'Door Comparison'!I195</f>
        <v>0</v>
      </c>
      <c r="K195" s="22">
        <f>'Door Comparison'!J195</f>
        <v>0</v>
      </c>
      <c r="L195" s="22">
        <f>'Door Comparison'!K195</f>
        <v>1</v>
      </c>
      <c r="M195" s="22">
        <f>'Door Comparison'!L195</f>
        <v>0</v>
      </c>
      <c r="O195" s="95">
        <v>88</v>
      </c>
      <c r="P195" s="81"/>
      <c r="Q195" s="19">
        <f t="shared" si="26"/>
        <v>16.77</v>
      </c>
      <c r="R195" s="133">
        <f t="shared" si="27"/>
        <v>20.399999999999999</v>
      </c>
      <c r="S195" s="93"/>
      <c r="T195" s="80"/>
      <c r="U195" s="93">
        <f t="shared" si="28"/>
        <v>22.72</v>
      </c>
      <c r="V195" s="19">
        <v>0</v>
      </c>
      <c r="W195" s="24">
        <f t="shared" si="29"/>
        <v>12.01</v>
      </c>
      <c r="X195" s="19">
        <f t="shared" si="30"/>
        <v>5.63</v>
      </c>
      <c r="Y195" s="93">
        <v>0</v>
      </c>
      <c r="Z195" s="195">
        <f t="shared" si="31"/>
        <v>165.53</v>
      </c>
      <c r="AA195" s="76"/>
    </row>
    <row r="196" spans="1:27" x14ac:dyDescent="0.25">
      <c r="A196" s="109">
        <f>'Door Comparison'!A196</f>
        <v>5</v>
      </c>
      <c r="B196" s="109">
        <f>'Door Comparison'!B196</f>
        <v>17</v>
      </c>
      <c r="C196" s="22" t="str">
        <f>'Door Comparison'!C196</f>
        <v>E04</v>
      </c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O196" s="95"/>
      <c r="P196" s="81"/>
      <c r="Q196" s="19"/>
      <c r="S196" s="93"/>
      <c r="T196" s="80"/>
      <c r="U196" s="93"/>
      <c r="W196" s="24"/>
      <c r="X196" s="19"/>
      <c r="Y196" s="93"/>
      <c r="Z196" s="195"/>
      <c r="AA196" s="76" t="str">
        <f>'Door Comparison'!X196</f>
        <v>Glass by others</v>
      </c>
    </row>
    <row r="197" spans="1:27" x14ac:dyDescent="0.25">
      <c r="A197" s="109">
        <f>'Door Comparison'!A197</f>
        <v>5</v>
      </c>
      <c r="B197" s="109">
        <f>'Door Comparison'!B197</f>
        <v>18</v>
      </c>
      <c r="C197" s="22" t="str">
        <f>'Door Comparison'!C197</f>
        <v>E06</v>
      </c>
      <c r="D197" s="22" t="str">
        <f>'Door Comparison'!F197</f>
        <v>Metal</v>
      </c>
      <c r="E197" s="22"/>
      <c r="F197" s="22"/>
      <c r="G197" s="22"/>
      <c r="H197" s="22"/>
      <c r="I197" s="22"/>
      <c r="J197" s="22"/>
      <c r="K197" s="22"/>
      <c r="L197" s="22"/>
      <c r="M197" s="22"/>
      <c r="O197" s="95"/>
      <c r="P197" s="81"/>
      <c r="Q197" s="19"/>
      <c r="S197" s="93"/>
      <c r="T197" s="80"/>
      <c r="U197" s="93"/>
      <c r="W197" s="24"/>
      <c r="X197" s="19"/>
      <c r="Y197" s="93"/>
      <c r="Z197" s="195"/>
      <c r="AA197" s="76" t="str">
        <f>'Door Comparison'!X197</f>
        <v>Fully clad metal doors cannot be fire certificated we have therefore allowed for a metal doorset</v>
      </c>
    </row>
    <row r="198" spans="1:27" x14ac:dyDescent="0.25">
      <c r="A198" s="109">
        <f>'Door Comparison'!A198</f>
        <v>5</v>
      </c>
      <c r="B198" s="109">
        <f>'Door Comparison'!B198</f>
        <v>19</v>
      </c>
      <c r="C198" s="22" t="str">
        <f>'Door Comparison'!C198</f>
        <v>E04</v>
      </c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O198" s="95"/>
      <c r="P198" s="81"/>
      <c r="Q198" s="19"/>
      <c r="S198" s="93"/>
      <c r="T198" s="80"/>
      <c r="U198" s="93"/>
      <c r="W198" s="24"/>
      <c r="X198" s="19"/>
      <c r="Y198" s="93"/>
      <c r="Z198" s="195"/>
      <c r="AA198" s="76" t="str">
        <f>'Door Comparison'!X198</f>
        <v>Glass by others</v>
      </c>
    </row>
    <row r="199" spans="1:27" x14ac:dyDescent="0.25">
      <c r="A199" s="109">
        <f>'Door Comparison'!A199</f>
        <v>5</v>
      </c>
      <c r="B199" s="109">
        <f>'Door Comparison'!B199</f>
        <v>20</v>
      </c>
      <c r="C199" s="22" t="str">
        <f>'Door Comparison'!C199</f>
        <v>R01</v>
      </c>
      <c r="D199" s="22" t="str">
        <f>'Door Comparison'!F199</f>
        <v>Timber</v>
      </c>
      <c r="E199" s="22">
        <f>'Door Comparison'!D199</f>
        <v>1140</v>
      </c>
      <c r="F199" s="22">
        <f>'Door Comparison'!E199</f>
        <v>2200</v>
      </c>
      <c r="G199" s="22" t="e">
        <f>'Door Comparison'!#REF!</f>
        <v>#REF!</v>
      </c>
      <c r="H199" s="22">
        <f>'Door Comparison'!G199</f>
        <v>1</v>
      </c>
      <c r="I199" s="22">
        <f>'Door Comparison'!H199</f>
        <v>0</v>
      </c>
      <c r="J199" s="22">
        <f>'Door Comparison'!I199</f>
        <v>0</v>
      </c>
      <c r="K199" s="22">
        <f>'Door Comparison'!J199</f>
        <v>1</v>
      </c>
      <c r="L199" s="22">
        <f>'Door Comparison'!K199</f>
        <v>0</v>
      </c>
      <c r="M199" s="22">
        <f>'Door Comparison'!L199</f>
        <v>0</v>
      </c>
      <c r="O199" s="95">
        <v>88</v>
      </c>
      <c r="P199" s="81"/>
      <c r="Q199" s="19">
        <f t="shared" si="26"/>
        <v>17.170000000000002</v>
      </c>
      <c r="R199" s="133">
        <f t="shared" si="27"/>
        <v>16.07</v>
      </c>
      <c r="S199" s="93"/>
      <c r="T199" s="80"/>
      <c r="U199" s="93">
        <f t="shared" si="28"/>
        <v>21.16</v>
      </c>
      <c r="V199" s="19">
        <v>0</v>
      </c>
      <c r="W199" s="24">
        <f t="shared" si="29"/>
        <v>6.15</v>
      </c>
      <c r="X199" s="19">
        <f t="shared" si="30"/>
        <v>5.76</v>
      </c>
      <c r="Y199" s="93">
        <v>0</v>
      </c>
      <c r="Z199" s="195">
        <f t="shared" si="31"/>
        <v>154.31</v>
      </c>
      <c r="AA199" s="76"/>
    </row>
    <row r="200" spans="1:27" x14ac:dyDescent="0.25">
      <c r="A200" s="109">
        <f>'Door Comparison'!A200</f>
        <v>5</v>
      </c>
      <c r="B200" s="109">
        <f>'Door Comparison'!B200</f>
        <v>21</v>
      </c>
      <c r="C200" s="22" t="str">
        <f>'Door Comparison'!C200</f>
        <v>R03</v>
      </c>
      <c r="D200" s="22" t="str">
        <f>'Door Comparison'!F200</f>
        <v>Timber</v>
      </c>
      <c r="E200" s="22">
        <f>'Door Comparison'!D200</f>
        <v>1010</v>
      </c>
      <c r="F200" s="22">
        <f>'Door Comparison'!E200</f>
        <v>2200</v>
      </c>
      <c r="G200" s="22" t="e">
        <f>'Door Comparison'!#REF!</f>
        <v>#REF!</v>
      </c>
      <c r="H200" s="22">
        <f>'Door Comparison'!G200</f>
        <v>1</v>
      </c>
      <c r="I200" s="22">
        <f>'Door Comparison'!H200</f>
        <v>0</v>
      </c>
      <c r="J200" s="22">
        <f>'Door Comparison'!I200</f>
        <v>0</v>
      </c>
      <c r="K200" s="22">
        <f>'Door Comparison'!J200</f>
        <v>1</v>
      </c>
      <c r="L200" s="22">
        <f>'Door Comparison'!K200</f>
        <v>0</v>
      </c>
      <c r="M200" s="22">
        <f>'Door Comparison'!L200</f>
        <v>0</v>
      </c>
      <c r="O200" s="95">
        <v>88</v>
      </c>
      <c r="P200" s="81"/>
      <c r="Q200" s="19">
        <f t="shared" si="26"/>
        <v>16.77</v>
      </c>
      <c r="R200" s="133">
        <f t="shared" si="27"/>
        <v>15.69</v>
      </c>
      <c r="S200" s="93"/>
      <c r="T200" s="80"/>
      <c r="U200" s="93">
        <f t="shared" si="28"/>
        <v>20.67</v>
      </c>
      <c r="V200" s="19">
        <v>0</v>
      </c>
      <c r="W200" s="24">
        <f t="shared" si="29"/>
        <v>6.01</v>
      </c>
      <c r="X200" s="19">
        <f t="shared" si="30"/>
        <v>5.63</v>
      </c>
      <c r="Y200" s="93">
        <v>0</v>
      </c>
      <c r="Z200" s="195">
        <f t="shared" si="31"/>
        <v>152.77000000000001</v>
      </c>
      <c r="AA200" s="76"/>
    </row>
    <row r="201" spans="1:27" x14ac:dyDescent="0.25">
      <c r="A201" s="109">
        <f>'Door Comparison'!A201</f>
        <v>5</v>
      </c>
      <c r="B201" s="109">
        <f>'Door Comparison'!B201</f>
        <v>22</v>
      </c>
      <c r="C201" s="22" t="str">
        <f>'Door Comparison'!C201</f>
        <v>E04</v>
      </c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O201" s="95"/>
      <c r="P201" s="81"/>
      <c r="Q201" s="19"/>
      <c r="S201" s="93"/>
      <c r="T201" s="80"/>
      <c r="U201" s="93"/>
      <c r="W201" s="24"/>
      <c r="X201" s="19"/>
      <c r="Y201" s="93"/>
      <c r="Z201" s="195"/>
      <c r="AA201" s="76" t="str">
        <f>'Door Comparison'!X201</f>
        <v>Glass by others</v>
      </c>
    </row>
    <row r="202" spans="1:27" x14ac:dyDescent="0.25">
      <c r="A202" s="109">
        <f>'Door Comparison'!A202</f>
        <v>5</v>
      </c>
      <c r="B202" s="109">
        <f>'Door Comparison'!B202</f>
        <v>23</v>
      </c>
      <c r="C202" s="22" t="str">
        <f>'Door Comparison'!C202</f>
        <v>R01</v>
      </c>
      <c r="D202" s="22" t="str">
        <f>'Door Comparison'!F202</f>
        <v>Timber</v>
      </c>
      <c r="E202" s="22">
        <f>'Door Comparison'!D202</f>
        <v>1595</v>
      </c>
      <c r="F202" s="22">
        <f>'Door Comparison'!E202</f>
        <v>2200</v>
      </c>
      <c r="G202" s="22" t="e">
        <f>'Door Comparison'!#REF!</f>
        <v>#REF!</v>
      </c>
      <c r="H202" s="22">
        <f>'Door Comparison'!G202</f>
        <v>1</v>
      </c>
      <c r="I202" s="22">
        <f>'Door Comparison'!H202</f>
        <v>0</v>
      </c>
      <c r="J202" s="22">
        <f>'Door Comparison'!I202</f>
        <v>0</v>
      </c>
      <c r="K202" s="22">
        <f>'Door Comparison'!J202</f>
        <v>1</v>
      </c>
      <c r="L202" s="22">
        <f>'Door Comparison'!K202</f>
        <v>0</v>
      </c>
      <c r="M202" s="22">
        <f>'Door Comparison'!L202</f>
        <v>0</v>
      </c>
      <c r="O202" s="95">
        <v>88</v>
      </c>
      <c r="P202" s="81"/>
      <c r="Q202" s="19">
        <f t="shared" ref="Q202:Q265" si="36">(E202+2*F202)*3.1/1000</f>
        <v>18.579999999999998</v>
      </c>
      <c r="R202" s="133">
        <f t="shared" ref="R202:R265" si="37">(((E202+2*F202)*((H202*2.9)+(I202*3.77))/1000))</f>
        <v>17.39</v>
      </c>
      <c r="S202" s="93"/>
      <c r="T202" s="80"/>
      <c r="U202" s="93">
        <f t="shared" ref="U202:U265" si="38">((E202+2*F202)*((H202*1.91)+(I202*2.1))/1000)*2</f>
        <v>22.9</v>
      </c>
      <c r="V202" s="19">
        <v>0</v>
      </c>
      <c r="W202" s="24">
        <f t="shared" ref="W202:W265" si="39">(K202*((E202+2*F202)*1.11/1000))+(L202*((E202+2*F202)*2.22/1000))+(M202*((E202+2*F202)*1.11/1000))</f>
        <v>6.65</v>
      </c>
      <c r="X202" s="19">
        <f t="shared" ref="X202:X265" si="40">(K202+L202+M202)*((E202+2*F202)*1.04/1000)</f>
        <v>6.23</v>
      </c>
      <c r="Y202" s="93">
        <v>0</v>
      </c>
      <c r="Z202" s="195">
        <f t="shared" ref="Z202:Z265" si="41">SUM(O202:Y202)</f>
        <v>159.75</v>
      </c>
      <c r="AA202" s="76"/>
    </row>
    <row r="203" spans="1:27" x14ac:dyDescent="0.25">
      <c r="A203" s="109">
        <f>'Door Comparison'!A203</f>
        <v>5</v>
      </c>
      <c r="B203" s="109">
        <f>'Door Comparison'!B203</f>
        <v>24</v>
      </c>
      <c r="C203" s="22" t="str">
        <f>'Door Comparison'!C203</f>
        <v>R01</v>
      </c>
      <c r="D203" s="22" t="str">
        <f>'Door Comparison'!F203</f>
        <v>Timber</v>
      </c>
      <c r="E203" s="22">
        <f>'Door Comparison'!D203</f>
        <v>1595</v>
      </c>
      <c r="F203" s="22">
        <f>'Door Comparison'!E203</f>
        <v>2200</v>
      </c>
      <c r="G203" s="22" t="e">
        <f>'Door Comparison'!#REF!</f>
        <v>#REF!</v>
      </c>
      <c r="H203" s="22">
        <f>'Door Comparison'!G203</f>
        <v>1</v>
      </c>
      <c r="I203" s="22">
        <f>'Door Comparison'!H203</f>
        <v>0</v>
      </c>
      <c r="J203" s="22">
        <f>'Door Comparison'!I203</f>
        <v>0</v>
      </c>
      <c r="K203" s="22">
        <f>'Door Comparison'!J203</f>
        <v>1</v>
      </c>
      <c r="L203" s="22">
        <f>'Door Comparison'!K203</f>
        <v>0</v>
      </c>
      <c r="M203" s="22">
        <f>'Door Comparison'!L203</f>
        <v>0</v>
      </c>
      <c r="O203" s="95">
        <v>88</v>
      </c>
      <c r="P203" s="81"/>
      <c r="Q203" s="19">
        <f t="shared" si="36"/>
        <v>18.579999999999998</v>
      </c>
      <c r="R203" s="133">
        <f t="shared" si="37"/>
        <v>17.39</v>
      </c>
      <c r="S203" s="93"/>
      <c r="T203" s="80"/>
      <c r="U203" s="93">
        <f t="shared" si="38"/>
        <v>22.9</v>
      </c>
      <c r="V203" s="19">
        <v>0</v>
      </c>
      <c r="W203" s="24">
        <f t="shared" si="39"/>
        <v>6.65</v>
      </c>
      <c r="X203" s="19">
        <f t="shared" si="40"/>
        <v>6.23</v>
      </c>
      <c r="Y203" s="93">
        <v>0</v>
      </c>
      <c r="Z203" s="195">
        <f t="shared" si="41"/>
        <v>159.75</v>
      </c>
      <c r="AA203" s="76"/>
    </row>
    <row r="204" spans="1:27" x14ac:dyDescent="0.25">
      <c r="A204" s="109">
        <f>'Door Comparison'!A204</f>
        <v>5</v>
      </c>
      <c r="B204" s="109">
        <f>'Door Comparison'!B204</f>
        <v>25</v>
      </c>
      <c r="C204" s="22" t="str">
        <f>'Door Comparison'!C204</f>
        <v>A01</v>
      </c>
      <c r="D204" s="22" t="str">
        <f>'Door Comparison'!F204</f>
        <v>Timber</v>
      </c>
      <c r="E204" s="22">
        <f>'Door Comparison'!D204</f>
        <v>1010</v>
      </c>
      <c r="F204" s="22">
        <f>'Door Comparison'!E204</f>
        <v>2200</v>
      </c>
      <c r="G204" s="22" t="e">
        <f>'Door Comparison'!#REF!</f>
        <v>#REF!</v>
      </c>
      <c r="H204" s="22">
        <f>'Door Comparison'!G204</f>
        <v>0</v>
      </c>
      <c r="I204" s="22">
        <f>'Door Comparison'!H204</f>
        <v>1</v>
      </c>
      <c r="J204" s="22">
        <f>'Door Comparison'!I204</f>
        <v>0</v>
      </c>
      <c r="K204" s="22">
        <f>'Door Comparison'!J204</f>
        <v>1</v>
      </c>
      <c r="L204" s="22">
        <f>'Door Comparison'!K204</f>
        <v>0</v>
      </c>
      <c r="M204" s="22">
        <f>'Door Comparison'!L204</f>
        <v>1</v>
      </c>
      <c r="O204" s="95">
        <v>88</v>
      </c>
      <c r="P204" s="81"/>
      <c r="Q204" s="19">
        <f t="shared" si="36"/>
        <v>16.77</v>
      </c>
      <c r="R204" s="133">
        <f t="shared" si="37"/>
        <v>20.399999999999999</v>
      </c>
      <c r="S204" s="93"/>
      <c r="T204" s="80"/>
      <c r="U204" s="93">
        <f t="shared" si="38"/>
        <v>22.72</v>
      </c>
      <c r="V204" s="19">
        <v>0</v>
      </c>
      <c r="W204" s="24">
        <f t="shared" si="39"/>
        <v>12.01</v>
      </c>
      <c r="X204" s="19">
        <f t="shared" si="40"/>
        <v>11.25</v>
      </c>
      <c r="Y204" s="93">
        <v>0</v>
      </c>
      <c r="Z204" s="195">
        <f t="shared" si="41"/>
        <v>171.15</v>
      </c>
      <c r="AA204" s="76"/>
    </row>
    <row r="205" spans="1:27" x14ac:dyDescent="0.25">
      <c r="A205" s="109">
        <f>'Door Comparison'!A205</f>
        <v>5</v>
      </c>
      <c r="B205" s="109">
        <f>'Door Comparison'!B205</f>
        <v>26</v>
      </c>
      <c r="C205" s="22" t="str">
        <f>'Door Comparison'!C205</f>
        <v>A04</v>
      </c>
      <c r="D205" s="22" t="str">
        <f>'Door Comparison'!F205</f>
        <v>Timber</v>
      </c>
      <c r="E205" s="22">
        <f>'Door Comparison'!D205</f>
        <v>1340</v>
      </c>
      <c r="F205" s="22">
        <f>'Door Comparison'!E205</f>
        <v>2200</v>
      </c>
      <c r="G205" s="22" t="e">
        <f>'Door Comparison'!#REF!</f>
        <v>#REF!</v>
      </c>
      <c r="H205" s="22">
        <f>'Door Comparison'!G205</f>
        <v>0</v>
      </c>
      <c r="I205" s="22">
        <f>'Door Comparison'!H205</f>
        <v>1</v>
      </c>
      <c r="J205" s="22">
        <f>'Door Comparison'!I205</f>
        <v>0</v>
      </c>
      <c r="K205" s="22">
        <f>'Door Comparison'!J205</f>
        <v>0</v>
      </c>
      <c r="L205" s="22">
        <f>'Door Comparison'!K205</f>
        <v>0</v>
      </c>
      <c r="M205" s="22">
        <f>'Door Comparison'!L205</f>
        <v>0</v>
      </c>
      <c r="O205" s="95">
        <v>88</v>
      </c>
      <c r="P205" s="81"/>
      <c r="Q205" s="19">
        <f t="shared" si="36"/>
        <v>17.79</v>
      </c>
      <c r="R205" s="133">
        <f t="shared" si="37"/>
        <v>21.64</v>
      </c>
      <c r="S205" s="93"/>
      <c r="T205" s="80"/>
      <c r="U205" s="93">
        <f t="shared" si="38"/>
        <v>24.11</v>
      </c>
      <c r="V205" s="19">
        <v>0</v>
      </c>
      <c r="W205" s="24">
        <f t="shared" si="39"/>
        <v>0</v>
      </c>
      <c r="X205" s="19">
        <f t="shared" si="40"/>
        <v>0</v>
      </c>
      <c r="Y205" s="93">
        <v>0</v>
      </c>
      <c r="Z205" s="195">
        <f t="shared" si="41"/>
        <v>151.54</v>
      </c>
      <c r="AA205" s="76"/>
    </row>
    <row r="206" spans="1:27" x14ac:dyDescent="0.25">
      <c r="A206" s="109">
        <f>'Door Comparison'!A206</f>
        <v>5</v>
      </c>
      <c r="B206" s="109">
        <f>'Door Comparison'!B206</f>
        <v>27</v>
      </c>
      <c r="C206" s="22" t="str">
        <f>'Door Comparison'!C206</f>
        <v>A04</v>
      </c>
      <c r="D206" s="22" t="str">
        <f>'Door Comparison'!F206</f>
        <v>Timber</v>
      </c>
      <c r="E206" s="22">
        <f>'Door Comparison'!D206</f>
        <v>1140</v>
      </c>
      <c r="F206" s="22">
        <f>'Door Comparison'!E206</f>
        <v>2200</v>
      </c>
      <c r="G206" s="22" t="e">
        <f>'Door Comparison'!#REF!</f>
        <v>#REF!</v>
      </c>
      <c r="H206" s="22">
        <f>'Door Comparison'!G206</f>
        <v>0</v>
      </c>
      <c r="I206" s="22">
        <f>'Door Comparison'!H206</f>
        <v>1</v>
      </c>
      <c r="J206" s="22">
        <f>'Door Comparison'!I206</f>
        <v>0</v>
      </c>
      <c r="K206" s="22">
        <f>'Door Comparison'!J206</f>
        <v>0</v>
      </c>
      <c r="L206" s="22">
        <f>'Door Comparison'!K206</f>
        <v>0</v>
      </c>
      <c r="M206" s="22">
        <f>'Door Comparison'!L206</f>
        <v>0</v>
      </c>
      <c r="O206" s="95">
        <v>88</v>
      </c>
      <c r="P206" s="81"/>
      <c r="Q206" s="19">
        <f t="shared" si="36"/>
        <v>17.170000000000002</v>
      </c>
      <c r="R206" s="133">
        <f t="shared" si="37"/>
        <v>20.89</v>
      </c>
      <c r="S206" s="93"/>
      <c r="T206" s="80"/>
      <c r="U206" s="93">
        <f t="shared" si="38"/>
        <v>23.27</v>
      </c>
      <c r="V206" s="19">
        <v>0</v>
      </c>
      <c r="W206" s="24">
        <f t="shared" si="39"/>
        <v>0</v>
      </c>
      <c r="X206" s="19">
        <f t="shared" si="40"/>
        <v>0</v>
      </c>
      <c r="Y206" s="93">
        <v>0</v>
      </c>
      <c r="Z206" s="195">
        <f t="shared" si="41"/>
        <v>149.33000000000001</v>
      </c>
      <c r="AA206" s="76"/>
    </row>
    <row r="207" spans="1:27" x14ac:dyDescent="0.25">
      <c r="A207" s="109">
        <f>'Door Comparison'!A207</f>
        <v>5</v>
      </c>
      <c r="B207" s="109">
        <f>'Door Comparison'!B207</f>
        <v>28</v>
      </c>
      <c r="C207" s="22" t="str">
        <f>'Door Comparison'!C207</f>
        <v>A02</v>
      </c>
      <c r="D207" s="22" t="str">
        <f>'Door Comparison'!F207</f>
        <v>Timber</v>
      </c>
      <c r="E207" s="22">
        <f>'Door Comparison'!D207</f>
        <v>1010</v>
      </c>
      <c r="F207" s="22">
        <f>'Door Comparison'!E207</f>
        <v>2200</v>
      </c>
      <c r="G207" s="22" t="e">
        <f>'Door Comparison'!#REF!</f>
        <v>#REF!</v>
      </c>
      <c r="H207" s="22">
        <f>'Door Comparison'!G207</f>
        <v>0</v>
      </c>
      <c r="I207" s="22">
        <f>'Door Comparison'!H207</f>
        <v>1</v>
      </c>
      <c r="J207" s="22">
        <f>'Door Comparison'!I207</f>
        <v>0</v>
      </c>
      <c r="K207" s="22">
        <f>'Door Comparison'!J207</f>
        <v>0</v>
      </c>
      <c r="L207" s="22">
        <f>'Door Comparison'!K207</f>
        <v>0</v>
      </c>
      <c r="M207" s="22">
        <f>'Door Comparison'!L207</f>
        <v>0</v>
      </c>
      <c r="O207" s="95">
        <v>88</v>
      </c>
      <c r="P207" s="81"/>
      <c r="Q207" s="19">
        <f t="shared" si="36"/>
        <v>16.77</v>
      </c>
      <c r="R207" s="133">
        <f t="shared" si="37"/>
        <v>20.399999999999999</v>
      </c>
      <c r="S207" s="93"/>
      <c r="T207" s="80"/>
      <c r="U207" s="93">
        <f t="shared" si="38"/>
        <v>22.72</v>
      </c>
      <c r="V207" s="19">
        <v>0</v>
      </c>
      <c r="W207" s="24">
        <f t="shared" si="39"/>
        <v>0</v>
      </c>
      <c r="X207" s="19">
        <f t="shared" si="40"/>
        <v>0</v>
      </c>
      <c r="Y207" s="93">
        <v>0</v>
      </c>
      <c r="Z207" s="195">
        <f t="shared" si="41"/>
        <v>147.88999999999999</v>
      </c>
      <c r="AA207" s="76"/>
    </row>
    <row r="208" spans="1:27" x14ac:dyDescent="0.25">
      <c r="A208" s="109">
        <f>'Door Comparison'!A208</f>
        <v>5</v>
      </c>
      <c r="B208" s="109">
        <f>'Door Comparison'!B208</f>
        <v>29</v>
      </c>
      <c r="C208" s="22" t="str">
        <f>'Door Comparison'!C208</f>
        <v>A02</v>
      </c>
      <c r="D208" s="22" t="str">
        <f>'Door Comparison'!F208</f>
        <v>Timber</v>
      </c>
      <c r="E208" s="22">
        <f>'Door Comparison'!D208</f>
        <v>1010</v>
      </c>
      <c r="F208" s="22">
        <f>'Door Comparison'!E208</f>
        <v>2200</v>
      </c>
      <c r="G208" s="22" t="e">
        <f>'Door Comparison'!#REF!</f>
        <v>#REF!</v>
      </c>
      <c r="H208" s="22">
        <f>'Door Comparison'!G208</f>
        <v>0</v>
      </c>
      <c r="I208" s="22">
        <f>'Door Comparison'!H208</f>
        <v>1</v>
      </c>
      <c r="J208" s="22">
        <f>'Door Comparison'!I208</f>
        <v>0</v>
      </c>
      <c r="K208" s="22">
        <f>'Door Comparison'!J208</f>
        <v>0</v>
      </c>
      <c r="L208" s="22">
        <f>'Door Comparison'!K208</f>
        <v>0</v>
      </c>
      <c r="M208" s="22">
        <f>'Door Comparison'!L208</f>
        <v>0</v>
      </c>
      <c r="O208" s="95">
        <v>88</v>
      </c>
      <c r="P208" s="81"/>
      <c r="Q208" s="19">
        <f t="shared" si="36"/>
        <v>16.77</v>
      </c>
      <c r="R208" s="133">
        <f t="shared" si="37"/>
        <v>20.399999999999999</v>
      </c>
      <c r="S208" s="93"/>
      <c r="T208" s="80"/>
      <c r="U208" s="93">
        <f t="shared" si="38"/>
        <v>22.72</v>
      </c>
      <c r="V208" s="19">
        <v>0</v>
      </c>
      <c r="W208" s="24">
        <f t="shared" si="39"/>
        <v>0</v>
      </c>
      <c r="X208" s="19">
        <f t="shared" si="40"/>
        <v>0</v>
      </c>
      <c r="Y208" s="93">
        <v>0</v>
      </c>
      <c r="Z208" s="195">
        <f t="shared" si="41"/>
        <v>147.88999999999999</v>
      </c>
      <c r="AA208" s="76"/>
    </row>
    <row r="209" spans="1:27" x14ac:dyDescent="0.25">
      <c r="A209" s="109">
        <f>'Door Comparison'!A209</f>
        <v>5</v>
      </c>
      <c r="B209" s="109">
        <f>'Door Comparison'!B209</f>
        <v>30</v>
      </c>
      <c r="C209" s="22" t="str">
        <f>'Door Comparison'!C209</f>
        <v>A02</v>
      </c>
      <c r="D209" s="22" t="str">
        <f>'Door Comparison'!F209</f>
        <v>Timber</v>
      </c>
      <c r="E209" s="22">
        <f>'Door Comparison'!D209</f>
        <v>1010</v>
      </c>
      <c r="F209" s="22">
        <f>'Door Comparison'!E209</f>
        <v>2200</v>
      </c>
      <c r="G209" s="22" t="e">
        <f>'Door Comparison'!#REF!</f>
        <v>#REF!</v>
      </c>
      <c r="H209" s="22">
        <f>'Door Comparison'!G209</f>
        <v>0</v>
      </c>
      <c r="I209" s="22">
        <f>'Door Comparison'!H209</f>
        <v>1</v>
      </c>
      <c r="J209" s="22">
        <f>'Door Comparison'!I209</f>
        <v>0</v>
      </c>
      <c r="K209" s="22">
        <f>'Door Comparison'!J209</f>
        <v>0</v>
      </c>
      <c r="L209" s="22">
        <f>'Door Comparison'!K209</f>
        <v>0</v>
      </c>
      <c r="M209" s="22">
        <f>'Door Comparison'!L209</f>
        <v>0</v>
      </c>
      <c r="O209" s="95">
        <v>88</v>
      </c>
      <c r="P209" s="81"/>
      <c r="Q209" s="19">
        <f t="shared" si="36"/>
        <v>16.77</v>
      </c>
      <c r="R209" s="133">
        <f t="shared" si="37"/>
        <v>20.399999999999999</v>
      </c>
      <c r="S209" s="93"/>
      <c r="T209" s="80"/>
      <c r="U209" s="93">
        <f t="shared" si="38"/>
        <v>22.72</v>
      </c>
      <c r="V209" s="19">
        <v>0</v>
      </c>
      <c r="W209" s="24">
        <f t="shared" si="39"/>
        <v>0</v>
      </c>
      <c r="X209" s="19">
        <f t="shared" si="40"/>
        <v>0</v>
      </c>
      <c r="Y209" s="93">
        <v>0</v>
      </c>
      <c r="Z209" s="195">
        <f t="shared" si="41"/>
        <v>147.88999999999999</v>
      </c>
      <c r="AA209" s="76"/>
    </row>
    <row r="210" spans="1:27" x14ac:dyDescent="0.25">
      <c r="A210" s="109">
        <f>'Door Comparison'!A210</f>
        <v>5</v>
      </c>
      <c r="B210" s="109">
        <f>'Door Comparison'!B210</f>
        <v>31</v>
      </c>
      <c r="C210" s="22" t="str">
        <f>'Door Comparison'!C210</f>
        <v>A02</v>
      </c>
      <c r="D210" s="22" t="str">
        <f>'Door Comparison'!F210</f>
        <v>Timber</v>
      </c>
      <c r="E210" s="22">
        <f>'Door Comparison'!D210</f>
        <v>1010</v>
      </c>
      <c r="F210" s="22">
        <f>'Door Comparison'!E210</f>
        <v>2200</v>
      </c>
      <c r="G210" s="22" t="e">
        <f>'Door Comparison'!#REF!</f>
        <v>#REF!</v>
      </c>
      <c r="H210" s="22">
        <f>'Door Comparison'!G210</f>
        <v>0</v>
      </c>
      <c r="I210" s="22">
        <f>'Door Comparison'!H210</f>
        <v>1</v>
      </c>
      <c r="J210" s="22">
        <f>'Door Comparison'!I210</f>
        <v>0</v>
      </c>
      <c r="K210" s="22">
        <f>'Door Comparison'!J210</f>
        <v>0</v>
      </c>
      <c r="L210" s="22">
        <f>'Door Comparison'!K210</f>
        <v>0</v>
      </c>
      <c r="M210" s="22">
        <f>'Door Comparison'!L210</f>
        <v>0</v>
      </c>
      <c r="O210" s="95">
        <v>88</v>
      </c>
      <c r="P210" s="81"/>
      <c r="Q210" s="19">
        <f t="shared" si="36"/>
        <v>16.77</v>
      </c>
      <c r="R210" s="133">
        <f t="shared" si="37"/>
        <v>20.399999999999999</v>
      </c>
      <c r="S210" s="93"/>
      <c r="T210" s="80"/>
      <c r="U210" s="93">
        <f t="shared" si="38"/>
        <v>22.72</v>
      </c>
      <c r="V210" s="19">
        <v>0</v>
      </c>
      <c r="W210" s="24">
        <f t="shared" si="39"/>
        <v>0</v>
      </c>
      <c r="X210" s="19">
        <f t="shared" si="40"/>
        <v>0</v>
      </c>
      <c r="Y210" s="93">
        <v>0</v>
      </c>
      <c r="Z210" s="195">
        <f t="shared" si="41"/>
        <v>147.88999999999999</v>
      </c>
      <c r="AA210" s="76"/>
    </row>
    <row r="211" spans="1:27" x14ac:dyDescent="0.25">
      <c r="A211" s="109">
        <f>'Door Comparison'!A211</f>
        <v>5</v>
      </c>
      <c r="B211" s="109">
        <f>'Door Comparison'!B211</f>
        <v>32</v>
      </c>
      <c r="C211" s="22" t="str">
        <f>'Door Comparison'!C211</f>
        <v>A02</v>
      </c>
      <c r="D211" s="22" t="str">
        <f>'Door Comparison'!F211</f>
        <v>Timber</v>
      </c>
      <c r="E211" s="22">
        <f>'Door Comparison'!D211</f>
        <v>1010</v>
      </c>
      <c r="F211" s="22">
        <f>'Door Comparison'!E211</f>
        <v>2200</v>
      </c>
      <c r="G211" s="22" t="e">
        <f>'Door Comparison'!#REF!</f>
        <v>#REF!</v>
      </c>
      <c r="H211" s="22">
        <f>'Door Comparison'!G211</f>
        <v>0</v>
      </c>
      <c r="I211" s="22">
        <f>'Door Comparison'!H211</f>
        <v>1</v>
      </c>
      <c r="J211" s="22">
        <f>'Door Comparison'!I211</f>
        <v>0</v>
      </c>
      <c r="K211" s="22">
        <f>'Door Comparison'!J211</f>
        <v>0</v>
      </c>
      <c r="L211" s="22">
        <f>'Door Comparison'!K211</f>
        <v>0</v>
      </c>
      <c r="M211" s="22">
        <f>'Door Comparison'!L211</f>
        <v>0</v>
      </c>
      <c r="O211" s="95">
        <v>88</v>
      </c>
      <c r="P211" s="81"/>
      <c r="Q211" s="19">
        <f t="shared" si="36"/>
        <v>16.77</v>
      </c>
      <c r="R211" s="133">
        <f t="shared" si="37"/>
        <v>20.399999999999999</v>
      </c>
      <c r="S211" s="93"/>
      <c r="T211" s="80"/>
      <c r="U211" s="93">
        <f t="shared" si="38"/>
        <v>22.72</v>
      </c>
      <c r="V211" s="19">
        <v>0</v>
      </c>
      <c r="W211" s="24">
        <f t="shared" si="39"/>
        <v>0</v>
      </c>
      <c r="X211" s="19">
        <f t="shared" si="40"/>
        <v>0</v>
      </c>
      <c r="Y211" s="93">
        <v>0</v>
      </c>
      <c r="Z211" s="195">
        <f t="shared" si="41"/>
        <v>147.88999999999999</v>
      </c>
      <c r="AA211" s="76"/>
    </row>
    <row r="212" spans="1:27" x14ac:dyDescent="0.25">
      <c r="A212" s="109">
        <f>'Door Comparison'!A212</f>
        <v>5</v>
      </c>
      <c r="B212" s="109">
        <f>'Door Comparison'!B212</f>
        <v>33</v>
      </c>
      <c r="C212" s="22" t="str">
        <f>'Door Comparison'!C212</f>
        <v>A01</v>
      </c>
      <c r="D212" s="22" t="str">
        <f>'Door Comparison'!F212</f>
        <v>Timber</v>
      </c>
      <c r="E212" s="22">
        <f>'Door Comparison'!D212</f>
        <v>1010</v>
      </c>
      <c r="F212" s="22">
        <f>'Door Comparison'!E212</f>
        <v>2200</v>
      </c>
      <c r="G212" s="22" t="e">
        <f>'Door Comparison'!#REF!</f>
        <v>#REF!</v>
      </c>
      <c r="H212" s="22">
        <f>'Door Comparison'!G212</f>
        <v>0</v>
      </c>
      <c r="I212" s="22">
        <f>'Door Comparison'!H212</f>
        <v>1</v>
      </c>
      <c r="J212" s="22">
        <f>'Door Comparison'!I212</f>
        <v>0</v>
      </c>
      <c r="K212" s="22">
        <f>'Door Comparison'!J212</f>
        <v>1</v>
      </c>
      <c r="L212" s="22">
        <f>'Door Comparison'!K212</f>
        <v>0</v>
      </c>
      <c r="M212" s="22">
        <f>'Door Comparison'!L212</f>
        <v>1</v>
      </c>
      <c r="O212" s="95">
        <v>88</v>
      </c>
      <c r="P212" s="81"/>
      <c r="Q212" s="19">
        <f t="shared" si="36"/>
        <v>16.77</v>
      </c>
      <c r="R212" s="133">
        <f t="shared" si="37"/>
        <v>20.399999999999999</v>
      </c>
      <c r="S212" s="93"/>
      <c r="T212" s="80"/>
      <c r="U212" s="93">
        <f t="shared" si="38"/>
        <v>22.72</v>
      </c>
      <c r="V212" s="19">
        <v>0</v>
      </c>
      <c r="W212" s="24">
        <f t="shared" si="39"/>
        <v>12.01</v>
      </c>
      <c r="X212" s="19">
        <f t="shared" si="40"/>
        <v>11.25</v>
      </c>
      <c r="Y212" s="93">
        <v>0</v>
      </c>
      <c r="Z212" s="195">
        <f t="shared" si="41"/>
        <v>171.15</v>
      </c>
      <c r="AA212" s="76"/>
    </row>
    <row r="213" spans="1:27" x14ac:dyDescent="0.25">
      <c r="A213" s="109">
        <f>'Door Comparison'!A213</f>
        <v>5</v>
      </c>
      <c r="B213" s="109">
        <f>'Door Comparison'!B213</f>
        <v>34</v>
      </c>
      <c r="C213" s="22" t="str">
        <f>'Door Comparison'!C213</f>
        <v>A02</v>
      </c>
      <c r="D213" s="22" t="str">
        <f>'Door Comparison'!F213</f>
        <v>Timber</v>
      </c>
      <c r="E213" s="22">
        <f>'Door Comparison'!D213</f>
        <v>1010</v>
      </c>
      <c r="F213" s="22">
        <f>'Door Comparison'!E213</f>
        <v>2200</v>
      </c>
      <c r="G213" s="22" t="e">
        <f>'Door Comparison'!#REF!</f>
        <v>#REF!</v>
      </c>
      <c r="H213" s="22">
        <f>'Door Comparison'!G213</f>
        <v>0</v>
      </c>
      <c r="I213" s="22">
        <f>'Door Comparison'!H213</f>
        <v>1</v>
      </c>
      <c r="J213" s="22">
        <f>'Door Comparison'!I213</f>
        <v>0</v>
      </c>
      <c r="K213" s="22">
        <f>'Door Comparison'!J213</f>
        <v>0</v>
      </c>
      <c r="L213" s="22">
        <f>'Door Comparison'!K213</f>
        <v>0</v>
      </c>
      <c r="M213" s="22">
        <f>'Door Comparison'!L213</f>
        <v>0</v>
      </c>
      <c r="O213" s="95">
        <v>88</v>
      </c>
      <c r="P213" s="81"/>
      <c r="Q213" s="19">
        <f t="shared" si="36"/>
        <v>16.77</v>
      </c>
      <c r="R213" s="133">
        <f t="shared" si="37"/>
        <v>20.399999999999999</v>
      </c>
      <c r="S213" s="93"/>
      <c r="T213" s="80"/>
      <c r="U213" s="93">
        <f t="shared" si="38"/>
        <v>22.72</v>
      </c>
      <c r="V213" s="19">
        <v>0</v>
      </c>
      <c r="W213" s="24">
        <f t="shared" si="39"/>
        <v>0</v>
      </c>
      <c r="X213" s="19">
        <f t="shared" si="40"/>
        <v>0</v>
      </c>
      <c r="Y213" s="93">
        <v>0</v>
      </c>
      <c r="Z213" s="195">
        <f t="shared" si="41"/>
        <v>147.88999999999999</v>
      </c>
      <c r="AA213" s="76"/>
    </row>
    <row r="214" spans="1:27" x14ac:dyDescent="0.25">
      <c r="A214" s="109">
        <f>'Door Comparison'!A214</f>
        <v>5</v>
      </c>
      <c r="B214" s="109">
        <f>'Door Comparison'!B214</f>
        <v>35</v>
      </c>
      <c r="C214" s="22" t="str">
        <f>'Door Comparison'!C214</f>
        <v>A04</v>
      </c>
      <c r="D214" s="22" t="str">
        <f>'Door Comparison'!F214</f>
        <v>Timber</v>
      </c>
      <c r="E214" s="22">
        <f>'Door Comparison'!D214</f>
        <v>1140</v>
      </c>
      <c r="F214" s="22">
        <f>'Door Comparison'!E214</f>
        <v>2200</v>
      </c>
      <c r="G214" s="22" t="e">
        <f>'Door Comparison'!#REF!</f>
        <v>#REF!</v>
      </c>
      <c r="H214" s="22">
        <f>'Door Comparison'!G214</f>
        <v>0</v>
      </c>
      <c r="I214" s="22">
        <f>'Door Comparison'!H214</f>
        <v>1</v>
      </c>
      <c r="J214" s="22">
        <f>'Door Comparison'!I214</f>
        <v>0</v>
      </c>
      <c r="K214" s="22">
        <f>'Door Comparison'!J214</f>
        <v>0</v>
      </c>
      <c r="L214" s="22">
        <f>'Door Comparison'!K214</f>
        <v>0</v>
      </c>
      <c r="M214" s="22">
        <f>'Door Comparison'!L214</f>
        <v>0</v>
      </c>
      <c r="O214" s="95">
        <v>88</v>
      </c>
      <c r="P214" s="81"/>
      <c r="Q214" s="19">
        <f t="shared" si="36"/>
        <v>17.170000000000002</v>
      </c>
      <c r="R214" s="133">
        <f t="shared" si="37"/>
        <v>20.89</v>
      </c>
      <c r="S214" s="93"/>
      <c r="T214" s="80"/>
      <c r="U214" s="93">
        <f t="shared" si="38"/>
        <v>23.27</v>
      </c>
      <c r="V214" s="19">
        <v>0</v>
      </c>
      <c r="W214" s="24">
        <f t="shared" si="39"/>
        <v>0</v>
      </c>
      <c r="X214" s="19">
        <f t="shared" si="40"/>
        <v>0</v>
      </c>
      <c r="Y214" s="93">
        <v>0</v>
      </c>
      <c r="Z214" s="195">
        <f t="shared" si="41"/>
        <v>149.33000000000001</v>
      </c>
      <c r="AA214" s="76"/>
    </row>
    <row r="215" spans="1:27" x14ac:dyDescent="0.25">
      <c r="A215" s="109">
        <f>'Door Comparison'!A215</f>
        <v>5</v>
      </c>
      <c r="B215" s="109">
        <f>'Door Comparison'!B215</f>
        <v>36</v>
      </c>
      <c r="C215" s="22" t="str">
        <f>'Door Comparison'!C215</f>
        <v>A02</v>
      </c>
      <c r="D215" s="22" t="str">
        <f>'Door Comparison'!F215</f>
        <v>Timber</v>
      </c>
      <c r="E215" s="22">
        <f>'Door Comparison'!D215</f>
        <v>1010</v>
      </c>
      <c r="F215" s="22">
        <f>'Door Comparison'!E215</f>
        <v>2200</v>
      </c>
      <c r="G215" s="22" t="e">
        <f>'Door Comparison'!#REF!</f>
        <v>#REF!</v>
      </c>
      <c r="H215" s="22">
        <f>'Door Comparison'!G215</f>
        <v>0</v>
      </c>
      <c r="I215" s="22">
        <f>'Door Comparison'!H215</f>
        <v>1</v>
      </c>
      <c r="J215" s="22">
        <f>'Door Comparison'!I215</f>
        <v>0</v>
      </c>
      <c r="K215" s="22">
        <f>'Door Comparison'!J215</f>
        <v>0</v>
      </c>
      <c r="L215" s="22">
        <f>'Door Comparison'!K215</f>
        <v>0</v>
      </c>
      <c r="M215" s="22">
        <f>'Door Comparison'!L215</f>
        <v>0</v>
      </c>
      <c r="O215" s="95">
        <v>88</v>
      </c>
      <c r="P215" s="81"/>
      <c r="Q215" s="19">
        <f t="shared" si="36"/>
        <v>16.77</v>
      </c>
      <c r="R215" s="133">
        <f t="shared" si="37"/>
        <v>20.399999999999999</v>
      </c>
      <c r="S215" s="93"/>
      <c r="T215" s="80"/>
      <c r="U215" s="93">
        <f t="shared" si="38"/>
        <v>22.72</v>
      </c>
      <c r="V215" s="19">
        <v>0</v>
      </c>
      <c r="W215" s="24">
        <f t="shared" si="39"/>
        <v>0</v>
      </c>
      <c r="X215" s="19">
        <f t="shared" si="40"/>
        <v>0</v>
      </c>
      <c r="Y215" s="93">
        <v>0</v>
      </c>
      <c r="Z215" s="195">
        <f t="shared" si="41"/>
        <v>147.88999999999999</v>
      </c>
      <c r="AA215" s="76"/>
    </row>
    <row r="216" spans="1:27" x14ac:dyDescent="0.25">
      <c r="A216" s="109">
        <f>'Door Comparison'!A216</f>
        <v>5</v>
      </c>
      <c r="B216" s="109">
        <f>'Door Comparison'!B216</f>
        <v>37</v>
      </c>
      <c r="C216" s="22" t="str">
        <f>'Door Comparison'!C216</f>
        <v>A01</v>
      </c>
      <c r="D216" s="22" t="str">
        <f>'Door Comparison'!F216</f>
        <v>Timber</v>
      </c>
      <c r="E216" s="22">
        <f>'Door Comparison'!D216</f>
        <v>1010</v>
      </c>
      <c r="F216" s="22">
        <f>'Door Comparison'!E216</f>
        <v>2200</v>
      </c>
      <c r="G216" s="22" t="e">
        <f>'Door Comparison'!#REF!</f>
        <v>#REF!</v>
      </c>
      <c r="H216" s="22">
        <f>'Door Comparison'!G216</f>
        <v>0</v>
      </c>
      <c r="I216" s="22">
        <f>'Door Comparison'!H216</f>
        <v>1</v>
      </c>
      <c r="J216" s="22">
        <f>'Door Comparison'!I216</f>
        <v>0</v>
      </c>
      <c r="K216" s="22">
        <f>'Door Comparison'!J216</f>
        <v>1</v>
      </c>
      <c r="L216" s="22">
        <f>'Door Comparison'!K216</f>
        <v>0</v>
      </c>
      <c r="M216" s="22">
        <f>'Door Comparison'!L216</f>
        <v>1</v>
      </c>
      <c r="O216" s="95">
        <v>88</v>
      </c>
      <c r="P216" s="81"/>
      <c r="Q216" s="19">
        <f t="shared" si="36"/>
        <v>16.77</v>
      </c>
      <c r="R216" s="133">
        <f t="shared" si="37"/>
        <v>20.399999999999999</v>
      </c>
      <c r="S216" s="93"/>
      <c r="T216" s="80"/>
      <c r="U216" s="93">
        <f t="shared" si="38"/>
        <v>22.72</v>
      </c>
      <c r="V216" s="19">
        <v>0</v>
      </c>
      <c r="W216" s="24">
        <f t="shared" si="39"/>
        <v>12.01</v>
      </c>
      <c r="X216" s="19">
        <f t="shared" si="40"/>
        <v>11.25</v>
      </c>
      <c r="Y216" s="93">
        <v>0</v>
      </c>
      <c r="Z216" s="195">
        <f t="shared" si="41"/>
        <v>171.15</v>
      </c>
      <c r="AA216" s="76"/>
    </row>
    <row r="217" spans="1:27" x14ac:dyDescent="0.25">
      <c r="A217" s="109">
        <f>'Door Comparison'!A217</f>
        <v>5</v>
      </c>
      <c r="B217" s="109">
        <f>'Door Comparison'!B217</f>
        <v>38</v>
      </c>
      <c r="C217" s="22" t="str">
        <f>'Door Comparison'!C217</f>
        <v>A04</v>
      </c>
      <c r="D217" s="22" t="str">
        <f>'Door Comparison'!F217</f>
        <v>Timber</v>
      </c>
      <c r="E217" s="22">
        <f>'Door Comparison'!D217</f>
        <v>1340</v>
      </c>
      <c r="F217" s="22">
        <f>'Door Comparison'!E217</f>
        <v>2200</v>
      </c>
      <c r="G217" s="22" t="e">
        <f>'Door Comparison'!#REF!</f>
        <v>#REF!</v>
      </c>
      <c r="H217" s="22">
        <f>'Door Comparison'!G217</f>
        <v>0</v>
      </c>
      <c r="I217" s="22">
        <f>'Door Comparison'!H217</f>
        <v>1</v>
      </c>
      <c r="J217" s="22">
        <f>'Door Comparison'!I217</f>
        <v>0</v>
      </c>
      <c r="K217" s="22">
        <f>'Door Comparison'!J217</f>
        <v>0</v>
      </c>
      <c r="L217" s="22">
        <f>'Door Comparison'!K217</f>
        <v>0</v>
      </c>
      <c r="M217" s="22">
        <f>'Door Comparison'!L217</f>
        <v>0</v>
      </c>
      <c r="O217" s="95">
        <v>88</v>
      </c>
      <c r="P217" s="81"/>
      <c r="Q217" s="19">
        <f t="shared" si="36"/>
        <v>17.79</v>
      </c>
      <c r="R217" s="133">
        <f t="shared" si="37"/>
        <v>21.64</v>
      </c>
      <c r="S217" s="93"/>
      <c r="T217" s="80"/>
      <c r="U217" s="93">
        <f t="shared" si="38"/>
        <v>24.11</v>
      </c>
      <c r="V217" s="19">
        <v>0</v>
      </c>
      <c r="W217" s="24">
        <f t="shared" si="39"/>
        <v>0</v>
      </c>
      <c r="X217" s="19">
        <f t="shared" si="40"/>
        <v>0</v>
      </c>
      <c r="Y217" s="93">
        <v>0</v>
      </c>
      <c r="Z217" s="195">
        <f t="shared" si="41"/>
        <v>151.54</v>
      </c>
      <c r="AA217" s="76"/>
    </row>
    <row r="218" spans="1:27" x14ac:dyDescent="0.25">
      <c r="A218" s="109">
        <f>'Door Comparison'!A218</f>
        <v>5</v>
      </c>
      <c r="B218" s="109">
        <f>'Door Comparison'!B218</f>
        <v>39</v>
      </c>
      <c r="C218" s="22" t="str">
        <f>'Door Comparison'!C218</f>
        <v>A03</v>
      </c>
      <c r="D218" s="22" t="str">
        <f>'Door Comparison'!F218</f>
        <v>Selo</v>
      </c>
      <c r="E218" s="22">
        <f>'Door Comparison'!D218</f>
        <v>2000</v>
      </c>
      <c r="F218" s="22">
        <f>'Door Comparison'!E218</f>
        <v>2200</v>
      </c>
      <c r="G218" s="22" t="e">
        <f>'Door Comparison'!#REF!</f>
        <v>#REF!</v>
      </c>
      <c r="H218" s="22">
        <f>'Door Comparison'!G218</f>
        <v>0</v>
      </c>
      <c r="I218" s="22">
        <f>'Door Comparison'!H218</f>
        <v>1</v>
      </c>
      <c r="J218" s="22">
        <f>'Door Comparison'!I218</f>
        <v>0</v>
      </c>
      <c r="K218" s="22">
        <f>'Door Comparison'!J218</f>
        <v>0</v>
      </c>
      <c r="L218" s="22">
        <f>'Door Comparison'!K218</f>
        <v>0</v>
      </c>
      <c r="M218" s="22">
        <f>'Door Comparison'!L218</f>
        <v>0</v>
      </c>
      <c r="O218" s="95">
        <v>270</v>
      </c>
      <c r="P218" s="81"/>
      <c r="Q218" s="19">
        <f t="shared" si="36"/>
        <v>19.84</v>
      </c>
      <c r="S218" s="93"/>
      <c r="T218" s="80"/>
      <c r="U218" s="93"/>
      <c r="W218" s="24"/>
      <c r="X218" s="19"/>
      <c r="Y218" s="93"/>
      <c r="Z218" s="195">
        <f t="shared" si="41"/>
        <v>289.83999999999997</v>
      </c>
      <c r="AA218" s="76"/>
    </row>
    <row r="219" spans="1:27" x14ac:dyDescent="0.25">
      <c r="A219" s="109">
        <f>'Door Comparison'!A219</f>
        <v>5</v>
      </c>
      <c r="B219" s="109">
        <f>'Door Comparison'!B219</f>
        <v>40</v>
      </c>
      <c r="C219" s="22" t="str">
        <f>'Door Comparison'!C219</f>
        <v>A02</v>
      </c>
      <c r="D219" s="22" t="str">
        <f>'Door Comparison'!F219</f>
        <v>Timber</v>
      </c>
      <c r="E219" s="22">
        <f>'Door Comparison'!D219</f>
        <v>1010</v>
      </c>
      <c r="F219" s="22">
        <f>'Door Comparison'!E219</f>
        <v>2200</v>
      </c>
      <c r="G219" s="22" t="e">
        <f>'Door Comparison'!#REF!</f>
        <v>#REF!</v>
      </c>
      <c r="H219" s="22">
        <f>'Door Comparison'!G219</f>
        <v>0</v>
      </c>
      <c r="I219" s="22">
        <f>'Door Comparison'!H219</f>
        <v>1</v>
      </c>
      <c r="J219" s="22">
        <f>'Door Comparison'!I219</f>
        <v>0</v>
      </c>
      <c r="K219" s="22">
        <f>'Door Comparison'!J219</f>
        <v>0</v>
      </c>
      <c r="L219" s="22">
        <f>'Door Comparison'!K219</f>
        <v>0</v>
      </c>
      <c r="M219" s="22">
        <f>'Door Comparison'!L219</f>
        <v>0</v>
      </c>
      <c r="O219" s="95">
        <v>88</v>
      </c>
      <c r="P219" s="81"/>
      <c r="Q219" s="19">
        <f t="shared" si="36"/>
        <v>16.77</v>
      </c>
      <c r="R219" s="133">
        <f t="shared" si="37"/>
        <v>20.399999999999999</v>
      </c>
      <c r="S219" s="93"/>
      <c r="T219" s="80"/>
      <c r="U219" s="93">
        <f t="shared" si="38"/>
        <v>22.72</v>
      </c>
      <c r="V219" s="19">
        <v>0</v>
      </c>
      <c r="W219" s="24">
        <f t="shared" si="39"/>
        <v>0</v>
      </c>
      <c r="X219" s="19">
        <f t="shared" si="40"/>
        <v>0</v>
      </c>
      <c r="Y219" s="93">
        <v>0</v>
      </c>
      <c r="Z219" s="195">
        <f t="shared" si="41"/>
        <v>147.88999999999999</v>
      </c>
      <c r="AA219" s="76"/>
    </row>
    <row r="220" spans="1:27" x14ac:dyDescent="0.25">
      <c r="A220" s="109">
        <f>'Door Comparison'!A220</f>
        <v>5</v>
      </c>
      <c r="B220" s="109">
        <f>'Door Comparison'!B220</f>
        <v>41</v>
      </c>
      <c r="C220" s="22" t="str">
        <f>'Door Comparison'!C220</f>
        <v>A01</v>
      </c>
      <c r="D220" s="22" t="str">
        <f>'Door Comparison'!F220</f>
        <v>Timber</v>
      </c>
      <c r="E220" s="22">
        <f>'Door Comparison'!D220</f>
        <v>1010</v>
      </c>
      <c r="F220" s="22">
        <f>'Door Comparison'!E220</f>
        <v>2200</v>
      </c>
      <c r="G220" s="22" t="e">
        <f>'Door Comparison'!#REF!</f>
        <v>#REF!</v>
      </c>
      <c r="H220" s="22">
        <f>'Door Comparison'!G220</f>
        <v>0</v>
      </c>
      <c r="I220" s="22">
        <f>'Door Comparison'!H220</f>
        <v>1</v>
      </c>
      <c r="J220" s="22">
        <f>'Door Comparison'!I220</f>
        <v>0</v>
      </c>
      <c r="K220" s="22">
        <f>'Door Comparison'!J220</f>
        <v>1</v>
      </c>
      <c r="L220" s="22">
        <f>'Door Comparison'!K220</f>
        <v>0</v>
      </c>
      <c r="M220" s="22">
        <f>'Door Comparison'!L220</f>
        <v>1</v>
      </c>
      <c r="O220" s="95">
        <v>88</v>
      </c>
      <c r="P220" s="81"/>
      <c r="Q220" s="19">
        <f t="shared" si="36"/>
        <v>16.77</v>
      </c>
      <c r="R220" s="133">
        <f t="shared" si="37"/>
        <v>20.399999999999999</v>
      </c>
      <c r="S220" s="93"/>
      <c r="T220" s="80"/>
      <c r="U220" s="93">
        <f t="shared" si="38"/>
        <v>22.72</v>
      </c>
      <c r="V220" s="19">
        <v>0</v>
      </c>
      <c r="W220" s="24">
        <f t="shared" si="39"/>
        <v>12.01</v>
      </c>
      <c r="X220" s="19">
        <f t="shared" si="40"/>
        <v>11.25</v>
      </c>
      <c r="Y220" s="93">
        <v>0</v>
      </c>
      <c r="Z220" s="195">
        <f t="shared" si="41"/>
        <v>171.15</v>
      </c>
      <c r="AA220" s="76"/>
    </row>
    <row r="221" spans="1:27" x14ac:dyDescent="0.25">
      <c r="A221" s="109">
        <f>'Door Comparison'!A221</f>
        <v>5</v>
      </c>
      <c r="B221" s="109">
        <f>'Door Comparison'!B221</f>
        <v>42</v>
      </c>
      <c r="C221" s="22" t="str">
        <f>'Door Comparison'!C221</f>
        <v>A02</v>
      </c>
      <c r="D221" s="22" t="str">
        <f>'Door Comparison'!F221</f>
        <v>Timber</v>
      </c>
      <c r="E221" s="22">
        <f>'Door Comparison'!D221</f>
        <v>910</v>
      </c>
      <c r="F221" s="22">
        <f>'Door Comparison'!E221</f>
        <v>2200</v>
      </c>
      <c r="G221" s="22" t="e">
        <f>'Door Comparison'!#REF!</f>
        <v>#REF!</v>
      </c>
      <c r="H221" s="22">
        <f>'Door Comparison'!G221</f>
        <v>0</v>
      </c>
      <c r="I221" s="22">
        <f>'Door Comparison'!H221</f>
        <v>1</v>
      </c>
      <c r="J221" s="22">
        <f>'Door Comparison'!I221</f>
        <v>0</v>
      </c>
      <c r="K221" s="22">
        <f>'Door Comparison'!J221</f>
        <v>0</v>
      </c>
      <c r="L221" s="22">
        <f>'Door Comparison'!K221</f>
        <v>0</v>
      </c>
      <c r="M221" s="22">
        <f>'Door Comparison'!L221</f>
        <v>0</v>
      </c>
      <c r="O221" s="95">
        <v>44</v>
      </c>
      <c r="P221" s="81"/>
      <c r="Q221" s="19">
        <f t="shared" si="36"/>
        <v>16.46</v>
      </c>
      <c r="R221" s="133">
        <f t="shared" si="37"/>
        <v>20.02</v>
      </c>
      <c r="S221" s="93"/>
      <c r="T221" s="80"/>
      <c r="U221" s="93">
        <f t="shared" si="38"/>
        <v>22.3</v>
      </c>
      <c r="V221" s="19">
        <v>0</v>
      </c>
      <c r="W221" s="24">
        <f t="shared" si="39"/>
        <v>0</v>
      </c>
      <c r="X221" s="19">
        <f t="shared" si="40"/>
        <v>0</v>
      </c>
      <c r="Y221" s="93">
        <v>0</v>
      </c>
      <c r="Z221" s="195">
        <f t="shared" si="41"/>
        <v>102.78</v>
      </c>
      <c r="AA221" s="76"/>
    </row>
    <row r="222" spans="1:27" x14ac:dyDescent="0.25">
      <c r="A222" s="109">
        <f>'Door Comparison'!A222</f>
        <v>5</v>
      </c>
      <c r="B222" s="109">
        <f>'Door Comparison'!B222</f>
        <v>43</v>
      </c>
      <c r="C222" s="22" t="str">
        <f>'Door Comparison'!C222</f>
        <v>A04</v>
      </c>
      <c r="D222" s="22" t="str">
        <f>'Door Comparison'!F222</f>
        <v>Timber</v>
      </c>
      <c r="E222" s="22">
        <f>'Door Comparison'!D222</f>
        <v>1340</v>
      </c>
      <c r="F222" s="22">
        <f>'Door Comparison'!E222</f>
        <v>2200</v>
      </c>
      <c r="G222" s="22" t="e">
        <f>'Door Comparison'!#REF!</f>
        <v>#REF!</v>
      </c>
      <c r="H222" s="22">
        <f>'Door Comparison'!G222</f>
        <v>0</v>
      </c>
      <c r="I222" s="22">
        <f>'Door Comparison'!H222</f>
        <v>1</v>
      </c>
      <c r="J222" s="22">
        <f>'Door Comparison'!I222</f>
        <v>0</v>
      </c>
      <c r="K222" s="22">
        <f>'Door Comparison'!J222</f>
        <v>0</v>
      </c>
      <c r="L222" s="22">
        <f>'Door Comparison'!K222</f>
        <v>0</v>
      </c>
      <c r="M222" s="22">
        <f>'Door Comparison'!L222</f>
        <v>0</v>
      </c>
      <c r="O222" s="95">
        <v>88</v>
      </c>
      <c r="P222" s="81"/>
      <c r="Q222" s="19">
        <f t="shared" si="36"/>
        <v>17.79</v>
      </c>
      <c r="R222" s="133">
        <f t="shared" si="37"/>
        <v>21.64</v>
      </c>
      <c r="S222" s="93"/>
      <c r="T222" s="80"/>
      <c r="U222" s="93">
        <f t="shared" si="38"/>
        <v>24.11</v>
      </c>
      <c r="V222" s="19">
        <v>0</v>
      </c>
      <c r="W222" s="24">
        <f t="shared" si="39"/>
        <v>0</v>
      </c>
      <c r="X222" s="19">
        <f t="shared" si="40"/>
        <v>0</v>
      </c>
      <c r="Y222" s="93">
        <v>0</v>
      </c>
      <c r="Z222" s="195">
        <f t="shared" si="41"/>
        <v>151.54</v>
      </c>
      <c r="AA222" s="76"/>
    </row>
    <row r="223" spans="1:27" x14ac:dyDescent="0.25">
      <c r="A223" s="109">
        <f>'Door Comparison'!A223</f>
        <v>5</v>
      </c>
      <c r="B223" s="109">
        <f>'Door Comparison'!B223</f>
        <v>44</v>
      </c>
      <c r="C223" s="22" t="str">
        <f>'Door Comparison'!C223</f>
        <v>A02</v>
      </c>
      <c r="D223" s="22" t="str">
        <f>'Door Comparison'!F223</f>
        <v>Timber</v>
      </c>
      <c r="E223" s="22">
        <f>'Door Comparison'!D223</f>
        <v>1010</v>
      </c>
      <c r="F223" s="22">
        <f>'Door Comparison'!E223</f>
        <v>2200</v>
      </c>
      <c r="G223" s="22" t="e">
        <f>'Door Comparison'!#REF!</f>
        <v>#REF!</v>
      </c>
      <c r="H223" s="22">
        <f>'Door Comparison'!G223</f>
        <v>0</v>
      </c>
      <c r="I223" s="22">
        <f>'Door Comparison'!H223</f>
        <v>1</v>
      </c>
      <c r="J223" s="22">
        <f>'Door Comparison'!I223</f>
        <v>0</v>
      </c>
      <c r="K223" s="22">
        <f>'Door Comparison'!J223</f>
        <v>0</v>
      </c>
      <c r="L223" s="22">
        <f>'Door Comparison'!K223</f>
        <v>0</v>
      </c>
      <c r="M223" s="22">
        <f>'Door Comparison'!L223</f>
        <v>0</v>
      </c>
      <c r="O223" s="95">
        <v>88</v>
      </c>
      <c r="P223" s="81"/>
      <c r="Q223" s="19">
        <f t="shared" si="36"/>
        <v>16.77</v>
      </c>
      <c r="R223" s="133">
        <f t="shared" si="37"/>
        <v>20.399999999999999</v>
      </c>
      <c r="S223" s="93"/>
      <c r="T223" s="80"/>
      <c r="U223" s="93">
        <f t="shared" si="38"/>
        <v>22.72</v>
      </c>
      <c r="V223" s="19">
        <v>0</v>
      </c>
      <c r="W223" s="24">
        <f t="shared" si="39"/>
        <v>0</v>
      </c>
      <c r="X223" s="19">
        <f t="shared" si="40"/>
        <v>0</v>
      </c>
      <c r="Y223" s="93">
        <v>0</v>
      </c>
      <c r="Z223" s="195">
        <f t="shared" si="41"/>
        <v>147.88999999999999</v>
      </c>
      <c r="AA223" s="76"/>
    </row>
    <row r="224" spans="1:27" x14ac:dyDescent="0.25">
      <c r="A224" s="109">
        <f>'Door Comparison'!A224</f>
        <v>5</v>
      </c>
      <c r="B224" s="109">
        <f>'Door Comparison'!B224</f>
        <v>45</v>
      </c>
      <c r="C224" s="22" t="str">
        <f>'Door Comparison'!C224</f>
        <v>A01</v>
      </c>
      <c r="D224" s="22" t="str">
        <f>'Door Comparison'!F224</f>
        <v>Timber</v>
      </c>
      <c r="E224" s="22">
        <f>'Door Comparison'!D224</f>
        <v>1010</v>
      </c>
      <c r="F224" s="22">
        <f>'Door Comparison'!E224</f>
        <v>2200</v>
      </c>
      <c r="G224" s="22" t="e">
        <f>'Door Comparison'!#REF!</f>
        <v>#REF!</v>
      </c>
      <c r="H224" s="22">
        <f>'Door Comparison'!G224</f>
        <v>0</v>
      </c>
      <c r="I224" s="22">
        <f>'Door Comparison'!H224</f>
        <v>1</v>
      </c>
      <c r="J224" s="22">
        <f>'Door Comparison'!I224</f>
        <v>0</v>
      </c>
      <c r="K224" s="22">
        <f>'Door Comparison'!J224</f>
        <v>1</v>
      </c>
      <c r="L224" s="22">
        <f>'Door Comparison'!K224</f>
        <v>0</v>
      </c>
      <c r="M224" s="22">
        <f>'Door Comparison'!L224</f>
        <v>1</v>
      </c>
      <c r="O224" s="95">
        <v>88</v>
      </c>
      <c r="P224" s="81"/>
      <c r="Q224" s="19">
        <f t="shared" si="36"/>
        <v>16.77</v>
      </c>
      <c r="R224" s="133">
        <f t="shared" si="37"/>
        <v>20.399999999999999</v>
      </c>
      <c r="S224" s="93"/>
      <c r="T224" s="80"/>
      <c r="U224" s="93">
        <f t="shared" si="38"/>
        <v>22.72</v>
      </c>
      <c r="V224" s="19">
        <v>0</v>
      </c>
      <c r="W224" s="24">
        <f t="shared" si="39"/>
        <v>12.01</v>
      </c>
      <c r="X224" s="19">
        <f t="shared" si="40"/>
        <v>11.25</v>
      </c>
      <c r="Y224" s="93">
        <v>0</v>
      </c>
      <c r="Z224" s="195">
        <f t="shared" si="41"/>
        <v>171.15</v>
      </c>
      <c r="AA224" s="76"/>
    </row>
    <row r="225" spans="1:27" x14ac:dyDescent="0.25">
      <c r="A225" s="109">
        <f>'Door Comparison'!A225</f>
        <v>5</v>
      </c>
      <c r="B225" s="109">
        <f>'Door Comparison'!B225</f>
        <v>46</v>
      </c>
      <c r="C225" s="22" t="str">
        <f>'Door Comparison'!C225</f>
        <v>A02</v>
      </c>
      <c r="D225" s="22" t="str">
        <f>'Door Comparison'!F225</f>
        <v>Timber</v>
      </c>
      <c r="E225" s="22">
        <f>'Door Comparison'!D225</f>
        <v>1010</v>
      </c>
      <c r="F225" s="22">
        <f>'Door Comparison'!E225</f>
        <v>2200</v>
      </c>
      <c r="G225" s="22" t="e">
        <f>'Door Comparison'!#REF!</f>
        <v>#REF!</v>
      </c>
      <c r="H225" s="22">
        <f>'Door Comparison'!G225</f>
        <v>0</v>
      </c>
      <c r="I225" s="22">
        <f>'Door Comparison'!H225</f>
        <v>1</v>
      </c>
      <c r="J225" s="22">
        <f>'Door Comparison'!I225</f>
        <v>0</v>
      </c>
      <c r="K225" s="22">
        <f>'Door Comparison'!J225</f>
        <v>0</v>
      </c>
      <c r="L225" s="22">
        <f>'Door Comparison'!K225</f>
        <v>0</v>
      </c>
      <c r="M225" s="22">
        <f>'Door Comparison'!L225</f>
        <v>0</v>
      </c>
      <c r="O225" s="95">
        <v>88</v>
      </c>
      <c r="P225" s="81"/>
      <c r="Q225" s="19">
        <f t="shared" si="36"/>
        <v>16.77</v>
      </c>
      <c r="R225" s="133">
        <f t="shared" si="37"/>
        <v>20.399999999999999</v>
      </c>
      <c r="S225" s="93"/>
      <c r="T225" s="80"/>
      <c r="U225" s="93">
        <f t="shared" si="38"/>
        <v>22.72</v>
      </c>
      <c r="V225" s="19">
        <v>0</v>
      </c>
      <c r="W225" s="24">
        <f t="shared" si="39"/>
        <v>0</v>
      </c>
      <c r="X225" s="19">
        <f t="shared" si="40"/>
        <v>0</v>
      </c>
      <c r="Y225" s="93">
        <v>0</v>
      </c>
      <c r="Z225" s="195">
        <f t="shared" si="41"/>
        <v>147.88999999999999</v>
      </c>
      <c r="AA225" s="76"/>
    </row>
    <row r="226" spans="1:27" x14ac:dyDescent="0.25">
      <c r="A226" s="109">
        <f>'Door Comparison'!A226</f>
        <v>5</v>
      </c>
      <c r="B226" s="109">
        <f>'Door Comparison'!B226</f>
        <v>47</v>
      </c>
      <c r="C226" s="22" t="str">
        <f>'Door Comparison'!C226</f>
        <v>A04</v>
      </c>
      <c r="D226" s="22" t="str">
        <f>'Door Comparison'!F226</f>
        <v>Timber</v>
      </c>
      <c r="E226" s="22">
        <f>'Door Comparison'!D226</f>
        <v>1140</v>
      </c>
      <c r="F226" s="22">
        <f>'Door Comparison'!E226</f>
        <v>2200</v>
      </c>
      <c r="G226" s="22" t="e">
        <f>'Door Comparison'!#REF!</f>
        <v>#REF!</v>
      </c>
      <c r="H226" s="22">
        <f>'Door Comparison'!G226</f>
        <v>0</v>
      </c>
      <c r="I226" s="22">
        <f>'Door Comparison'!H226</f>
        <v>1</v>
      </c>
      <c r="J226" s="22">
        <f>'Door Comparison'!I226</f>
        <v>0</v>
      </c>
      <c r="K226" s="22">
        <f>'Door Comparison'!J226</f>
        <v>0</v>
      </c>
      <c r="L226" s="22">
        <f>'Door Comparison'!K226</f>
        <v>0</v>
      </c>
      <c r="M226" s="22">
        <f>'Door Comparison'!L226</f>
        <v>0</v>
      </c>
      <c r="O226" s="95">
        <v>88</v>
      </c>
      <c r="P226" s="81"/>
      <c r="Q226" s="19">
        <f t="shared" si="36"/>
        <v>17.170000000000002</v>
      </c>
      <c r="R226" s="133">
        <f t="shared" si="37"/>
        <v>20.89</v>
      </c>
      <c r="S226" s="93"/>
      <c r="T226" s="80"/>
      <c r="U226" s="93">
        <f t="shared" si="38"/>
        <v>23.27</v>
      </c>
      <c r="V226" s="19">
        <v>0</v>
      </c>
      <c r="W226" s="24">
        <f t="shared" si="39"/>
        <v>0</v>
      </c>
      <c r="X226" s="19">
        <f t="shared" si="40"/>
        <v>0</v>
      </c>
      <c r="Y226" s="93">
        <v>0</v>
      </c>
      <c r="Z226" s="195">
        <f t="shared" si="41"/>
        <v>149.33000000000001</v>
      </c>
      <c r="AA226" s="76"/>
    </row>
    <row r="227" spans="1:27" x14ac:dyDescent="0.25">
      <c r="A227" s="109">
        <f>'Door Comparison'!A227</f>
        <v>5</v>
      </c>
      <c r="B227" s="109">
        <f>'Door Comparison'!B227</f>
        <v>48</v>
      </c>
      <c r="C227" s="22" t="str">
        <f>'Door Comparison'!C227</f>
        <v>A02</v>
      </c>
      <c r="D227" s="22" t="str">
        <f>'Door Comparison'!F227</f>
        <v>Timber</v>
      </c>
      <c r="E227" s="22">
        <f>'Door Comparison'!D227</f>
        <v>1010</v>
      </c>
      <c r="F227" s="22">
        <f>'Door Comparison'!E227</f>
        <v>2200</v>
      </c>
      <c r="G227" s="22" t="e">
        <f>'Door Comparison'!#REF!</f>
        <v>#REF!</v>
      </c>
      <c r="H227" s="22">
        <f>'Door Comparison'!G227</f>
        <v>0</v>
      </c>
      <c r="I227" s="22">
        <f>'Door Comparison'!H227</f>
        <v>1</v>
      </c>
      <c r="J227" s="22">
        <f>'Door Comparison'!I227</f>
        <v>0</v>
      </c>
      <c r="K227" s="22">
        <f>'Door Comparison'!J227</f>
        <v>0</v>
      </c>
      <c r="L227" s="22">
        <f>'Door Comparison'!K227</f>
        <v>0</v>
      </c>
      <c r="M227" s="22">
        <f>'Door Comparison'!L227</f>
        <v>0</v>
      </c>
      <c r="O227" s="95">
        <v>88</v>
      </c>
      <c r="P227" s="81"/>
      <c r="Q227" s="19">
        <f t="shared" si="36"/>
        <v>16.77</v>
      </c>
      <c r="R227" s="133">
        <f t="shared" si="37"/>
        <v>20.399999999999999</v>
      </c>
      <c r="S227" s="93"/>
      <c r="T227" s="80"/>
      <c r="U227" s="93">
        <f t="shared" si="38"/>
        <v>22.72</v>
      </c>
      <c r="V227" s="19">
        <v>0</v>
      </c>
      <c r="W227" s="24">
        <f t="shared" si="39"/>
        <v>0</v>
      </c>
      <c r="X227" s="19">
        <f t="shared" si="40"/>
        <v>0</v>
      </c>
      <c r="Y227" s="93">
        <v>0</v>
      </c>
      <c r="Z227" s="195">
        <f t="shared" si="41"/>
        <v>147.88999999999999</v>
      </c>
      <c r="AA227" s="76"/>
    </row>
    <row r="228" spans="1:27" x14ac:dyDescent="0.25">
      <c r="A228" s="109">
        <f>'Door Comparison'!A228</f>
        <v>5</v>
      </c>
      <c r="B228" s="109">
        <f>'Door Comparison'!B228</f>
        <v>49</v>
      </c>
      <c r="C228" s="22" t="str">
        <f>'Door Comparison'!C228</f>
        <v>A02</v>
      </c>
      <c r="D228" s="22" t="str">
        <f>'Door Comparison'!F228</f>
        <v>Timber</v>
      </c>
      <c r="E228" s="22">
        <f>'Door Comparison'!D228</f>
        <v>1010</v>
      </c>
      <c r="F228" s="22">
        <f>'Door Comparison'!E228</f>
        <v>2200</v>
      </c>
      <c r="G228" s="22" t="e">
        <f>'Door Comparison'!#REF!</f>
        <v>#REF!</v>
      </c>
      <c r="H228" s="22">
        <f>'Door Comparison'!G228</f>
        <v>0</v>
      </c>
      <c r="I228" s="22">
        <f>'Door Comparison'!H228</f>
        <v>1</v>
      </c>
      <c r="J228" s="22">
        <f>'Door Comparison'!I228</f>
        <v>0</v>
      </c>
      <c r="K228" s="22">
        <f>'Door Comparison'!J228</f>
        <v>0</v>
      </c>
      <c r="L228" s="22">
        <f>'Door Comparison'!K228</f>
        <v>0</v>
      </c>
      <c r="M228" s="22">
        <f>'Door Comparison'!L228</f>
        <v>0</v>
      </c>
      <c r="O228" s="95">
        <v>88</v>
      </c>
      <c r="P228" s="81"/>
      <c r="Q228" s="19">
        <f t="shared" si="36"/>
        <v>16.77</v>
      </c>
      <c r="R228" s="133">
        <f t="shared" si="37"/>
        <v>20.399999999999999</v>
      </c>
      <c r="S228" s="93"/>
      <c r="T228" s="80"/>
      <c r="U228" s="93">
        <f t="shared" si="38"/>
        <v>22.72</v>
      </c>
      <c r="V228" s="19">
        <v>0</v>
      </c>
      <c r="W228" s="24">
        <f t="shared" si="39"/>
        <v>0</v>
      </c>
      <c r="X228" s="19">
        <f t="shared" si="40"/>
        <v>0</v>
      </c>
      <c r="Y228" s="93">
        <v>0</v>
      </c>
      <c r="Z228" s="195">
        <f t="shared" si="41"/>
        <v>147.88999999999999</v>
      </c>
      <c r="AA228" s="76"/>
    </row>
    <row r="229" spans="1:27" x14ac:dyDescent="0.25">
      <c r="A229" s="109">
        <f>'Door Comparison'!A229</f>
        <v>5</v>
      </c>
      <c r="B229" s="109">
        <f>'Door Comparison'!B229</f>
        <v>50</v>
      </c>
      <c r="C229" s="22" t="str">
        <f>'Door Comparison'!C229</f>
        <v>A02</v>
      </c>
      <c r="D229" s="22" t="str">
        <f>'Door Comparison'!F229</f>
        <v>Timber</v>
      </c>
      <c r="E229" s="22">
        <f>'Door Comparison'!D229</f>
        <v>1010</v>
      </c>
      <c r="F229" s="22">
        <f>'Door Comparison'!E229</f>
        <v>2200</v>
      </c>
      <c r="G229" s="22" t="e">
        <f>'Door Comparison'!#REF!</f>
        <v>#REF!</v>
      </c>
      <c r="H229" s="22">
        <f>'Door Comparison'!G229</f>
        <v>0</v>
      </c>
      <c r="I229" s="22">
        <f>'Door Comparison'!H229</f>
        <v>1</v>
      </c>
      <c r="J229" s="22">
        <f>'Door Comparison'!I229</f>
        <v>0</v>
      </c>
      <c r="K229" s="22">
        <f>'Door Comparison'!J229</f>
        <v>0</v>
      </c>
      <c r="L229" s="22">
        <f>'Door Comparison'!K229</f>
        <v>0</v>
      </c>
      <c r="M229" s="22">
        <f>'Door Comparison'!L229</f>
        <v>0</v>
      </c>
      <c r="O229" s="95">
        <v>88</v>
      </c>
      <c r="P229" s="81"/>
      <c r="Q229" s="19">
        <f t="shared" si="36"/>
        <v>16.77</v>
      </c>
      <c r="R229" s="133">
        <f t="shared" si="37"/>
        <v>20.399999999999999</v>
      </c>
      <c r="S229" s="93"/>
      <c r="T229" s="80"/>
      <c r="U229" s="93">
        <f t="shared" si="38"/>
        <v>22.72</v>
      </c>
      <c r="V229" s="19">
        <v>0</v>
      </c>
      <c r="W229" s="24">
        <f t="shared" si="39"/>
        <v>0</v>
      </c>
      <c r="X229" s="19">
        <f t="shared" si="40"/>
        <v>0</v>
      </c>
      <c r="Y229" s="93">
        <v>0</v>
      </c>
      <c r="Z229" s="195">
        <f t="shared" si="41"/>
        <v>147.88999999999999</v>
      </c>
      <c r="AA229" s="76"/>
    </row>
    <row r="230" spans="1:27" x14ac:dyDescent="0.25">
      <c r="A230" s="109">
        <f>'Door Comparison'!A230</f>
        <v>5</v>
      </c>
      <c r="B230" s="109">
        <f>'Door Comparison'!B230</f>
        <v>51</v>
      </c>
      <c r="C230" s="22" t="str">
        <f>'Door Comparison'!C230</f>
        <v>A02</v>
      </c>
      <c r="D230" s="22" t="str">
        <f>'Door Comparison'!F230</f>
        <v>Timber</v>
      </c>
      <c r="E230" s="22">
        <f>'Door Comparison'!D230</f>
        <v>1010</v>
      </c>
      <c r="F230" s="22">
        <f>'Door Comparison'!E230</f>
        <v>2200</v>
      </c>
      <c r="G230" s="22" t="e">
        <f>'Door Comparison'!#REF!</f>
        <v>#REF!</v>
      </c>
      <c r="H230" s="22">
        <f>'Door Comparison'!G230</f>
        <v>0</v>
      </c>
      <c r="I230" s="22">
        <f>'Door Comparison'!H230</f>
        <v>1</v>
      </c>
      <c r="J230" s="22">
        <f>'Door Comparison'!I230</f>
        <v>0</v>
      </c>
      <c r="K230" s="22">
        <f>'Door Comparison'!J230</f>
        <v>0</v>
      </c>
      <c r="L230" s="22">
        <f>'Door Comparison'!K230</f>
        <v>0</v>
      </c>
      <c r="M230" s="22">
        <f>'Door Comparison'!L230</f>
        <v>0</v>
      </c>
      <c r="O230" s="95">
        <v>88</v>
      </c>
      <c r="P230" s="81"/>
      <c r="Q230" s="19">
        <f t="shared" si="36"/>
        <v>16.77</v>
      </c>
      <c r="R230" s="133">
        <f t="shared" si="37"/>
        <v>20.399999999999999</v>
      </c>
      <c r="S230" s="93"/>
      <c r="T230" s="80"/>
      <c r="U230" s="93">
        <f t="shared" si="38"/>
        <v>22.72</v>
      </c>
      <c r="V230" s="19">
        <v>0</v>
      </c>
      <c r="W230" s="24">
        <f t="shared" si="39"/>
        <v>0</v>
      </c>
      <c r="X230" s="19">
        <f t="shared" si="40"/>
        <v>0</v>
      </c>
      <c r="Y230" s="93">
        <v>0</v>
      </c>
      <c r="Z230" s="195">
        <f t="shared" si="41"/>
        <v>147.88999999999999</v>
      </c>
      <c r="AA230" s="76"/>
    </row>
    <row r="231" spans="1:27" x14ac:dyDescent="0.25">
      <c r="A231" s="109">
        <f>'Door Comparison'!A231</f>
        <v>5</v>
      </c>
      <c r="B231" s="109">
        <f>'Door Comparison'!B231</f>
        <v>52</v>
      </c>
      <c r="C231" s="22" t="str">
        <f>'Door Comparison'!C231</f>
        <v>A03</v>
      </c>
      <c r="D231" s="22" t="str">
        <f>'Door Comparison'!F231</f>
        <v>Selo</v>
      </c>
      <c r="E231" s="22">
        <f>'Door Comparison'!D231</f>
        <v>2000</v>
      </c>
      <c r="F231" s="22">
        <f>'Door Comparison'!E231</f>
        <v>2200</v>
      </c>
      <c r="G231" s="22" t="e">
        <f>'Door Comparison'!#REF!</f>
        <v>#REF!</v>
      </c>
      <c r="H231" s="22">
        <f>'Door Comparison'!G231</f>
        <v>0</v>
      </c>
      <c r="I231" s="22">
        <f>'Door Comparison'!H231</f>
        <v>1</v>
      </c>
      <c r="J231" s="22">
        <f>'Door Comparison'!I231</f>
        <v>0</v>
      </c>
      <c r="K231" s="22">
        <f>'Door Comparison'!J231</f>
        <v>0</v>
      </c>
      <c r="L231" s="22">
        <f>'Door Comparison'!K231</f>
        <v>0</v>
      </c>
      <c r="M231" s="22">
        <f>'Door Comparison'!L231</f>
        <v>0</v>
      </c>
      <c r="O231" s="95">
        <v>270</v>
      </c>
      <c r="P231" s="81"/>
      <c r="Q231" s="19">
        <f t="shared" si="36"/>
        <v>19.84</v>
      </c>
      <c r="S231" s="93"/>
      <c r="T231" s="80"/>
      <c r="U231" s="93"/>
      <c r="W231" s="24"/>
      <c r="X231" s="19"/>
      <c r="Y231" s="93"/>
      <c r="Z231" s="195">
        <f t="shared" si="41"/>
        <v>289.83999999999997</v>
      </c>
      <c r="AA231" s="76"/>
    </row>
    <row r="232" spans="1:27" x14ac:dyDescent="0.25">
      <c r="A232" s="109">
        <f>'Door Comparison'!A232</f>
        <v>5</v>
      </c>
      <c r="B232" s="109">
        <f>'Door Comparison'!B232</f>
        <v>53</v>
      </c>
      <c r="C232" s="22" t="str">
        <f>'Door Comparison'!C232</f>
        <v>A01</v>
      </c>
      <c r="D232" s="22" t="str">
        <f>'Door Comparison'!F232</f>
        <v>Timber</v>
      </c>
      <c r="E232" s="22">
        <f>'Door Comparison'!D232</f>
        <v>1010</v>
      </c>
      <c r="F232" s="22">
        <f>'Door Comparison'!E232</f>
        <v>2200</v>
      </c>
      <c r="G232" s="22" t="e">
        <f>'Door Comparison'!#REF!</f>
        <v>#REF!</v>
      </c>
      <c r="H232" s="22">
        <f>'Door Comparison'!G232</f>
        <v>0</v>
      </c>
      <c r="I232" s="22">
        <f>'Door Comparison'!H232</f>
        <v>1</v>
      </c>
      <c r="J232" s="22">
        <f>'Door Comparison'!I232</f>
        <v>0</v>
      </c>
      <c r="K232" s="22">
        <f>'Door Comparison'!J232</f>
        <v>1</v>
      </c>
      <c r="L232" s="22">
        <f>'Door Comparison'!K232</f>
        <v>0</v>
      </c>
      <c r="M232" s="22">
        <f>'Door Comparison'!L232</f>
        <v>1</v>
      </c>
      <c r="O232" s="95">
        <v>88</v>
      </c>
      <c r="P232" s="81"/>
      <c r="Q232" s="19">
        <f t="shared" si="36"/>
        <v>16.77</v>
      </c>
      <c r="R232" s="133">
        <f t="shared" si="37"/>
        <v>20.399999999999999</v>
      </c>
      <c r="S232" s="93"/>
      <c r="T232" s="80"/>
      <c r="U232" s="93">
        <f t="shared" si="38"/>
        <v>22.72</v>
      </c>
      <c r="V232" s="19">
        <v>0</v>
      </c>
      <c r="W232" s="24">
        <f t="shared" si="39"/>
        <v>12.01</v>
      </c>
      <c r="X232" s="19">
        <f t="shared" si="40"/>
        <v>11.25</v>
      </c>
      <c r="Y232" s="93">
        <v>0</v>
      </c>
      <c r="Z232" s="195">
        <f t="shared" si="41"/>
        <v>171.15</v>
      </c>
      <c r="AA232" s="76"/>
    </row>
    <row r="233" spans="1:27" x14ac:dyDescent="0.25">
      <c r="A233" s="109">
        <f>'Door Comparison'!A233</f>
        <v>5</v>
      </c>
      <c r="B233" s="109">
        <f>'Door Comparison'!B233</f>
        <v>54</v>
      </c>
      <c r="C233" s="22" t="str">
        <f>'Door Comparison'!C233</f>
        <v>A02</v>
      </c>
      <c r="D233" s="22" t="str">
        <f>'Door Comparison'!F233</f>
        <v>Timber</v>
      </c>
      <c r="E233" s="22">
        <f>'Door Comparison'!D233</f>
        <v>1010</v>
      </c>
      <c r="F233" s="22">
        <f>'Door Comparison'!E233</f>
        <v>2200</v>
      </c>
      <c r="G233" s="22" t="e">
        <f>'Door Comparison'!#REF!</f>
        <v>#REF!</v>
      </c>
      <c r="H233" s="22">
        <f>'Door Comparison'!G233</f>
        <v>0</v>
      </c>
      <c r="I233" s="22">
        <f>'Door Comparison'!H233</f>
        <v>1</v>
      </c>
      <c r="J233" s="22">
        <f>'Door Comparison'!I233</f>
        <v>0</v>
      </c>
      <c r="K233" s="22">
        <f>'Door Comparison'!J233</f>
        <v>0</v>
      </c>
      <c r="L233" s="22">
        <f>'Door Comparison'!K233</f>
        <v>0</v>
      </c>
      <c r="M233" s="22">
        <f>'Door Comparison'!L233</f>
        <v>0</v>
      </c>
      <c r="O233" s="95">
        <v>88</v>
      </c>
      <c r="P233" s="81"/>
      <c r="Q233" s="19">
        <f t="shared" si="36"/>
        <v>16.77</v>
      </c>
      <c r="R233" s="133">
        <f t="shared" si="37"/>
        <v>20.399999999999999</v>
      </c>
      <c r="S233" s="93"/>
      <c r="T233" s="80"/>
      <c r="U233" s="93">
        <f t="shared" si="38"/>
        <v>22.72</v>
      </c>
      <c r="V233" s="19">
        <v>0</v>
      </c>
      <c r="W233" s="24">
        <f t="shared" si="39"/>
        <v>0</v>
      </c>
      <c r="X233" s="19">
        <f t="shared" si="40"/>
        <v>0</v>
      </c>
      <c r="Y233" s="93">
        <v>0</v>
      </c>
      <c r="Z233" s="195">
        <f t="shared" si="41"/>
        <v>147.88999999999999</v>
      </c>
      <c r="AA233" s="76"/>
    </row>
    <row r="234" spans="1:27" x14ac:dyDescent="0.25">
      <c r="A234" s="109">
        <f>'Door Comparison'!A234</f>
        <v>5</v>
      </c>
      <c r="B234" s="109">
        <f>'Door Comparison'!B234</f>
        <v>55</v>
      </c>
      <c r="C234" s="22" t="str">
        <f>'Door Comparison'!C234</f>
        <v>A02</v>
      </c>
      <c r="D234" s="22" t="str">
        <f>'Door Comparison'!F234</f>
        <v>Timber</v>
      </c>
      <c r="E234" s="22">
        <f>'Door Comparison'!D234</f>
        <v>1010</v>
      </c>
      <c r="F234" s="22">
        <f>'Door Comparison'!E234</f>
        <v>2200</v>
      </c>
      <c r="G234" s="22" t="e">
        <f>'Door Comparison'!#REF!</f>
        <v>#REF!</v>
      </c>
      <c r="H234" s="22">
        <f>'Door Comparison'!G234</f>
        <v>0</v>
      </c>
      <c r="I234" s="22">
        <f>'Door Comparison'!H234</f>
        <v>1</v>
      </c>
      <c r="J234" s="22">
        <f>'Door Comparison'!I234</f>
        <v>0</v>
      </c>
      <c r="K234" s="22">
        <f>'Door Comparison'!J234</f>
        <v>0</v>
      </c>
      <c r="L234" s="22">
        <f>'Door Comparison'!K234</f>
        <v>0</v>
      </c>
      <c r="M234" s="22">
        <f>'Door Comparison'!L234</f>
        <v>0</v>
      </c>
      <c r="O234" s="95">
        <v>88</v>
      </c>
      <c r="P234" s="81"/>
      <c r="Q234" s="19">
        <f t="shared" si="36"/>
        <v>16.77</v>
      </c>
      <c r="R234" s="133">
        <f t="shared" si="37"/>
        <v>20.399999999999999</v>
      </c>
      <c r="S234" s="93"/>
      <c r="T234" s="80"/>
      <c r="U234" s="93">
        <f t="shared" si="38"/>
        <v>22.72</v>
      </c>
      <c r="V234" s="19">
        <v>0</v>
      </c>
      <c r="W234" s="24">
        <f t="shared" si="39"/>
        <v>0</v>
      </c>
      <c r="X234" s="19">
        <f t="shared" si="40"/>
        <v>0</v>
      </c>
      <c r="Y234" s="93">
        <v>0</v>
      </c>
      <c r="Z234" s="195">
        <f t="shared" si="41"/>
        <v>147.88999999999999</v>
      </c>
      <c r="AA234" s="76"/>
    </row>
    <row r="235" spans="1:27" x14ac:dyDescent="0.25">
      <c r="A235" s="109">
        <f>'Door Comparison'!A235</f>
        <v>5</v>
      </c>
      <c r="B235" s="109">
        <f>'Door Comparison'!B235</f>
        <v>56</v>
      </c>
      <c r="C235" s="22" t="str">
        <f>'Door Comparison'!C235</f>
        <v>A02</v>
      </c>
      <c r="D235" s="22" t="str">
        <f>'Door Comparison'!F235</f>
        <v>Timber</v>
      </c>
      <c r="E235" s="22">
        <f>'Door Comparison'!D235</f>
        <v>1010</v>
      </c>
      <c r="F235" s="22">
        <f>'Door Comparison'!E235</f>
        <v>2200</v>
      </c>
      <c r="G235" s="22" t="e">
        <f>'Door Comparison'!#REF!</f>
        <v>#REF!</v>
      </c>
      <c r="H235" s="22">
        <f>'Door Comparison'!G235</f>
        <v>0</v>
      </c>
      <c r="I235" s="22">
        <f>'Door Comparison'!H235</f>
        <v>1</v>
      </c>
      <c r="J235" s="22">
        <f>'Door Comparison'!I235</f>
        <v>0</v>
      </c>
      <c r="K235" s="22">
        <f>'Door Comparison'!J235</f>
        <v>0</v>
      </c>
      <c r="L235" s="22">
        <f>'Door Comparison'!K235</f>
        <v>0</v>
      </c>
      <c r="M235" s="22">
        <f>'Door Comparison'!L235</f>
        <v>0</v>
      </c>
      <c r="O235" s="95">
        <v>88</v>
      </c>
      <c r="P235" s="81"/>
      <c r="Q235" s="19">
        <f t="shared" si="36"/>
        <v>16.77</v>
      </c>
      <c r="R235" s="133">
        <f t="shared" si="37"/>
        <v>20.399999999999999</v>
      </c>
      <c r="S235" s="93"/>
      <c r="T235" s="80"/>
      <c r="U235" s="93">
        <f t="shared" si="38"/>
        <v>22.72</v>
      </c>
      <c r="V235" s="19">
        <v>0</v>
      </c>
      <c r="W235" s="24">
        <f t="shared" si="39"/>
        <v>0</v>
      </c>
      <c r="X235" s="19">
        <f t="shared" si="40"/>
        <v>0</v>
      </c>
      <c r="Y235" s="93">
        <v>0</v>
      </c>
      <c r="Z235" s="195">
        <f t="shared" si="41"/>
        <v>147.88999999999999</v>
      </c>
      <c r="AA235" s="76"/>
    </row>
    <row r="236" spans="1:27" x14ac:dyDescent="0.25">
      <c r="A236" s="109">
        <f>'Door Comparison'!A236</f>
        <v>5</v>
      </c>
      <c r="B236" s="109">
        <f>'Door Comparison'!B236</f>
        <v>57</v>
      </c>
      <c r="C236" s="22" t="str">
        <f>'Door Comparison'!C236</f>
        <v>A01</v>
      </c>
      <c r="D236" s="22" t="str">
        <f>'Door Comparison'!F236</f>
        <v>Timber</v>
      </c>
      <c r="E236" s="22">
        <f>'Door Comparison'!D236</f>
        <v>1010</v>
      </c>
      <c r="F236" s="22">
        <f>'Door Comparison'!E236</f>
        <v>2200</v>
      </c>
      <c r="G236" s="22" t="e">
        <f>'Door Comparison'!#REF!</f>
        <v>#REF!</v>
      </c>
      <c r="H236" s="22">
        <f>'Door Comparison'!G236</f>
        <v>0</v>
      </c>
      <c r="I236" s="22">
        <f>'Door Comparison'!H236</f>
        <v>1</v>
      </c>
      <c r="J236" s="22">
        <f>'Door Comparison'!I236</f>
        <v>0</v>
      </c>
      <c r="K236" s="22">
        <f>'Door Comparison'!J236</f>
        <v>1</v>
      </c>
      <c r="L236" s="22">
        <f>'Door Comparison'!K236</f>
        <v>0</v>
      </c>
      <c r="M236" s="22">
        <f>'Door Comparison'!L236</f>
        <v>1</v>
      </c>
      <c r="O236" s="95">
        <v>88</v>
      </c>
      <c r="P236" s="81"/>
      <c r="Q236" s="19">
        <f t="shared" si="36"/>
        <v>16.77</v>
      </c>
      <c r="R236" s="133">
        <f t="shared" si="37"/>
        <v>20.399999999999999</v>
      </c>
      <c r="S236" s="93"/>
      <c r="T236" s="80"/>
      <c r="U236" s="93">
        <f t="shared" si="38"/>
        <v>22.72</v>
      </c>
      <c r="V236" s="19">
        <v>0</v>
      </c>
      <c r="W236" s="24">
        <f t="shared" si="39"/>
        <v>12.01</v>
      </c>
      <c r="X236" s="19">
        <f t="shared" si="40"/>
        <v>11.25</v>
      </c>
      <c r="Y236" s="93">
        <v>0</v>
      </c>
      <c r="Z236" s="195">
        <f t="shared" si="41"/>
        <v>171.15</v>
      </c>
      <c r="AA236" s="76"/>
    </row>
    <row r="237" spans="1:27" x14ac:dyDescent="0.25">
      <c r="A237" s="109">
        <f>'Door Comparison'!A237</f>
        <v>5</v>
      </c>
      <c r="B237" s="109">
        <f>'Door Comparison'!B237</f>
        <v>58</v>
      </c>
      <c r="C237" s="22" t="str">
        <f>'Door Comparison'!C237</f>
        <v>A02</v>
      </c>
      <c r="D237" s="22" t="str">
        <f>'Door Comparison'!F237</f>
        <v>Timber</v>
      </c>
      <c r="E237" s="22">
        <f>'Door Comparison'!D237</f>
        <v>1010</v>
      </c>
      <c r="F237" s="22">
        <f>'Door Comparison'!E237</f>
        <v>2200</v>
      </c>
      <c r="G237" s="22" t="e">
        <f>'Door Comparison'!#REF!</f>
        <v>#REF!</v>
      </c>
      <c r="H237" s="22">
        <f>'Door Comparison'!G237</f>
        <v>0</v>
      </c>
      <c r="I237" s="22">
        <f>'Door Comparison'!H237</f>
        <v>1</v>
      </c>
      <c r="J237" s="22">
        <f>'Door Comparison'!I237</f>
        <v>0</v>
      </c>
      <c r="K237" s="22">
        <f>'Door Comparison'!J237</f>
        <v>0</v>
      </c>
      <c r="L237" s="22">
        <f>'Door Comparison'!K237</f>
        <v>0</v>
      </c>
      <c r="M237" s="22">
        <f>'Door Comparison'!L237</f>
        <v>0</v>
      </c>
      <c r="O237" s="95">
        <v>88</v>
      </c>
      <c r="P237" s="81"/>
      <c r="Q237" s="19">
        <f t="shared" si="36"/>
        <v>16.77</v>
      </c>
      <c r="R237" s="133">
        <f t="shared" si="37"/>
        <v>20.399999999999999</v>
      </c>
      <c r="S237" s="93"/>
      <c r="T237" s="80"/>
      <c r="U237" s="93">
        <f t="shared" si="38"/>
        <v>22.72</v>
      </c>
      <c r="V237" s="19">
        <v>0</v>
      </c>
      <c r="W237" s="24">
        <f t="shared" si="39"/>
        <v>0</v>
      </c>
      <c r="X237" s="19">
        <f t="shared" si="40"/>
        <v>0</v>
      </c>
      <c r="Y237" s="93">
        <v>0</v>
      </c>
      <c r="Z237" s="195">
        <f t="shared" si="41"/>
        <v>147.88999999999999</v>
      </c>
      <c r="AA237" s="76"/>
    </row>
    <row r="238" spans="1:27" x14ac:dyDescent="0.25">
      <c r="A238" s="109">
        <f>'Door Comparison'!A238</f>
        <v>5</v>
      </c>
      <c r="B238" s="109">
        <f>'Door Comparison'!B238</f>
        <v>59</v>
      </c>
      <c r="C238" s="22" t="str">
        <f>'Door Comparison'!C238</f>
        <v>A04</v>
      </c>
      <c r="D238" s="22" t="str">
        <f>'Door Comparison'!F238</f>
        <v>Timber</v>
      </c>
      <c r="E238" s="22">
        <f>'Door Comparison'!D238</f>
        <v>1540</v>
      </c>
      <c r="F238" s="22">
        <f>'Door Comparison'!E238</f>
        <v>2200</v>
      </c>
      <c r="G238" s="22" t="e">
        <f>'Door Comparison'!#REF!</f>
        <v>#REF!</v>
      </c>
      <c r="H238" s="22">
        <f>'Door Comparison'!G238</f>
        <v>0</v>
      </c>
      <c r="I238" s="22">
        <f>'Door Comparison'!H238</f>
        <v>1</v>
      </c>
      <c r="J238" s="22">
        <f>'Door Comparison'!I238</f>
        <v>0</v>
      </c>
      <c r="K238" s="22">
        <f>'Door Comparison'!J238</f>
        <v>0</v>
      </c>
      <c r="L238" s="22">
        <f>'Door Comparison'!K238</f>
        <v>0</v>
      </c>
      <c r="M238" s="22">
        <f>'Door Comparison'!L238</f>
        <v>0</v>
      </c>
      <c r="O238" s="95">
        <v>88</v>
      </c>
      <c r="P238" s="81"/>
      <c r="Q238" s="19">
        <f t="shared" si="36"/>
        <v>18.41</v>
      </c>
      <c r="R238" s="133">
        <f t="shared" si="37"/>
        <v>22.39</v>
      </c>
      <c r="S238" s="93"/>
      <c r="T238" s="80"/>
      <c r="U238" s="93">
        <f t="shared" si="38"/>
        <v>24.95</v>
      </c>
      <c r="V238" s="19">
        <v>0</v>
      </c>
      <c r="W238" s="24">
        <f t="shared" si="39"/>
        <v>0</v>
      </c>
      <c r="X238" s="19">
        <f t="shared" si="40"/>
        <v>0</v>
      </c>
      <c r="Y238" s="93">
        <v>0</v>
      </c>
      <c r="Z238" s="195">
        <f t="shared" si="41"/>
        <v>153.75</v>
      </c>
      <c r="AA238" s="76"/>
    </row>
    <row r="239" spans="1:27" x14ac:dyDescent="0.25">
      <c r="A239" s="109">
        <f>'Door Comparison'!A239</f>
        <v>5</v>
      </c>
      <c r="B239" s="109">
        <f>'Door Comparison'!B239</f>
        <v>60</v>
      </c>
      <c r="C239" s="22" t="str">
        <f>'Door Comparison'!C239</f>
        <v>A02</v>
      </c>
      <c r="D239" s="22" t="str">
        <f>'Door Comparison'!F239</f>
        <v>Timber</v>
      </c>
      <c r="E239" s="22">
        <f>'Door Comparison'!D239</f>
        <v>1010</v>
      </c>
      <c r="F239" s="22">
        <f>'Door Comparison'!E239</f>
        <v>2200</v>
      </c>
      <c r="G239" s="22" t="e">
        <f>'Door Comparison'!#REF!</f>
        <v>#REF!</v>
      </c>
      <c r="H239" s="22">
        <f>'Door Comparison'!G239</f>
        <v>0</v>
      </c>
      <c r="I239" s="22">
        <f>'Door Comparison'!H239</f>
        <v>1</v>
      </c>
      <c r="J239" s="22">
        <f>'Door Comparison'!I239</f>
        <v>0</v>
      </c>
      <c r="K239" s="22">
        <f>'Door Comparison'!J239</f>
        <v>0</v>
      </c>
      <c r="L239" s="22">
        <f>'Door Comparison'!K239</f>
        <v>0</v>
      </c>
      <c r="M239" s="22">
        <f>'Door Comparison'!L239</f>
        <v>0</v>
      </c>
      <c r="O239" s="95">
        <v>88</v>
      </c>
      <c r="P239" s="81"/>
      <c r="Q239" s="19">
        <f t="shared" si="36"/>
        <v>16.77</v>
      </c>
      <c r="R239" s="133">
        <f t="shared" si="37"/>
        <v>20.399999999999999</v>
      </c>
      <c r="S239" s="93"/>
      <c r="T239" s="80"/>
      <c r="U239" s="93">
        <f t="shared" si="38"/>
        <v>22.72</v>
      </c>
      <c r="V239" s="19">
        <v>0</v>
      </c>
      <c r="W239" s="24">
        <f t="shared" si="39"/>
        <v>0</v>
      </c>
      <c r="X239" s="19">
        <f t="shared" si="40"/>
        <v>0</v>
      </c>
      <c r="Y239" s="93">
        <v>0</v>
      </c>
      <c r="Z239" s="195">
        <f t="shared" si="41"/>
        <v>147.88999999999999</v>
      </c>
      <c r="AA239" s="76"/>
    </row>
    <row r="240" spans="1:27" x14ac:dyDescent="0.25">
      <c r="A240" s="109">
        <f>'Door Comparison'!A240</f>
        <v>5</v>
      </c>
      <c r="B240" s="109">
        <f>'Door Comparison'!B240</f>
        <v>62</v>
      </c>
      <c r="C240" s="22" t="str">
        <f>'Door Comparison'!C240</f>
        <v>A01</v>
      </c>
      <c r="D240" s="22" t="str">
        <f>'Door Comparison'!F240</f>
        <v>Timber</v>
      </c>
      <c r="E240" s="22">
        <f>'Door Comparison'!D240</f>
        <v>1010</v>
      </c>
      <c r="F240" s="22">
        <f>'Door Comparison'!E240</f>
        <v>2200</v>
      </c>
      <c r="G240" s="22" t="e">
        <f>'Door Comparison'!#REF!</f>
        <v>#REF!</v>
      </c>
      <c r="H240" s="22">
        <f>'Door Comparison'!G240</f>
        <v>0</v>
      </c>
      <c r="I240" s="22">
        <f>'Door Comparison'!H240</f>
        <v>1</v>
      </c>
      <c r="J240" s="22">
        <f>'Door Comparison'!I240</f>
        <v>0</v>
      </c>
      <c r="K240" s="22">
        <f>'Door Comparison'!J240</f>
        <v>1</v>
      </c>
      <c r="L240" s="22">
        <f>'Door Comparison'!K240</f>
        <v>0</v>
      </c>
      <c r="M240" s="22">
        <f>'Door Comparison'!L240</f>
        <v>1</v>
      </c>
      <c r="O240" s="95">
        <v>88</v>
      </c>
      <c r="P240" s="81"/>
      <c r="Q240" s="19">
        <f t="shared" si="36"/>
        <v>16.77</v>
      </c>
      <c r="R240" s="133">
        <f t="shared" si="37"/>
        <v>20.399999999999999</v>
      </c>
      <c r="S240" s="93"/>
      <c r="T240" s="80"/>
      <c r="U240" s="93">
        <f t="shared" si="38"/>
        <v>22.72</v>
      </c>
      <c r="V240" s="19">
        <v>0</v>
      </c>
      <c r="W240" s="24">
        <f t="shared" si="39"/>
        <v>12.01</v>
      </c>
      <c r="X240" s="19">
        <f t="shared" si="40"/>
        <v>11.25</v>
      </c>
      <c r="Y240" s="93">
        <v>0</v>
      </c>
      <c r="Z240" s="195">
        <f t="shared" si="41"/>
        <v>171.15</v>
      </c>
      <c r="AA240" s="76"/>
    </row>
    <row r="241" spans="1:27" x14ac:dyDescent="0.25">
      <c r="A241" s="109">
        <f>'Door Comparison'!A241</f>
        <v>5</v>
      </c>
      <c r="B241" s="109">
        <f>'Door Comparison'!B241</f>
        <v>63</v>
      </c>
      <c r="C241" s="22" t="str">
        <f>'Door Comparison'!C241</f>
        <v>A04</v>
      </c>
      <c r="D241" s="22" t="str">
        <f>'Door Comparison'!F241</f>
        <v>Timber</v>
      </c>
      <c r="E241" s="22">
        <f>'Door Comparison'!D241</f>
        <v>1540</v>
      </c>
      <c r="F241" s="22">
        <f>'Door Comparison'!E241</f>
        <v>2200</v>
      </c>
      <c r="G241" s="22" t="e">
        <f>'Door Comparison'!#REF!</f>
        <v>#REF!</v>
      </c>
      <c r="H241" s="22">
        <f>'Door Comparison'!G241</f>
        <v>0</v>
      </c>
      <c r="I241" s="22">
        <f>'Door Comparison'!H241</f>
        <v>1</v>
      </c>
      <c r="J241" s="22">
        <f>'Door Comparison'!I241</f>
        <v>0</v>
      </c>
      <c r="K241" s="22">
        <f>'Door Comparison'!J241</f>
        <v>0</v>
      </c>
      <c r="L241" s="22">
        <f>'Door Comparison'!K241</f>
        <v>0</v>
      </c>
      <c r="M241" s="22">
        <f>'Door Comparison'!L241</f>
        <v>0</v>
      </c>
      <c r="O241" s="95">
        <v>88</v>
      </c>
      <c r="P241" s="81"/>
      <c r="Q241" s="19">
        <f t="shared" si="36"/>
        <v>18.41</v>
      </c>
      <c r="R241" s="133">
        <f t="shared" si="37"/>
        <v>22.39</v>
      </c>
      <c r="S241" s="93"/>
      <c r="T241" s="80"/>
      <c r="U241" s="93">
        <f t="shared" si="38"/>
        <v>24.95</v>
      </c>
      <c r="V241" s="19">
        <v>0</v>
      </c>
      <c r="W241" s="24">
        <f t="shared" si="39"/>
        <v>0</v>
      </c>
      <c r="X241" s="19">
        <f t="shared" si="40"/>
        <v>0</v>
      </c>
      <c r="Y241" s="93">
        <v>0</v>
      </c>
      <c r="Z241" s="195">
        <f t="shared" si="41"/>
        <v>153.75</v>
      </c>
      <c r="AA241" s="76"/>
    </row>
    <row r="242" spans="1:27" x14ac:dyDescent="0.25">
      <c r="A242" s="109">
        <f>'Door Comparison'!A242</f>
        <v>5</v>
      </c>
      <c r="B242" s="109">
        <f>'Door Comparison'!B242</f>
        <v>64</v>
      </c>
      <c r="C242" s="22" t="str">
        <f>'Door Comparison'!C242</f>
        <v>A03</v>
      </c>
      <c r="D242" s="22" t="str">
        <f>'Door Comparison'!F242</f>
        <v>Selo</v>
      </c>
      <c r="E242" s="22">
        <f>'Door Comparison'!D242</f>
        <v>2000</v>
      </c>
      <c r="F242" s="22">
        <f>'Door Comparison'!E242</f>
        <v>2200</v>
      </c>
      <c r="G242" s="22" t="e">
        <f>'Door Comparison'!#REF!</f>
        <v>#REF!</v>
      </c>
      <c r="H242" s="22">
        <f>'Door Comparison'!G242</f>
        <v>0</v>
      </c>
      <c r="I242" s="22">
        <f>'Door Comparison'!H242</f>
        <v>1</v>
      </c>
      <c r="J242" s="22">
        <f>'Door Comparison'!I242</f>
        <v>0</v>
      </c>
      <c r="K242" s="22">
        <f>'Door Comparison'!J242</f>
        <v>0</v>
      </c>
      <c r="L242" s="22">
        <f>'Door Comparison'!K242</f>
        <v>0</v>
      </c>
      <c r="M242" s="22">
        <f>'Door Comparison'!L242</f>
        <v>0</v>
      </c>
      <c r="O242" s="95">
        <v>270</v>
      </c>
      <c r="P242" s="81"/>
      <c r="Q242" s="19">
        <f t="shared" si="36"/>
        <v>19.84</v>
      </c>
      <c r="S242" s="93"/>
      <c r="T242" s="80"/>
      <c r="U242" s="93"/>
      <c r="W242" s="24"/>
      <c r="X242" s="19"/>
      <c r="Y242" s="93"/>
      <c r="Z242" s="195">
        <f t="shared" si="41"/>
        <v>289.83999999999997</v>
      </c>
      <c r="AA242" s="76"/>
    </row>
    <row r="243" spans="1:27" x14ac:dyDescent="0.25">
      <c r="A243" s="109">
        <f>'Door Comparison'!A243</f>
        <v>5</v>
      </c>
      <c r="B243" s="109">
        <f>'Door Comparison'!B243</f>
        <v>65</v>
      </c>
      <c r="C243" s="22" t="str">
        <f>'Door Comparison'!C243</f>
        <v>A02</v>
      </c>
      <c r="D243" s="22" t="str">
        <f>'Door Comparison'!F243</f>
        <v>Timber</v>
      </c>
      <c r="E243" s="22">
        <f>'Door Comparison'!D243</f>
        <v>1010</v>
      </c>
      <c r="F243" s="22">
        <f>'Door Comparison'!E243</f>
        <v>2200</v>
      </c>
      <c r="G243" s="22" t="e">
        <f>'Door Comparison'!#REF!</f>
        <v>#REF!</v>
      </c>
      <c r="H243" s="22">
        <f>'Door Comparison'!G243</f>
        <v>0</v>
      </c>
      <c r="I243" s="22">
        <f>'Door Comparison'!H243</f>
        <v>1</v>
      </c>
      <c r="J243" s="22">
        <f>'Door Comparison'!I243</f>
        <v>0</v>
      </c>
      <c r="K243" s="22">
        <f>'Door Comparison'!J243</f>
        <v>0</v>
      </c>
      <c r="L243" s="22">
        <f>'Door Comparison'!K243</f>
        <v>0</v>
      </c>
      <c r="M243" s="22">
        <f>'Door Comparison'!L243</f>
        <v>0</v>
      </c>
      <c r="O243" s="95">
        <v>88</v>
      </c>
      <c r="P243" s="81"/>
      <c r="Q243" s="19">
        <f t="shared" si="36"/>
        <v>16.77</v>
      </c>
      <c r="R243" s="133">
        <f t="shared" si="37"/>
        <v>20.399999999999999</v>
      </c>
      <c r="S243" s="93"/>
      <c r="T243" s="80"/>
      <c r="U243" s="93">
        <f t="shared" si="38"/>
        <v>22.72</v>
      </c>
      <c r="V243" s="19">
        <v>0</v>
      </c>
      <c r="W243" s="24">
        <f t="shared" si="39"/>
        <v>0</v>
      </c>
      <c r="X243" s="19">
        <f t="shared" si="40"/>
        <v>0</v>
      </c>
      <c r="Y243" s="93">
        <v>0</v>
      </c>
      <c r="Z243" s="195">
        <f t="shared" si="41"/>
        <v>147.88999999999999</v>
      </c>
      <c r="AA243" s="76"/>
    </row>
    <row r="244" spans="1:27" x14ac:dyDescent="0.25">
      <c r="A244" s="109">
        <f>'Door Comparison'!A244</f>
        <v>5</v>
      </c>
      <c r="B244" s="109">
        <f>'Door Comparison'!B244</f>
        <v>66</v>
      </c>
      <c r="C244" s="22" t="str">
        <f>'Door Comparison'!C244</f>
        <v>A02</v>
      </c>
      <c r="D244" s="22" t="str">
        <f>'Door Comparison'!F244</f>
        <v>Timber</v>
      </c>
      <c r="E244" s="22">
        <f>'Door Comparison'!D244</f>
        <v>1010</v>
      </c>
      <c r="F244" s="22">
        <f>'Door Comparison'!E244</f>
        <v>2200</v>
      </c>
      <c r="G244" s="22" t="e">
        <f>'Door Comparison'!#REF!</f>
        <v>#REF!</v>
      </c>
      <c r="H244" s="22">
        <f>'Door Comparison'!G244</f>
        <v>0</v>
      </c>
      <c r="I244" s="22">
        <f>'Door Comparison'!H244</f>
        <v>1</v>
      </c>
      <c r="J244" s="22">
        <f>'Door Comparison'!I244</f>
        <v>0</v>
      </c>
      <c r="K244" s="22">
        <f>'Door Comparison'!J244</f>
        <v>0</v>
      </c>
      <c r="L244" s="22">
        <f>'Door Comparison'!K244</f>
        <v>0</v>
      </c>
      <c r="M244" s="22">
        <f>'Door Comparison'!L244</f>
        <v>0</v>
      </c>
      <c r="O244" s="95">
        <v>88</v>
      </c>
      <c r="P244" s="81"/>
      <c r="Q244" s="19">
        <f t="shared" si="36"/>
        <v>16.77</v>
      </c>
      <c r="R244" s="133">
        <f t="shared" si="37"/>
        <v>20.399999999999999</v>
      </c>
      <c r="S244" s="93"/>
      <c r="T244" s="80"/>
      <c r="U244" s="93">
        <f t="shared" si="38"/>
        <v>22.72</v>
      </c>
      <c r="V244" s="19">
        <v>0</v>
      </c>
      <c r="W244" s="24">
        <f t="shared" si="39"/>
        <v>0</v>
      </c>
      <c r="X244" s="19">
        <f t="shared" si="40"/>
        <v>0</v>
      </c>
      <c r="Y244" s="93">
        <v>0</v>
      </c>
      <c r="Z244" s="195">
        <f t="shared" si="41"/>
        <v>147.88999999999999</v>
      </c>
      <c r="AA244" s="76"/>
    </row>
    <row r="245" spans="1:27" x14ac:dyDescent="0.25">
      <c r="A245" s="109">
        <f>'Door Comparison'!A245</f>
        <v>5</v>
      </c>
      <c r="B245" s="109">
        <f>'Door Comparison'!B245</f>
        <v>67</v>
      </c>
      <c r="C245" s="22" t="str">
        <f>'Door Comparison'!C245</f>
        <v>A01</v>
      </c>
      <c r="D245" s="22" t="str">
        <f>'Door Comparison'!F245</f>
        <v>Timber</v>
      </c>
      <c r="E245" s="22">
        <f>'Door Comparison'!D245</f>
        <v>1010</v>
      </c>
      <c r="F245" s="22">
        <f>'Door Comparison'!E245</f>
        <v>2200</v>
      </c>
      <c r="G245" s="22" t="e">
        <f>'Door Comparison'!#REF!</f>
        <v>#REF!</v>
      </c>
      <c r="H245" s="22">
        <f>'Door Comparison'!G245</f>
        <v>0</v>
      </c>
      <c r="I245" s="22">
        <f>'Door Comparison'!H245</f>
        <v>1</v>
      </c>
      <c r="J245" s="22">
        <f>'Door Comparison'!I245</f>
        <v>0</v>
      </c>
      <c r="K245" s="22">
        <f>'Door Comparison'!J245</f>
        <v>1</v>
      </c>
      <c r="L245" s="22">
        <f>'Door Comparison'!K245</f>
        <v>0</v>
      </c>
      <c r="M245" s="22">
        <f>'Door Comparison'!L245</f>
        <v>1</v>
      </c>
      <c r="O245" s="95">
        <v>88</v>
      </c>
      <c r="P245" s="81"/>
      <c r="Q245" s="19">
        <f t="shared" si="36"/>
        <v>16.77</v>
      </c>
      <c r="R245" s="133">
        <f t="shared" si="37"/>
        <v>20.399999999999999</v>
      </c>
      <c r="S245" s="93"/>
      <c r="T245" s="80"/>
      <c r="U245" s="93">
        <f t="shared" si="38"/>
        <v>22.72</v>
      </c>
      <c r="V245" s="19">
        <v>0</v>
      </c>
      <c r="W245" s="24">
        <f t="shared" si="39"/>
        <v>12.01</v>
      </c>
      <c r="X245" s="19">
        <f t="shared" si="40"/>
        <v>11.25</v>
      </c>
      <c r="Y245" s="93">
        <v>0</v>
      </c>
      <c r="Z245" s="195">
        <f t="shared" si="41"/>
        <v>171.15</v>
      </c>
      <c r="AA245" s="76"/>
    </row>
    <row r="246" spans="1:27" x14ac:dyDescent="0.25">
      <c r="A246" s="109">
        <f>'Door Comparison'!A246</f>
        <v>5</v>
      </c>
      <c r="B246" s="109">
        <f>'Door Comparison'!B246</f>
        <v>68</v>
      </c>
      <c r="C246" s="22" t="str">
        <f>'Door Comparison'!C246</f>
        <v>A02</v>
      </c>
      <c r="D246" s="22" t="str">
        <f>'Door Comparison'!F246</f>
        <v>Timber</v>
      </c>
      <c r="E246" s="22">
        <f>'Door Comparison'!D246</f>
        <v>910</v>
      </c>
      <c r="F246" s="22">
        <f>'Door Comparison'!E246</f>
        <v>2200</v>
      </c>
      <c r="G246" s="22" t="e">
        <f>'Door Comparison'!#REF!</f>
        <v>#REF!</v>
      </c>
      <c r="H246" s="22">
        <f>'Door Comparison'!G246</f>
        <v>0</v>
      </c>
      <c r="I246" s="22">
        <f>'Door Comparison'!H246</f>
        <v>1</v>
      </c>
      <c r="J246" s="22">
        <f>'Door Comparison'!I246</f>
        <v>0</v>
      </c>
      <c r="K246" s="22">
        <f>'Door Comparison'!J246</f>
        <v>0</v>
      </c>
      <c r="L246" s="22">
        <f>'Door Comparison'!K246</f>
        <v>0</v>
      </c>
      <c r="M246" s="22">
        <f>'Door Comparison'!L246</f>
        <v>0</v>
      </c>
      <c r="O246" s="95">
        <v>44</v>
      </c>
      <c r="P246" s="81"/>
      <c r="Q246" s="19">
        <f t="shared" si="36"/>
        <v>16.46</v>
      </c>
      <c r="R246" s="133">
        <f t="shared" si="37"/>
        <v>20.02</v>
      </c>
      <c r="S246" s="93"/>
      <c r="T246" s="80"/>
      <c r="U246" s="93">
        <f t="shared" si="38"/>
        <v>22.3</v>
      </c>
      <c r="V246" s="19">
        <v>0</v>
      </c>
      <c r="W246" s="24">
        <f t="shared" si="39"/>
        <v>0</v>
      </c>
      <c r="X246" s="19">
        <f t="shared" si="40"/>
        <v>0</v>
      </c>
      <c r="Y246" s="93">
        <v>0</v>
      </c>
      <c r="Z246" s="195">
        <f t="shared" si="41"/>
        <v>102.78</v>
      </c>
      <c r="AA246" s="76"/>
    </row>
    <row r="247" spans="1:27" x14ac:dyDescent="0.25">
      <c r="A247" s="109">
        <f>'Door Comparison'!A247</f>
        <v>5</v>
      </c>
      <c r="B247" s="109">
        <f>'Door Comparison'!B247</f>
        <v>69</v>
      </c>
      <c r="C247" s="22" t="str">
        <f>'Door Comparison'!C247</f>
        <v>A04</v>
      </c>
      <c r="D247" s="22" t="str">
        <f>'Door Comparison'!F247</f>
        <v>Timber</v>
      </c>
      <c r="E247" s="22">
        <f>'Door Comparison'!D247</f>
        <v>1340</v>
      </c>
      <c r="F247" s="22">
        <f>'Door Comparison'!E247</f>
        <v>2200</v>
      </c>
      <c r="G247" s="22" t="e">
        <f>'Door Comparison'!#REF!</f>
        <v>#REF!</v>
      </c>
      <c r="H247" s="22">
        <f>'Door Comparison'!G247</f>
        <v>0</v>
      </c>
      <c r="I247" s="22">
        <f>'Door Comparison'!H247</f>
        <v>1</v>
      </c>
      <c r="J247" s="22">
        <f>'Door Comparison'!I247</f>
        <v>0</v>
      </c>
      <c r="K247" s="22">
        <f>'Door Comparison'!J247</f>
        <v>0</v>
      </c>
      <c r="L247" s="22">
        <f>'Door Comparison'!K247</f>
        <v>0</v>
      </c>
      <c r="M247" s="22">
        <f>'Door Comparison'!L247</f>
        <v>0</v>
      </c>
      <c r="O247" s="95">
        <v>88</v>
      </c>
      <c r="P247" s="81"/>
      <c r="Q247" s="19">
        <f t="shared" si="36"/>
        <v>17.79</v>
      </c>
      <c r="R247" s="133">
        <f t="shared" si="37"/>
        <v>21.64</v>
      </c>
      <c r="S247" s="93"/>
      <c r="T247" s="80"/>
      <c r="U247" s="93">
        <f t="shared" si="38"/>
        <v>24.11</v>
      </c>
      <c r="V247" s="19">
        <v>0</v>
      </c>
      <c r="W247" s="24">
        <f t="shared" si="39"/>
        <v>0</v>
      </c>
      <c r="X247" s="19">
        <f t="shared" si="40"/>
        <v>0</v>
      </c>
      <c r="Y247" s="93">
        <v>0</v>
      </c>
      <c r="Z247" s="195">
        <f t="shared" si="41"/>
        <v>151.54</v>
      </c>
      <c r="AA247" s="76"/>
    </row>
    <row r="248" spans="1:27" x14ac:dyDescent="0.25">
      <c r="A248" s="109">
        <f>'Door Comparison'!A248</f>
        <v>5</v>
      </c>
      <c r="B248" s="109">
        <f>'Door Comparison'!B248</f>
        <v>70</v>
      </c>
      <c r="C248" s="22" t="str">
        <f>'Door Comparison'!C248</f>
        <v>A03</v>
      </c>
      <c r="D248" s="22" t="str">
        <f>'Door Comparison'!F248</f>
        <v>Selo</v>
      </c>
      <c r="E248" s="22">
        <f>'Door Comparison'!D248</f>
        <v>2000</v>
      </c>
      <c r="F248" s="22">
        <f>'Door Comparison'!E248</f>
        <v>2200</v>
      </c>
      <c r="G248" s="22" t="e">
        <f>'Door Comparison'!#REF!</f>
        <v>#REF!</v>
      </c>
      <c r="H248" s="22">
        <f>'Door Comparison'!G248</f>
        <v>0</v>
      </c>
      <c r="I248" s="22">
        <f>'Door Comparison'!H248</f>
        <v>1</v>
      </c>
      <c r="J248" s="22">
        <f>'Door Comparison'!I248</f>
        <v>0</v>
      </c>
      <c r="K248" s="22">
        <f>'Door Comparison'!J248</f>
        <v>0</v>
      </c>
      <c r="L248" s="22">
        <f>'Door Comparison'!K248</f>
        <v>0</v>
      </c>
      <c r="M248" s="22">
        <f>'Door Comparison'!L248</f>
        <v>0</v>
      </c>
      <c r="O248" s="95">
        <v>270</v>
      </c>
      <c r="P248" s="81"/>
      <c r="Q248" s="19">
        <f t="shared" si="36"/>
        <v>19.84</v>
      </c>
      <c r="S248" s="93"/>
      <c r="T248" s="80"/>
      <c r="U248" s="93"/>
      <c r="W248" s="24"/>
      <c r="X248" s="19"/>
      <c r="Y248" s="93"/>
      <c r="Z248" s="195">
        <f t="shared" si="41"/>
        <v>289.83999999999997</v>
      </c>
      <c r="AA248" s="76"/>
    </row>
    <row r="249" spans="1:27" x14ac:dyDescent="0.25">
      <c r="A249" s="109">
        <f>'Door Comparison'!A249</f>
        <v>5</v>
      </c>
      <c r="B249" s="109">
        <f>'Door Comparison'!B249</f>
        <v>71</v>
      </c>
      <c r="C249" s="22" t="str">
        <f>'Door Comparison'!C249</f>
        <v>A02</v>
      </c>
      <c r="D249" s="22" t="str">
        <f>'Door Comparison'!F249</f>
        <v>Timber</v>
      </c>
      <c r="E249" s="22">
        <f>'Door Comparison'!D249</f>
        <v>810</v>
      </c>
      <c r="F249" s="22">
        <f>'Door Comparison'!E249</f>
        <v>2200</v>
      </c>
      <c r="G249" s="22" t="e">
        <f>'Door Comparison'!#REF!</f>
        <v>#REF!</v>
      </c>
      <c r="H249" s="22">
        <f>'Door Comparison'!G249</f>
        <v>0</v>
      </c>
      <c r="I249" s="22">
        <f>'Door Comparison'!H249</f>
        <v>1</v>
      </c>
      <c r="J249" s="22">
        <f>'Door Comparison'!I249</f>
        <v>0</v>
      </c>
      <c r="K249" s="22">
        <f>'Door Comparison'!J249</f>
        <v>0</v>
      </c>
      <c r="L249" s="22">
        <f>'Door Comparison'!K249</f>
        <v>0</v>
      </c>
      <c r="M249" s="22">
        <f>'Door Comparison'!L249</f>
        <v>0</v>
      </c>
      <c r="O249" s="95">
        <v>44</v>
      </c>
      <c r="P249" s="81"/>
      <c r="Q249" s="19">
        <f t="shared" si="36"/>
        <v>16.149999999999999</v>
      </c>
      <c r="R249" s="133">
        <f t="shared" si="37"/>
        <v>19.64</v>
      </c>
      <c r="S249" s="93"/>
      <c r="T249" s="80"/>
      <c r="U249" s="93">
        <f t="shared" si="38"/>
        <v>21.88</v>
      </c>
      <c r="V249" s="19">
        <v>0</v>
      </c>
      <c r="W249" s="24">
        <f t="shared" si="39"/>
        <v>0</v>
      </c>
      <c r="X249" s="19">
        <f t="shared" si="40"/>
        <v>0</v>
      </c>
      <c r="Y249" s="93">
        <v>0</v>
      </c>
      <c r="Z249" s="195">
        <f t="shared" si="41"/>
        <v>101.67</v>
      </c>
      <c r="AA249" s="76"/>
    </row>
    <row r="250" spans="1:27" x14ac:dyDescent="0.25">
      <c r="A250" s="109">
        <f>'Door Comparison'!A250</f>
        <v>5</v>
      </c>
      <c r="B250" s="109">
        <f>'Door Comparison'!B250</f>
        <v>72</v>
      </c>
      <c r="C250" s="22" t="str">
        <f>'Door Comparison'!C250</f>
        <v>A03</v>
      </c>
      <c r="D250" s="22" t="str">
        <f>'Door Comparison'!F250</f>
        <v>Selo</v>
      </c>
      <c r="E250" s="22">
        <f>'Door Comparison'!D250</f>
        <v>2000</v>
      </c>
      <c r="F250" s="22">
        <f>'Door Comparison'!E250</f>
        <v>2200</v>
      </c>
      <c r="G250" s="22" t="e">
        <f>'Door Comparison'!#REF!</f>
        <v>#REF!</v>
      </c>
      <c r="H250" s="22">
        <f>'Door Comparison'!G250</f>
        <v>0</v>
      </c>
      <c r="I250" s="22">
        <f>'Door Comparison'!H250</f>
        <v>1</v>
      </c>
      <c r="J250" s="22">
        <f>'Door Comparison'!I250</f>
        <v>0</v>
      </c>
      <c r="K250" s="22">
        <f>'Door Comparison'!J250</f>
        <v>0</v>
      </c>
      <c r="L250" s="22">
        <f>'Door Comparison'!K250</f>
        <v>0</v>
      </c>
      <c r="M250" s="22">
        <f>'Door Comparison'!L250</f>
        <v>0</v>
      </c>
      <c r="O250" s="95">
        <v>270</v>
      </c>
      <c r="P250" s="81"/>
      <c r="Q250" s="19">
        <f t="shared" si="36"/>
        <v>19.84</v>
      </c>
      <c r="S250" s="93"/>
      <c r="T250" s="80"/>
      <c r="U250" s="93"/>
      <c r="W250" s="24"/>
      <c r="X250" s="19"/>
      <c r="Y250" s="93"/>
      <c r="Z250" s="195">
        <f t="shared" si="41"/>
        <v>289.83999999999997</v>
      </c>
      <c r="AA250" s="76"/>
    </row>
    <row r="251" spans="1:27" x14ac:dyDescent="0.25">
      <c r="A251" s="109">
        <f>'Door Comparison'!A251</f>
        <v>5</v>
      </c>
      <c r="B251" s="109">
        <f>'Door Comparison'!B251</f>
        <v>73</v>
      </c>
      <c r="C251" s="22" t="str">
        <f>'Door Comparison'!C251</f>
        <v>A02</v>
      </c>
      <c r="D251" s="22" t="str">
        <f>'Door Comparison'!F251</f>
        <v>Timber</v>
      </c>
      <c r="E251" s="22">
        <f>'Door Comparison'!D251</f>
        <v>910</v>
      </c>
      <c r="F251" s="22">
        <f>'Door Comparison'!E251</f>
        <v>2200</v>
      </c>
      <c r="G251" s="22" t="e">
        <f>'Door Comparison'!#REF!</f>
        <v>#REF!</v>
      </c>
      <c r="H251" s="22">
        <f>'Door Comparison'!G251</f>
        <v>0</v>
      </c>
      <c r="I251" s="22">
        <f>'Door Comparison'!H251</f>
        <v>1</v>
      </c>
      <c r="J251" s="22">
        <f>'Door Comparison'!I251</f>
        <v>0</v>
      </c>
      <c r="K251" s="22">
        <f>'Door Comparison'!J251</f>
        <v>0</v>
      </c>
      <c r="L251" s="22">
        <f>'Door Comparison'!K251</f>
        <v>0</v>
      </c>
      <c r="M251" s="22">
        <f>'Door Comparison'!L251</f>
        <v>0</v>
      </c>
      <c r="O251" s="95">
        <v>44</v>
      </c>
      <c r="P251" s="81"/>
      <c r="Q251" s="19">
        <f t="shared" si="36"/>
        <v>16.46</v>
      </c>
      <c r="R251" s="133">
        <f t="shared" si="37"/>
        <v>20.02</v>
      </c>
      <c r="S251" s="93"/>
      <c r="T251" s="80"/>
      <c r="U251" s="93">
        <f t="shared" si="38"/>
        <v>22.3</v>
      </c>
      <c r="V251" s="19">
        <v>0</v>
      </c>
      <c r="W251" s="24">
        <f t="shared" si="39"/>
        <v>0</v>
      </c>
      <c r="X251" s="19">
        <f t="shared" si="40"/>
        <v>0</v>
      </c>
      <c r="Y251" s="93">
        <v>0</v>
      </c>
      <c r="Z251" s="195">
        <f t="shared" si="41"/>
        <v>102.78</v>
      </c>
      <c r="AA251" s="76"/>
    </row>
    <row r="252" spans="1:27" x14ac:dyDescent="0.25">
      <c r="A252" s="109">
        <f>'Door Comparison'!A252</f>
        <v>5</v>
      </c>
      <c r="B252" s="109">
        <f>'Door Comparison'!B252</f>
        <v>74</v>
      </c>
      <c r="C252" s="22" t="str">
        <f>'Door Comparison'!C252</f>
        <v>A01</v>
      </c>
      <c r="D252" s="22" t="str">
        <f>'Door Comparison'!F252</f>
        <v>Timber</v>
      </c>
      <c r="E252" s="22">
        <f>'Door Comparison'!D252</f>
        <v>1010</v>
      </c>
      <c r="F252" s="22">
        <f>'Door Comparison'!E252</f>
        <v>2200</v>
      </c>
      <c r="G252" s="22" t="e">
        <f>'Door Comparison'!#REF!</f>
        <v>#REF!</v>
      </c>
      <c r="H252" s="22">
        <f>'Door Comparison'!G252</f>
        <v>0</v>
      </c>
      <c r="I252" s="22">
        <f>'Door Comparison'!H252</f>
        <v>1</v>
      </c>
      <c r="J252" s="22">
        <f>'Door Comparison'!I252</f>
        <v>0</v>
      </c>
      <c r="K252" s="22">
        <f>'Door Comparison'!J252</f>
        <v>1</v>
      </c>
      <c r="L252" s="22">
        <f>'Door Comparison'!K252</f>
        <v>0</v>
      </c>
      <c r="M252" s="22">
        <f>'Door Comparison'!L252</f>
        <v>1</v>
      </c>
      <c r="O252" s="95">
        <v>88</v>
      </c>
      <c r="P252" s="81"/>
      <c r="Q252" s="19">
        <f t="shared" si="36"/>
        <v>16.77</v>
      </c>
      <c r="R252" s="133">
        <f t="shared" si="37"/>
        <v>20.399999999999999</v>
      </c>
      <c r="S252" s="93"/>
      <c r="T252" s="80"/>
      <c r="U252" s="93">
        <f t="shared" si="38"/>
        <v>22.72</v>
      </c>
      <c r="V252" s="19">
        <v>0</v>
      </c>
      <c r="W252" s="24">
        <f t="shared" si="39"/>
        <v>12.01</v>
      </c>
      <c r="X252" s="19">
        <f t="shared" si="40"/>
        <v>11.25</v>
      </c>
      <c r="Y252" s="93">
        <v>0</v>
      </c>
      <c r="Z252" s="195">
        <f t="shared" si="41"/>
        <v>171.15</v>
      </c>
      <c r="AA252" s="76"/>
    </row>
    <row r="253" spans="1:27" x14ac:dyDescent="0.25">
      <c r="A253" s="109">
        <f>'Door Comparison'!A253</f>
        <v>5</v>
      </c>
      <c r="B253" s="109">
        <f>'Door Comparison'!B253</f>
        <v>75</v>
      </c>
      <c r="C253" s="22" t="str">
        <f>'Door Comparison'!C253</f>
        <v>A02</v>
      </c>
      <c r="D253" s="22" t="str">
        <f>'Door Comparison'!F253</f>
        <v>Timber</v>
      </c>
      <c r="E253" s="22">
        <f>'Door Comparison'!D253</f>
        <v>1010</v>
      </c>
      <c r="F253" s="22">
        <f>'Door Comparison'!E253</f>
        <v>2200</v>
      </c>
      <c r="G253" s="22" t="e">
        <f>'Door Comparison'!#REF!</f>
        <v>#REF!</v>
      </c>
      <c r="H253" s="22">
        <f>'Door Comparison'!G253</f>
        <v>0</v>
      </c>
      <c r="I253" s="22">
        <f>'Door Comparison'!H253</f>
        <v>1</v>
      </c>
      <c r="J253" s="22">
        <f>'Door Comparison'!I253</f>
        <v>0</v>
      </c>
      <c r="K253" s="22">
        <f>'Door Comparison'!J253</f>
        <v>0</v>
      </c>
      <c r="L253" s="22">
        <f>'Door Comparison'!K253</f>
        <v>0</v>
      </c>
      <c r="M253" s="22">
        <f>'Door Comparison'!L253</f>
        <v>0</v>
      </c>
      <c r="O253" s="95">
        <v>88</v>
      </c>
      <c r="P253" s="81"/>
      <c r="Q253" s="19">
        <f t="shared" si="36"/>
        <v>16.77</v>
      </c>
      <c r="R253" s="133">
        <f t="shared" si="37"/>
        <v>20.399999999999999</v>
      </c>
      <c r="S253" s="93"/>
      <c r="T253" s="80"/>
      <c r="U253" s="93">
        <f t="shared" si="38"/>
        <v>22.72</v>
      </c>
      <c r="V253" s="19">
        <v>0</v>
      </c>
      <c r="W253" s="24">
        <f t="shared" si="39"/>
        <v>0</v>
      </c>
      <c r="X253" s="19">
        <f t="shared" si="40"/>
        <v>0</v>
      </c>
      <c r="Y253" s="93">
        <v>0</v>
      </c>
      <c r="Z253" s="195">
        <f t="shared" si="41"/>
        <v>147.88999999999999</v>
      </c>
      <c r="AA253" s="76"/>
    </row>
    <row r="254" spans="1:27" x14ac:dyDescent="0.25">
      <c r="A254" s="109">
        <f>'Door Comparison'!A254</f>
        <v>5</v>
      </c>
      <c r="B254" s="109">
        <f>'Door Comparison'!B254</f>
        <v>76</v>
      </c>
      <c r="C254" s="22" t="str">
        <f>'Door Comparison'!C254</f>
        <v>A02</v>
      </c>
      <c r="D254" s="22" t="str">
        <f>'Door Comparison'!F254</f>
        <v>Timber</v>
      </c>
      <c r="E254" s="22">
        <f>'Door Comparison'!D254</f>
        <v>1010</v>
      </c>
      <c r="F254" s="22">
        <f>'Door Comparison'!E254</f>
        <v>2200</v>
      </c>
      <c r="G254" s="22" t="e">
        <f>'Door Comparison'!#REF!</f>
        <v>#REF!</v>
      </c>
      <c r="H254" s="22">
        <f>'Door Comparison'!G254</f>
        <v>0</v>
      </c>
      <c r="I254" s="22">
        <f>'Door Comparison'!H254</f>
        <v>1</v>
      </c>
      <c r="J254" s="22">
        <f>'Door Comparison'!I254</f>
        <v>0</v>
      </c>
      <c r="K254" s="22">
        <f>'Door Comparison'!J254</f>
        <v>0</v>
      </c>
      <c r="L254" s="22">
        <f>'Door Comparison'!K254</f>
        <v>0</v>
      </c>
      <c r="M254" s="22">
        <f>'Door Comparison'!L254</f>
        <v>0</v>
      </c>
      <c r="O254" s="95">
        <v>88</v>
      </c>
      <c r="P254" s="81"/>
      <c r="Q254" s="19">
        <f t="shared" si="36"/>
        <v>16.77</v>
      </c>
      <c r="R254" s="133">
        <f t="shared" si="37"/>
        <v>20.399999999999999</v>
      </c>
      <c r="S254" s="93"/>
      <c r="T254" s="80"/>
      <c r="U254" s="93">
        <f t="shared" si="38"/>
        <v>22.72</v>
      </c>
      <c r="V254" s="19">
        <v>0</v>
      </c>
      <c r="W254" s="24">
        <f t="shared" si="39"/>
        <v>0</v>
      </c>
      <c r="X254" s="19">
        <f t="shared" si="40"/>
        <v>0</v>
      </c>
      <c r="Y254" s="93">
        <v>0</v>
      </c>
      <c r="Z254" s="195">
        <f t="shared" si="41"/>
        <v>147.88999999999999</v>
      </c>
      <c r="AA254" s="76"/>
    </row>
    <row r="255" spans="1:27" x14ac:dyDescent="0.25">
      <c r="A255" s="109">
        <f>'Door Comparison'!A255</f>
        <v>5</v>
      </c>
      <c r="B255" s="109">
        <f>'Door Comparison'!B255</f>
        <v>77</v>
      </c>
      <c r="C255" s="22" t="str">
        <f>'Door Comparison'!C255</f>
        <v>A04</v>
      </c>
      <c r="D255" s="22" t="str">
        <f>'Door Comparison'!F255</f>
        <v>Timber</v>
      </c>
      <c r="E255" s="22">
        <f>'Door Comparison'!D255</f>
        <v>1195</v>
      </c>
      <c r="F255" s="22">
        <f>'Door Comparison'!E255</f>
        <v>2200</v>
      </c>
      <c r="G255" s="22" t="e">
        <f>'Door Comparison'!#REF!</f>
        <v>#REF!</v>
      </c>
      <c r="H255" s="22">
        <f>'Door Comparison'!G255</f>
        <v>0</v>
      </c>
      <c r="I255" s="22">
        <f>'Door Comparison'!H255</f>
        <v>1</v>
      </c>
      <c r="J255" s="22">
        <f>'Door Comparison'!I255</f>
        <v>0</v>
      </c>
      <c r="K255" s="22">
        <f>'Door Comparison'!J255</f>
        <v>0</v>
      </c>
      <c r="L255" s="22">
        <f>'Door Comparison'!K255</f>
        <v>0</v>
      </c>
      <c r="M255" s="22">
        <f>'Door Comparison'!L255</f>
        <v>0</v>
      </c>
      <c r="O255" s="95">
        <v>88</v>
      </c>
      <c r="P255" s="81"/>
      <c r="Q255" s="19">
        <f t="shared" si="36"/>
        <v>17.34</v>
      </c>
      <c r="R255" s="133">
        <f t="shared" si="37"/>
        <v>21.09</v>
      </c>
      <c r="S255" s="93"/>
      <c r="T255" s="80"/>
      <c r="U255" s="93">
        <f t="shared" si="38"/>
        <v>23.5</v>
      </c>
      <c r="V255" s="19">
        <v>0</v>
      </c>
      <c r="W255" s="24">
        <f t="shared" si="39"/>
        <v>0</v>
      </c>
      <c r="X255" s="19">
        <f t="shared" si="40"/>
        <v>0</v>
      </c>
      <c r="Y255" s="93">
        <v>0</v>
      </c>
      <c r="Z255" s="195">
        <f t="shared" si="41"/>
        <v>149.93</v>
      </c>
      <c r="AA255" s="76"/>
    </row>
    <row r="256" spans="1:27" x14ac:dyDescent="0.25">
      <c r="A256" s="109">
        <f>'Door Comparison'!A256</f>
        <v>5</v>
      </c>
      <c r="B256" s="109">
        <f>'Door Comparison'!B256</f>
        <v>78</v>
      </c>
      <c r="C256" s="22" t="str">
        <f>'Door Comparison'!C256</f>
        <v>A01</v>
      </c>
      <c r="D256" s="22" t="str">
        <f>'Door Comparison'!F256</f>
        <v>Timber</v>
      </c>
      <c r="E256" s="22">
        <f>'Door Comparison'!D256</f>
        <v>1010</v>
      </c>
      <c r="F256" s="22">
        <f>'Door Comparison'!E256</f>
        <v>2200</v>
      </c>
      <c r="G256" s="22" t="e">
        <f>'Door Comparison'!#REF!</f>
        <v>#REF!</v>
      </c>
      <c r="H256" s="22">
        <f>'Door Comparison'!G256</f>
        <v>0</v>
      </c>
      <c r="I256" s="22">
        <f>'Door Comparison'!H256</f>
        <v>1</v>
      </c>
      <c r="J256" s="22">
        <f>'Door Comparison'!I256</f>
        <v>0</v>
      </c>
      <c r="K256" s="22">
        <f>'Door Comparison'!J256</f>
        <v>1</v>
      </c>
      <c r="L256" s="22">
        <f>'Door Comparison'!K256</f>
        <v>0</v>
      </c>
      <c r="M256" s="22">
        <f>'Door Comparison'!L256</f>
        <v>1</v>
      </c>
      <c r="O256" s="95">
        <v>88</v>
      </c>
      <c r="P256" s="81"/>
      <c r="Q256" s="19">
        <f t="shared" si="36"/>
        <v>16.77</v>
      </c>
      <c r="R256" s="133">
        <f t="shared" si="37"/>
        <v>20.399999999999999</v>
      </c>
      <c r="S256" s="93"/>
      <c r="T256" s="80"/>
      <c r="U256" s="93">
        <f t="shared" si="38"/>
        <v>22.72</v>
      </c>
      <c r="V256" s="19">
        <v>0</v>
      </c>
      <c r="W256" s="24">
        <f t="shared" si="39"/>
        <v>12.01</v>
      </c>
      <c r="X256" s="19">
        <f t="shared" si="40"/>
        <v>11.25</v>
      </c>
      <c r="Y256" s="93">
        <v>0</v>
      </c>
      <c r="Z256" s="195">
        <f t="shared" si="41"/>
        <v>171.15</v>
      </c>
      <c r="AA256" s="76"/>
    </row>
    <row r="257" spans="1:27" x14ac:dyDescent="0.25">
      <c r="A257" s="109">
        <f>'Door Comparison'!A257</f>
        <v>5</v>
      </c>
      <c r="B257" s="109">
        <f>'Door Comparison'!B257</f>
        <v>79</v>
      </c>
      <c r="C257" s="22" t="str">
        <f>'Door Comparison'!C257</f>
        <v>A02</v>
      </c>
      <c r="D257" s="22" t="str">
        <f>'Door Comparison'!F257</f>
        <v>Timber</v>
      </c>
      <c r="E257" s="22">
        <f>'Door Comparison'!D257</f>
        <v>1010</v>
      </c>
      <c r="F257" s="22">
        <f>'Door Comparison'!E257</f>
        <v>2200</v>
      </c>
      <c r="G257" s="22" t="e">
        <f>'Door Comparison'!#REF!</f>
        <v>#REF!</v>
      </c>
      <c r="H257" s="22">
        <f>'Door Comparison'!G257</f>
        <v>0</v>
      </c>
      <c r="I257" s="22">
        <f>'Door Comparison'!H257</f>
        <v>1</v>
      </c>
      <c r="J257" s="22">
        <f>'Door Comparison'!I257</f>
        <v>0</v>
      </c>
      <c r="K257" s="22">
        <f>'Door Comparison'!J257</f>
        <v>0</v>
      </c>
      <c r="L257" s="22">
        <f>'Door Comparison'!K257</f>
        <v>0</v>
      </c>
      <c r="M257" s="22">
        <f>'Door Comparison'!L257</f>
        <v>0</v>
      </c>
      <c r="O257" s="95">
        <v>88</v>
      </c>
      <c r="P257" s="81"/>
      <c r="Q257" s="19">
        <f t="shared" si="36"/>
        <v>16.77</v>
      </c>
      <c r="R257" s="133">
        <f t="shared" si="37"/>
        <v>20.399999999999999</v>
      </c>
      <c r="S257" s="93"/>
      <c r="T257" s="80"/>
      <c r="U257" s="93">
        <f t="shared" si="38"/>
        <v>22.72</v>
      </c>
      <c r="V257" s="19">
        <v>0</v>
      </c>
      <c r="W257" s="24">
        <f t="shared" si="39"/>
        <v>0</v>
      </c>
      <c r="X257" s="19">
        <f t="shared" si="40"/>
        <v>0</v>
      </c>
      <c r="Y257" s="93">
        <v>0</v>
      </c>
      <c r="Z257" s="195">
        <f t="shared" si="41"/>
        <v>147.88999999999999</v>
      </c>
      <c r="AA257" s="76"/>
    </row>
    <row r="258" spans="1:27" x14ac:dyDescent="0.25">
      <c r="A258" s="109">
        <f>'Door Comparison'!A258</f>
        <v>5</v>
      </c>
      <c r="B258" s="109">
        <f>'Door Comparison'!B258</f>
        <v>80</v>
      </c>
      <c r="C258" s="22" t="str">
        <f>'Door Comparison'!C258</f>
        <v>A02</v>
      </c>
      <c r="D258" s="22" t="str">
        <f>'Door Comparison'!F258</f>
        <v>Timber</v>
      </c>
      <c r="E258" s="22">
        <f>'Door Comparison'!D258</f>
        <v>1010</v>
      </c>
      <c r="F258" s="22">
        <f>'Door Comparison'!E258</f>
        <v>2200</v>
      </c>
      <c r="G258" s="22" t="e">
        <f>'Door Comparison'!#REF!</f>
        <v>#REF!</v>
      </c>
      <c r="H258" s="22">
        <f>'Door Comparison'!G258</f>
        <v>0</v>
      </c>
      <c r="I258" s="22">
        <f>'Door Comparison'!H258</f>
        <v>1</v>
      </c>
      <c r="J258" s="22">
        <f>'Door Comparison'!I258</f>
        <v>0</v>
      </c>
      <c r="K258" s="22">
        <f>'Door Comparison'!J258</f>
        <v>0</v>
      </c>
      <c r="L258" s="22">
        <f>'Door Comparison'!K258</f>
        <v>0</v>
      </c>
      <c r="M258" s="22">
        <f>'Door Comparison'!L258</f>
        <v>0</v>
      </c>
      <c r="O258" s="95">
        <v>88</v>
      </c>
      <c r="P258" s="81"/>
      <c r="Q258" s="19">
        <f t="shared" si="36"/>
        <v>16.77</v>
      </c>
      <c r="R258" s="133">
        <f t="shared" si="37"/>
        <v>20.399999999999999</v>
      </c>
      <c r="S258" s="93"/>
      <c r="T258" s="80"/>
      <c r="U258" s="93">
        <f t="shared" si="38"/>
        <v>22.72</v>
      </c>
      <c r="V258" s="19">
        <v>0</v>
      </c>
      <c r="W258" s="24">
        <f t="shared" si="39"/>
        <v>0</v>
      </c>
      <c r="X258" s="19">
        <f t="shared" si="40"/>
        <v>0</v>
      </c>
      <c r="Y258" s="93">
        <v>0</v>
      </c>
      <c r="Z258" s="195">
        <f t="shared" si="41"/>
        <v>147.88999999999999</v>
      </c>
      <c r="AA258" s="76"/>
    </row>
    <row r="259" spans="1:27" x14ac:dyDescent="0.25">
      <c r="A259" s="109">
        <f>'Door Comparison'!A259</f>
        <v>5</v>
      </c>
      <c r="B259" s="109">
        <f>'Door Comparison'!B259</f>
        <v>81</v>
      </c>
      <c r="C259" s="22" t="str">
        <f>'Door Comparison'!C259</f>
        <v>A02</v>
      </c>
      <c r="D259" s="22" t="str">
        <f>'Door Comparison'!F259</f>
        <v>Timber</v>
      </c>
      <c r="E259" s="22">
        <f>'Door Comparison'!D259</f>
        <v>1010</v>
      </c>
      <c r="F259" s="22">
        <f>'Door Comparison'!E259</f>
        <v>2200</v>
      </c>
      <c r="G259" s="22" t="e">
        <f>'Door Comparison'!#REF!</f>
        <v>#REF!</v>
      </c>
      <c r="H259" s="22">
        <f>'Door Comparison'!G259</f>
        <v>0</v>
      </c>
      <c r="I259" s="22">
        <f>'Door Comparison'!H259</f>
        <v>1</v>
      </c>
      <c r="J259" s="22">
        <f>'Door Comparison'!I259</f>
        <v>0</v>
      </c>
      <c r="K259" s="22">
        <f>'Door Comparison'!J259</f>
        <v>0</v>
      </c>
      <c r="L259" s="22">
        <f>'Door Comparison'!K259</f>
        <v>0</v>
      </c>
      <c r="M259" s="22">
        <f>'Door Comparison'!L259</f>
        <v>0</v>
      </c>
      <c r="O259" s="95">
        <v>88</v>
      </c>
      <c r="P259" s="81"/>
      <c r="Q259" s="19">
        <f t="shared" si="36"/>
        <v>16.77</v>
      </c>
      <c r="R259" s="133">
        <f t="shared" si="37"/>
        <v>20.399999999999999</v>
      </c>
      <c r="S259" s="93"/>
      <c r="T259" s="80"/>
      <c r="U259" s="93">
        <f t="shared" si="38"/>
        <v>22.72</v>
      </c>
      <c r="V259" s="19">
        <v>0</v>
      </c>
      <c r="W259" s="24">
        <f t="shared" si="39"/>
        <v>0</v>
      </c>
      <c r="X259" s="19">
        <f t="shared" si="40"/>
        <v>0</v>
      </c>
      <c r="Y259" s="93">
        <v>0</v>
      </c>
      <c r="Z259" s="195">
        <f t="shared" si="41"/>
        <v>147.88999999999999</v>
      </c>
      <c r="AA259" s="76"/>
    </row>
    <row r="260" spans="1:27" x14ac:dyDescent="0.25">
      <c r="A260" s="109">
        <f>'Door Comparison'!A260</f>
        <v>5</v>
      </c>
      <c r="B260" s="109">
        <f>'Door Comparison'!B260</f>
        <v>82</v>
      </c>
      <c r="C260" s="22" t="str">
        <f>'Door Comparison'!C260</f>
        <v>A02</v>
      </c>
      <c r="D260" s="22" t="str">
        <f>'Door Comparison'!F260</f>
        <v>Timber</v>
      </c>
      <c r="E260" s="22">
        <f>'Door Comparison'!D260</f>
        <v>1010</v>
      </c>
      <c r="F260" s="22">
        <f>'Door Comparison'!E260</f>
        <v>2200</v>
      </c>
      <c r="G260" s="22" t="e">
        <f>'Door Comparison'!#REF!</f>
        <v>#REF!</v>
      </c>
      <c r="H260" s="22">
        <f>'Door Comparison'!G260</f>
        <v>0</v>
      </c>
      <c r="I260" s="22">
        <f>'Door Comparison'!H260</f>
        <v>1</v>
      </c>
      <c r="J260" s="22">
        <f>'Door Comparison'!I260</f>
        <v>0</v>
      </c>
      <c r="K260" s="22">
        <f>'Door Comparison'!J260</f>
        <v>0</v>
      </c>
      <c r="L260" s="22">
        <f>'Door Comparison'!K260</f>
        <v>0</v>
      </c>
      <c r="M260" s="22">
        <f>'Door Comparison'!L260</f>
        <v>0</v>
      </c>
      <c r="O260" s="95">
        <v>88</v>
      </c>
      <c r="P260" s="81"/>
      <c r="Q260" s="19">
        <f t="shared" si="36"/>
        <v>16.77</v>
      </c>
      <c r="R260" s="133">
        <f t="shared" si="37"/>
        <v>20.399999999999999</v>
      </c>
      <c r="S260" s="93"/>
      <c r="T260" s="80"/>
      <c r="U260" s="93">
        <f t="shared" si="38"/>
        <v>22.72</v>
      </c>
      <c r="V260" s="19">
        <v>0</v>
      </c>
      <c r="W260" s="24">
        <f t="shared" si="39"/>
        <v>0</v>
      </c>
      <c r="X260" s="19">
        <f t="shared" si="40"/>
        <v>0</v>
      </c>
      <c r="Y260" s="93">
        <v>0</v>
      </c>
      <c r="Z260" s="195">
        <f t="shared" si="41"/>
        <v>147.88999999999999</v>
      </c>
      <c r="AA260" s="76"/>
    </row>
    <row r="261" spans="1:27" x14ac:dyDescent="0.25">
      <c r="A261" s="109">
        <f>'Door Comparison'!A261</f>
        <v>5</v>
      </c>
      <c r="B261" s="109">
        <f>'Door Comparison'!B261</f>
        <v>83</v>
      </c>
      <c r="C261" s="22" t="str">
        <f>'Door Comparison'!C261</f>
        <v>A03</v>
      </c>
      <c r="D261" s="22" t="str">
        <f>'Door Comparison'!F261</f>
        <v>Selo</v>
      </c>
      <c r="E261" s="22">
        <f>'Door Comparison'!D261</f>
        <v>2000</v>
      </c>
      <c r="F261" s="22">
        <f>'Door Comparison'!E261</f>
        <v>2200</v>
      </c>
      <c r="G261" s="22" t="e">
        <f>'Door Comparison'!#REF!</f>
        <v>#REF!</v>
      </c>
      <c r="H261" s="22">
        <f>'Door Comparison'!G261</f>
        <v>0</v>
      </c>
      <c r="I261" s="22">
        <f>'Door Comparison'!H261</f>
        <v>1</v>
      </c>
      <c r="J261" s="22">
        <f>'Door Comparison'!I261</f>
        <v>0</v>
      </c>
      <c r="K261" s="22">
        <f>'Door Comparison'!J261</f>
        <v>0</v>
      </c>
      <c r="L261" s="22">
        <f>'Door Comparison'!K261</f>
        <v>0</v>
      </c>
      <c r="M261" s="22">
        <f>'Door Comparison'!L261</f>
        <v>0</v>
      </c>
      <c r="O261" s="95">
        <v>270</v>
      </c>
      <c r="P261" s="81"/>
      <c r="Q261" s="19">
        <f t="shared" si="36"/>
        <v>19.84</v>
      </c>
      <c r="S261" s="93"/>
      <c r="T261" s="80"/>
      <c r="U261" s="93"/>
      <c r="W261" s="24"/>
      <c r="X261" s="19"/>
      <c r="Y261" s="93"/>
      <c r="Z261" s="195">
        <f t="shared" si="41"/>
        <v>289.83999999999997</v>
      </c>
      <c r="AA261" s="76"/>
    </row>
    <row r="262" spans="1:27" x14ac:dyDescent="0.25">
      <c r="A262" s="109">
        <f>'Door Comparison'!A262</f>
        <v>5</v>
      </c>
      <c r="B262" s="109">
        <f>'Door Comparison'!B262</f>
        <v>84</v>
      </c>
      <c r="C262" s="22" t="str">
        <f>'Door Comparison'!C262</f>
        <v>A04</v>
      </c>
      <c r="D262" s="22" t="str">
        <f>'Door Comparison'!F262</f>
        <v>Timber</v>
      </c>
      <c r="E262" s="22">
        <f>'Door Comparison'!D262</f>
        <v>1540</v>
      </c>
      <c r="F262" s="22">
        <f>'Door Comparison'!E262</f>
        <v>2200</v>
      </c>
      <c r="G262" s="22" t="e">
        <f>'Door Comparison'!#REF!</f>
        <v>#REF!</v>
      </c>
      <c r="H262" s="22">
        <f>'Door Comparison'!G262</f>
        <v>0</v>
      </c>
      <c r="I262" s="22">
        <f>'Door Comparison'!H262</f>
        <v>1</v>
      </c>
      <c r="J262" s="22">
        <f>'Door Comparison'!I262</f>
        <v>0</v>
      </c>
      <c r="K262" s="22">
        <f>'Door Comparison'!J262</f>
        <v>0</v>
      </c>
      <c r="L262" s="22">
        <f>'Door Comparison'!K262</f>
        <v>0</v>
      </c>
      <c r="M262" s="22">
        <f>'Door Comparison'!L262</f>
        <v>0</v>
      </c>
      <c r="O262" s="95">
        <v>88</v>
      </c>
      <c r="P262" s="81"/>
      <c r="Q262" s="19">
        <f t="shared" si="36"/>
        <v>18.41</v>
      </c>
      <c r="R262" s="133">
        <f t="shared" si="37"/>
        <v>22.39</v>
      </c>
      <c r="S262" s="93"/>
      <c r="T262" s="80"/>
      <c r="U262" s="93">
        <f t="shared" si="38"/>
        <v>24.95</v>
      </c>
      <c r="V262" s="19">
        <v>0</v>
      </c>
      <c r="W262" s="24">
        <f t="shared" si="39"/>
        <v>0</v>
      </c>
      <c r="X262" s="19">
        <f t="shared" si="40"/>
        <v>0</v>
      </c>
      <c r="Y262" s="93">
        <v>0</v>
      </c>
      <c r="Z262" s="195">
        <f t="shared" si="41"/>
        <v>153.75</v>
      </c>
      <c r="AA262" s="76"/>
    </row>
    <row r="263" spans="1:27" x14ac:dyDescent="0.25">
      <c r="A263" s="109">
        <f>'Door Comparison'!A263</f>
        <v>5</v>
      </c>
      <c r="B263" s="109">
        <f>'Door Comparison'!B263</f>
        <v>85</v>
      </c>
      <c r="C263" s="22" t="str">
        <f>'Door Comparison'!C263</f>
        <v>A01</v>
      </c>
      <c r="D263" s="22" t="str">
        <f>'Door Comparison'!F263</f>
        <v>Timber</v>
      </c>
      <c r="E263" s="22">
        <f>'Door Comparison'!D263</f>
        <v>1010</v>
      </c>
      <c r="F263" s="22">
        <f>'Door Comparison'!E263</f>
        <v>2200</v>
      </c>
      <c r="G263" s="22" t="e">
        <f>'Door Comparison'!#REF!</f>
        <v>#REF!</v>
      </c>
      <c r="H263" s="22">
        <f>'Door Comparison'!G263</f>
        <v>0</v>
      </c>
      <c r="I263" s="22">
        <f>'Door Comparison'!H263</f>
        <v>1</v>
      </c>
      <c r="J263" s="22">
        <f>'Door Comparison'!I263</f>
        <v>0</v>
      </c>
      <c r="K263" s="22">
        <f>'Door Comparison'!J263</f>
        <v>1</v>
      </c>
      <c r="L263" s="22">
        <f>'Door Comparison'!K263</f>
        <v>0</v>
      </c>
      <c r="M263" s="22">
        <f>'Door Comparison'!L263</f>
        <v>1</v>
      </c>
      <c r="O263" s="95">
        <v>88</v>
      </c>
      <c r="P263" s="81"/>
      <c r="Q263" s="19">
        <f t="shared" si="36"/>
        <v>16.77</v>
      </c>
      <c r="R263" s="133">
        <f t="shared" si="37"/>
        <v>20.399999999999999</v>
      </c>
      <c r="S263" s="93"/>
      <c r="T263" s="80"/>
      <c r="U263" s="93">
        <f t="shared" si="38"/>
        <v>22.72</v>
      </c>
      <c r="V263" s="19">
        <v>0</v>
      </c>
      <c r="W263" s="24">
        <f t="shared" si="39"/>
        <v>12.01</v>
      </c>
      <c r="X263" s="19">
        <f t="shared" si="40"/>
        <v>11.25</v>
      </c>
      <c r="Y263" s="93">
        <v>0</v>
      </c>
      <c r="Z263" s="195">
        <f t="shared" si="41"/>
        <v>171.15</v>
      </c>
      <c r="AA263" s="76"/>
    </row>
    <row r="264" spans="1:27" x14ac:dyDescent="0.25">
      <c r="A264" s="109">
        <f>'Door Comparison'!A264</f>
        <v>5</v>
      </c>
      <c r="B264" s="109">
        <f>'Door Comparison'!B264</f>
        <v>86</v>
      </c>
      <c r="C264" s="22" t="str">
        <f>'Door Comparison'!C264</f>
        <v>A02</v>
      </c>
      <c r="D264" s="22" t="str">
        <f>'Door Comparison'!F264</f>
        <v>Timber</v>
      </c>
      <c r="E264" s="22">
        <f>'Door Comparison'!D264</f>
        <v>1010</v>
      </c>
      <c r="F264" s="22">
        <f>'Door Comparison'!E264</f>
        <v>2200</v>
      </c>
      <c r="G264" s="22" t="e">
        <f>'Door Comparison'!#REF!</f>
        <v>#REF!</v>
      </c>
      <c r="H264" s="22">
        <f>'Door Comparison'!G264</f>
        <v>0</v>
      </c>
      <c r="I264" s="22">
        <f>'Door Comparison'!H264</f>
        <v>1</v>
      </c>
      <c r="J264" s="22">
        <f>'Door Comparison'!I264</f>
        <v>0</v>
      </c>
      <c r="K264" s="22">
        <f>'Door Comparison'!J264</f>
        <v>0</v>
      </c>
      <c r="L264" s="22">
        <f>'Door Comparison'!K264</f>
        <v>0</v>
      </c>
      <c r="M264" s="22">
        <f>'Door Comparison'!L264</f>
        <v>0</v>
      </c>
      <c r="O264" s="95">
        <v>88</v>
      </c>
      <c r="P264" s="81"/>
      <c r="Q264" s="19">
        <f t="shared" si="36"/>
        <v>16.77</v>
      </c>
      <c r="R264" s="133">
        <f t="shared" si="37"/>
        <v>20.399999999999999</v>
      </c>
      <c r="S264" s="93"/>
      <c r="T264" s="80"/>
      <c r="U264" s="93">
        <f t="shared" si="38"/>
        <v>22.72</v>
      </c>
      <c r="V264" s="19">
        <v>0</v>
      </c>
      <c r="W264" s="24">
        <f t="shared" si="39"/>
        <v>0</v>
      </c>
      <c r="X264" s="19">
        <f t="shared" si="40"/>
        <v>0</v>
      </c>
      <c r="Y264" s="93">
        <v>0</v>
      </c>
      <c r="Z264" s="195">
        <f t="shared" si="41"/>
        <v>147.88999999999999</v>
      </c>
      <c r="AA264" s="76"/>
    </row>
    <row r="265" spans="1:27" x14ac:dyDescent="0.25">
      <c r="A265" s="109">
        <f>'Door Comparison'!A265</f>
        <v>5</v>
      </c>
      <c r="B265" s="109">
        <f>'Door Comparison'!B265</f>
        <v>87</v>
      </c>
      <c r="C265" s="22" t="str">
        <f>'Door Comparison'!C265</f>
        <v>A02</v>
      </c>
      <c r="D265" s="22" t="str">
        <f>'Door Comparison'!F265</f>
        <v>Timber</v>
      </c>
      <c r="E265" s="22">
        <f>'Door Comparison'!D265</f>
        <v>1010</v>
      </c>
      <c r="F265" s="22">
        <f>'Door Comparison'!E265</f>
        <v>2200</v>
      </c>
      <c r="G265" s="22" t="e">
        <f>'Door Comparison'!#REF!</f>
        <v>#REF!</v>
      </c>
      <c r="H265" s="22">
        <f>'Door Comparison'!G265</f>
        <v>0</v>
      </c>
      <c r="I265" s="22">
        <f>'Door Comparison'!H265</f>
        <v>1</v>
      </c>
      <c r="J265" s="22">
        <f>'Door Comparison'!I265</f>
        <v>0</v>
      </c>
      <c r="K265" s="22">
        <f>'Door Comparison'!J265</f>
        <v>0</v>
      </c>
      <c r="L265" s="22">
        <f>'Door Comparison'!K265</f>
        <v>0</v>
      </c>
      <c r="M265" s="22">
        <f>'Door Comparison'!L265</f>
        <v>0</v>
      </c>
      <c r="O265" s="95">
        <v>88</v>
      </c>
      <c r="P265" s="81"/>
      <c r="Q265" s="19">
        <f t="shared" si="36"/>
        <v>16.77</v>
      </c>
      <c r="R265" s="133">
        <f t="shared" si="37"/>
        <v>20.399999999999999</v>
      </c>
      <c r="S265" s="93"/>
      <c r="T265" s="80"/>
      <c r="U265" s="93">
        <f t="shared" si="38"/>
        <v>22.72</v>
      </c>
      <c r="V265" s="19">
        <v>0</v>
      </c>
      <c r="W265" s="24">
        <f t="shared" si="39"/>
        <v>0</v>
      </c>
      <c r="X265" s="19">
        <f t="shared" si="40"/>
        <v>0</v>
      </c>
      <c r="Y265" s="93">
        <v>0</v>
      </c>
      <c r="Z265" s="195">
        <f t="shared" si="41"/>
        <v>147.88999999999999</v>
      </c>
      <c r="AA265" s="76"/>
    </row>
    <row r="266" spans="1:27" x14ac:dyDescent="0.25">
      <c r="A266" s="109">
        <f>'Door Comparison'!A266</f>
        <v>5</v>
      </c>
      <c r="B266" s="109">
        <f>'Door Comparison'!B266</f>
        <v>88</v>
      </c>
      <c r="C266" s="22" t="str">
        <f>'Door Comparison'!C266</f>
        <v>A03</v>
      </c>
      <c r="D266" s="22" t="str">
        <f>'Door Comparison'!F266</f>
        <v>Selo</v>
      </c>
      <c r="E266" s="22">
        <f>'Door Comparison'!D266</f>
        <v>2000</v>
      </c>
      <c r="F266" s="22">
        <f>'Door Comparison'!E266</f>
        <v>2200</v>
      </c>
      <c r="G266" s="22" t="e">
        <f>'Door Comparison'!#REF!</f>
        <v>#REF!</v>
      </c>
      <c r="H266" s="22">
        <f>'Door Comparison'!G266</f>
        <v>0</v>
      </c>
      <c r="I266" s="22">
        <f>'Door Comparison'!H266</f>
        <v>1</v>
      </c>
      <c r="J266" s="22">
        <f>'Door Comparison'!I266</f>
        <v>0</v>
      </c>
      <c r="K266" s="22">
        <f>'Door Comparison'!J266</f>
        <v>0</v>
      </c>
      <c r="L266" s="22">
        <f>'Door Comparison'!K266</f>
        <v>0</v>
      </c>
      <c r="M266" s="22">
        <f>'Door Comparison'!L266</f>
        <v>0</v>
      </c>
      <c r="O266" s="95">
        <v>270</v>
      </c>
      <c r="P266" s="81"/>
      <c r="Q266" s="19">
        <f t="shared" ref="Q266:Q329" si="42">(E266+2*F266)*3.1/1000</f>
        <v>19.84</v>
      </c>
      <c r="S266" s="93"/>
      <c r="T266" s="80"/>
      <c r="U266" s="93"/>
      <c r="W266" s="24"/>
      <c r="X266" s="19"/>
      <c r="Y266" s="93"/>
      <c r="Z266" s="195">
        <f t="shared" ref="Z266:Z329" si="43">SUM(O266:Y266)</f>
        <v>289.83999999999997</v>
      </c>
      <c r="AA266" s="76"/>
    </row>
    <row r="267" spans="1:27" x14ac:dyDescent="0.25">
      <c r="A267" s="109">
        <f>'Door Comparison'!A267</f>
        <v>5</v>
      </c>
      <c r="B267" s="109">
        <f>'Door Comparison'!B267</f>
        <v>89</v>
      </c>
      <c r="C267" s="22" t="str">
        <f>'Door Comparison'!C267</f>
        <v>A02</v>
      </c>
      <c r="D267" s="22" t="str">
        <f>'Door Comparison'!F267</f>
        <v>Timber</v>
      </c>
      <c r="E267" s="22">
        <f>'Door Comparison'!D267</f>
        <v>1010</v>
      </c>
      <c r="F267" s="22">
        <f>'Door Comparison'!E267</f>
        <v>2200</v>
      </c>
      <c r="G267" s="22" t="e">
        <f>'Door Comparison'!#REF!</f>
        <v>#REF!</v>
      </c>
      <c r="H267" s="22">
        <f>'Door Comparison'!G267</f>
        <v>0</v>
      </c>
      <c r="I267" s="22">
        <f>'Door Comparison'!H267</f>
        <v>1</v>
      </c>
      <c r="J267" s="22">
        <f>'Door Comparison'!I267</f>
        <v>0</v>
      </c>
      <c r="K267" s="22">
        <f>'Door Comparison'!J267</f>
        <v>0</v>
      </c>
      <c r="L267" s="22">
        <f>'Door Comparison'!K267</f>
        <v>0</v>
      </c>
      <c r="M267" s="22">
        <f>'Door Comparison'!L267</f>
        <v>0</v>
      </c>
      <c r="O267" s="95">
        <v>88</v>
      </c>
      <c r="P267" s="81"/>
      <c r="Q267" s="19">
        <f t="shared" si="42"/>
        <v>16.77</v>
      </c>
      <c r="R267" s="133">
        <f t="shared" ref="R267:R329" si="44">(((E267+2*F267)*((H267*2.9)+(I267*3.77))/1000))</f>
        <v>20.399999999999999</v>
      </c>
      <c r="S267" s="93"/>
      <c r="T267" s="80"/>
      <c r="U267" s="93">
        <f t="shared" ref="U267:U329" si="45">((E267+2*F267)*((H267*1.91)+(I267*2.1))/1000)*2</f>
        <v>22.72</v>
      </c>
      <c r="V267" s="19">
        <v>0</v>
      </c>
      <c r="W267" s="24">
        <f t="shared" ref="W267:W329" si="46">(K267*((E267+2*F267)*1.11/1000))+(L267*((E267+2*F267)*2.22/1000))+(M267*((E267+2*F267)*1.11/1000))</f>
        <v>0</v>
      </c>
      <c r="X267" s="19">
        <f t="shared" ref="X267:X329" si="47">(K267+L267+M267)*((E267+2*F267)*1.04/1000)</f>
        <v>0</v>
      </c>
      <c r="Y267" s="93">
        <v>0</v>
      </c>
      <c r="Z267" s="195">
        <f t="shared" si="43"/>
        <v>147.88999999999999</v>
      </c>
      <c r="AA267" s="76"/>
    </row>
    <row r="268" spans="1:27" x14ac:dyDescent="0.25">
      <c r="A268" s="109">
        <f>'Door Comparison'!A268</f>
        <v>5</v>
      </c>
      <c r="B268" s="109">
        <f>'Door Comparison'!B268</f>
        <v>90</v>
      </c>
      <c r="C268" s="22" t="str">
        <f>'Door Comparison'!C268</f>
        <v>A02</v>
      </c>
      <c r="D268" s="22" t="str">
        <f>'Door Comparison'!F268</f>
        <v>Timber</v>
      </c>
      <c r="E268" s="22">
        <f>'Door Comparison'!D268</f>
        <v>1010</v>
      </c>
      <c r="F268" s="22">
        <f>'Door Comparison'!E268</f>
        <v>2200</v>
      </c>
      <c r="G268" s="22" t="e">
        <f>'Door Comparison'!#REF!</f>
        <v>#REF!</v>
      </c>
      <c r="H268" s="22">
        <f>'Door Comparison'!G268</f>
        <v>0</v>
      </c>
      <c r="I268" s="22">
        <f>'Door Comparison'!H268</f>
        <v>1</v>
      </c>
      <c r="J268" s="22">
        <f>'Door Comparison'!I268</f>
        <v>0</v>
      </c>
      <c r="K268" s="22">
        <f>'Door Comparison'!J268</f>
        <v>0</v>
      </c>
      <c r="L268" s="22">
        <f>'Door Comparison'!K268</f>
        <v>0</v>
      </c>
      <c r="M268" s="22">
        <f>'Door Comparison'!L268</f>
        <v>0</v>
      </c>
      <c r="O268" s="95">
        <v>88</v>
      </c>
      <c r="P268" s="81"/>
      <c r="Q268" s="19">
        <f t="shared" si="42"/>
        <v>16.77</v>
      </c>
      <c r="R268" s="133">
        <f t="shared" si="44"/>
        <v>20.399999999999999</v>
      </c>
      <c r="S268" s="93"/>
      <c r="T268" s="80"/>
      <c r="U268" s="93">
        <f t="shared" si="45"/>
        <v>22.72</v>
      </c>
      <c r="V268" s="19">
        <v>0</v>
      </c>
      <c r="W268" s="24">
        <f t="shared" si="46"/>
        <v>0</v>
      </c>
      <c r="X268" s="19">
        <f t="shared" si="47"/>
        <v>0</v>
      </c>
      <c r="Y268" s="93">
        <v>0</v>
      </c>
      <c r="Z268" s="195">
        <f t="shared" si="43"/>
        <v>147.88999999999999</v>
      </c>
      <c r="AA268" s="76"/>
    </row>
    <row r="269" spans="1:27" x14ac:dyDescent="0.25">
      <c r="A269" s="109">
        <f>'Door Comparison'!A269</f>
        <v>5</v>
      </c>
      <c r="B269" s="109">
        <f>'Door Comparison'!B269</f>
        <v>91</v>
      </c>
      <c r="C269" s="22" t="str">
        <f>'Door Comparison'!C269</f>
        <v>A04</v>
      </c>
      <c r="D269" s="22" t="str">
        <f>'Door Comparison'!F269</f>
        <v>Timber</v>
      </c>
      <c r="E269" s="22">
        <f>'Door Comparison'!D269</f>
        <v>1540</v>
      </c>
      <c r="F269" s="22">
        <f>'Door Comparison'!E269</f>
        <v>2200</v>
      </c>
      <c r="G269" s="22" t="e">
        <f>'Door Comparison'!#REF!</f>
        <v>#REF!</v>
      </c>
      <c r="H269" s="22">
        <f>'Door Comparison'!G269</f>
        <v>0</v>
      </c>
      <c r="I269" s="22">
        <f>'Door Comparison'!H269</f>
        <v>1</v>
      </c>
      <c r="J269" s="22">
        <f>'Door Comparison'!I269</f>
        <v>0</v>
      </c>
      <c r="K269" s="22">
        <f>'Door Comparison'!J269</f>
        <v>0</v>
      </c>
      <c r="L269" s="22">
        <f>'Door Comparison'!K269</f>
        <v>0</v>
      </c>
      <c r="M269" s="22">
        <f>'Door Comparison'!L269</f>
        <v>0</v>
      </c>
      <c r="O269" s="95">
        <v>88</v>
      </c>
      <c r="P269" s="81"/>
      <c r="Q269" s="19">
        <f t="shared" si="42"/>
        <v>18.41</v>
      </c>
      <c r="R269" s="133">
        <f t="shared" si="44"/>
        <v>22.39</v>
      </c>
      <c r="S269" s="93"/>
      <c r="T269" s="80"/>
      <c r="U269" s="93">
        <f t="shared" si="45"/>
        <v>24.95</v>
      </c>
      <c r="V269" s="19">
        <v>0</v>
      </c>
      <c r="W269" s="24">
        <f t="shared" si="46"/>
        <v>0</v>
      </c>
      <c r="X269" s="19">
        <f t="shared" si="47"/>
        <v>0</v>
      </c>
      <c r="Y269" s="93">
        <v>0</v>
      </c>
      <c r="Z269" s="195">
        <f t="shared" si="43"/>
        <v>153.75</v>
      </c>
      <c r="AA269" s="76"/>
    </row>
    <row r="270" spans="1:27" x14ac:dyDescent="0.25">
      <c r="A270" s="109">
        <f>'Door Comparison'!A270</f>
        <v>5</v>
      </c>
      <c r="B270" s="109">
        <f>'Door Comparison'!B270</f>
        <v>92</v>
      </c>
      <c r="C270" s="22" t="str">
        <f>'Door Comparison'!C270</f>
        <v>A01</v>
      </c>
      <c r="D270" s="22" t="str">
        <f>'Door Comparison'!F270</f>
        <v>Timber</v>
      </c>
      <c r="E270" s="22">
        <f>'Door Comparison'!D270</f>
        <v>1010</v>
      </c>
      <c r="F270" s="22">
        <f>'Door Comparison'!E270</f>
        <v>2200</v>
      </c>
      <c r="G270" s="22" t="e">
        <f>'Door Comparison'!#REF!</f>
        <v>#REF!</v>
      </c>
      <c r="H270" s="22">
        <f>'Door Comparison'!G270</f>
        <v>0</v>
      </c>
      <c r="I270" s="22">
        <f>'Door Comparison'!H270</f>
        <v>1</v>
      </c>
      <c r="J270" s="22">
        <f>'Door Comparison'!I270</f>
        <v>0</v>
      </c>
      <c r="K270" s="22">
        <f>'Door Comparison'!J270</f>
        <v>1</v>
      </c>
      <c r="L270" s="22">
        <f>'Door Comparison'!K270</f>
        <v>0</v>
      </c>
      <c r="M270" s="22">
        <f>'Door Comparison'!L270</f>
        <v>1</v>
      </c>
      <c r="O270" s="95">
        <v>88</v>
      </c>
      <c r="P270" s="81"/>
      <c r="Q270" s="19">
        <f t="shared" si="42"/>
        <v>16.77</v>
      </c>
      <c r="R270" s="133">
        <f t="shared" si="44"/>
        <v>20.399999999999999</v>
      </c>
      <c r="S270" s="93"/>
      <c r="T270" s="80"/>
      <c r="U270" s="93">
        <f t="shared" si="45"/>
        <v>22.72</v>
      </c>
      <c r="V270" s="19">
        <v>0</v>
      </c>
      <c r="W270" s="24">
        <f t="shared" si="46"/>
        <v>12.01</v>
      </c>
      <c r="X270" s="19">
        <f t="shared" si="47"/>
        <v>11.25</v>
      </c>
      <c r="Y270" s="93">
        <v>0</v>
      </c>
      <c r="Z270" s="195">
        <f t="shared" si="43"/>
        <v>171.15</v>
      </c>
      <c r="AA270" s="76"/>
    </row>
    <row r="271" spans="1:27" x14ac:dyDescent="0.25">
      <c r="A271" s="109">
        <f>'Door Comparison'!A271</f>
        <v>5</v>
      </c>
      <c r="B271" s="109">
        <f>'Door Comparison'!B271</f>
        <v>93</v>
      </c>
      <c r="C271" s="22" t="str">
        <f>'Door Comparison'!C271</f>
        <v>A02</v>
      </c>
      <c r="D271" s="22" t="str">
        <f>'Door Comparison'!F271</f>
        <v>Timber</v>
      </c>
      <c r="E271" s="22">
        <f>'Door Comparison'!D271</f>
        <v>1010</v>
      </c>
      <c r="F271" s="22">
        <f>'Door Comparison'!E271</f>
        <v>2200</v>
      </c>
      <c r="G271" s="22" t="e">
        <f>'Door Comparison'!#REF!</f>
        <v>#REF!</v>
      </c>
      <c r="H271" s="22">
        <f>'Door Comparison'!G271</f>
        <v>0</v>
      </c>
      <c r="I271" s="22">
        <f>'Door Comparison'!H271</f>
        <v>1</v>
      </c>
      <c r="J271" s="22">
        <f>'Door Comparison'!I271</f>
        <v>0</v>
      </c>
      <c r="K271" s="22">
        <f>'Door Comparison'!J271</f>
        <v>0</v>
      </c>
      <c r="L271" s="22">
        <f>'Door Comparison'!K271</f>
        <v>0</v>
      </c>
      <c r="M271" s="22">
        <f>'Door Comparison'!L271</f>
        <v>0</v>
      </c>
      <c r="O271" s="95">
        <v>88</v>
      </c>
      <c r="P271" s="81"/>
      <c r="Q271" s="19">
        <f t="shared" si="42"/>
        <v>16.77</v>
      </c>
      <c r="R271" s="133">
        <f t="shared" si="44"/>
        <v>20.399999999999999</v>
      </c>
      <c r="S271" s="93"/>
      <c r="T271" s="80"/>
      <c r="U271" s="93">
        <f t="shared" si="45"/>
        <v>22.72</v>
      </c>
      <c r="V271" s="19">
        <v>0</v>
      </c>
      <c r="W271" s="24">
        <f t="shared" si="46"/>
        <v>0</v>
      </c>
      <c r="X271" s="19">
        <f t="shared" si="47"/>
        <v>0</v>
      </c>
      <c r="Y271" s="93">
        <v>0</v>
      </c>
      <c r="Z271" s="195">
        <f t="shared" si="43"/>
        <v>147.88999999999999</v>
      </c>
      <c r="AA271" s="76"/>
    </row>
    <row r="272" spans="1:27" x14ac:dyDescent="0.25">
      <c r="A272" s="109">
        <f>'Door Comparison'!A272</f>
        <v>5</v>
      </c>
      <c r="B272" s="109">
        <f>'Door Comparison'!B272</f>
        <v>94</v>
      </c>
      <c r="C272" s="22" t="str">
        <f>'Door Comparison'!C272</f>
        <v>A04</v>
      </c>
      <c r="D272" s="22" t="str">
        <f>'Door Comparison'!F272</f>
        <v>Timber</v>
      </c>
      <c r="E272" s="22">
        <f>'Door Comparison'!D272</f>
        <v>1340</v>
      </c>
      <c r="F272" s="22">
        <f>'Door Comparison'!E272</f>
        <v>2200</v>
      </c>
      <c r="G272" s="22" t="e">
        <f>'Door Comparison'!#REF!</f>
        <v>#REF!</v>
      </c>
      <c r="H272" s="22">
        <f>'Door Comparison'!G272</f>
        <v>0</v>
      </c>
      <c r="I272" s="22">
        <f>'Door Comparison'!H272</f>
        <v>1</v>
      </c>
      <c r="J272" s="22">
        <f>'Door Comparison'!I272</f>
        <v>0</v>
      </c>
      <c r="K272" s="22">
        <f>'Door Comparison'!J272</f>
        <v>0</v>
      </c>
      <c r="L272" s="22">
        <f>'Door Comparison'!K272</f>
        <v>0</v>
      </c>
      <c r="M272" s="22">
        <f>'Door Comparison'!L272</f>
        <v>0</v>
      </c>
      <c r="O272" s="95">
        <v>88</v>
      </c>
      <c r="P272" s="81"/>
      <c r="Q272" s="19">
        <f t="shared" si="42"/>
        <v>17.79</v>
      </c>
      <c r="R272" s="133">
        <f t="shared" si="44"/>
        <v>21.64</v>
      </c>
      <c r="S272" s="93"/>
      <c r="T272" s="80"/>
      <c r="U272" s="93">
        <f t="shared" si="45"/>
        <v>24.11</v>
      </c>
      <c r="V272" s="19">
        <v>0</v>
      </c>
      <c r="W272" s="24">
        <f t="shared" si="46"/>
        <v>0</v>
      </c>
      <c r="X272" s="19">
        <f t="shared" si="47"/>
        <v>0</v>
      </c>
      <c r="Y272" s="93">
        <v>0</v>
      </c>
      <c r="Z272" s="195">
        <f t="shared" si="43"/>
        <v>151.54</v>
      </c>
      <c r="AA272" s="76"/>
    </row>
    <row r="273" spans="1:27" x14ac:dyDescent="0.25">
      <c r="A273" s="109">
        <f>'Door Comparison'!A273</f>
        <v>5</v>
      </c>
      <c r="B273" s="109">
        <f>'Door Comparison'!B273</f>
        <v>95</v>
      </c>
      <c r="C273" s="22" t="str">
        <f>'Door Comparison'!C273</f>
        <v>A02</v>
      </c>
      <c r="D273" s="22" t="str">
        <f>'Door Comparison'!F273</f>
        <v>Timber</v>
      </c>
      <c r="E273" s="22">
        <f>'Door Comparison'!D273</f>
        <v>1010</v>
      </c>
      <c r="F273" s="22">
        <f>'Door Comparison'!E273</f>
        <v>2200</v>
      </c>
      <c r="G273" s="22" t="e">
        <f>'Door Comparison'!#REF!</f>
        <v>#REF!</v>
      </c>
      <c r="H273" s="22">
        <f>'Door Comparison'!G273</f>
        <v>0</v>
      </c>
      <c r="I273" s="22">
        <f>'Door Comparison'!H273</f>
        <v>1</v>
      </c>
      <c r="J273" s="22">
        <f>'Door Comparison'!I273</f>
        <v>0</v>
      </c>
      <c r="K273" s="22">
        <f>'Door Comparison'!J273</f>
        <v>0</v>
      </c>
      <c r="L273" s="22">
        <f>'Door Comparison'!K273</f>
        <v>0</v>
      </c>
      <c r="M273" s="22">
        <f>'Door Comparison'!L273</f>
        <v>0</v>
      </c>
      <c r="O273" s="95">
        <v>88</v>
      </c>
      <c r="P273" s="81"/>
      <c r="Q273" s="19">
        <f t="shared" si="42"/>
        <v>16.77</v>
      </c>
      <c r="R273" s="133">
        <f t="shared" si="44"/>
        <v>20.399999999999999</v>
      </c>
      <c r="S273" s="93"/>
      <c r="T273" s="80"/>
      <c r="U273" s="93">
        <f t="shared" si="45"/>
        <v>22.72</v>
      </c>
      <c r="V273" s="19">
        <v>0</v>
      </c>
      <c r="W273" s="24">
        <f t="shared" si="46"/>
        <v>0</v>
      </c>
      <c r="X273" s="19">
        <f t="shared" si="47"/>
        <v>0</v>
      </c>
      <c r="Y273" s="93">
        <v>0</v>
      </c>
      <c r="Z273" s="195">
        <f t="shared" si="43"/>
        <v>147.88999999999999</v>
      </c>
      <c r="AA273" s="76"/>
    </row>
    <row r="274" spans="1:27" x14ac:dyDescent="0.25">
      <c r="A274" s="109">
        <f>'Door Comparison'!A274</f>
        <v>5</v>
      </c>
      <c r="B274" s="109">
        <f>'Door Comparison'!B274</f>
        <v>96</v>
      </c>
      <c r="C274" s="22" t="str">
        <f>'Door Comparison'!C274</f>
        <v>A01</v>
      </c>
      <c r="D274" s="22" t="str">
        <f>'Door Comparison'!F274</f>
        <v>Timber</v>
      </c>
      <c r="E274" s="22">
        <f>'Door Comparison'!D274</f>
        <v>1010</v>
      </c>
      <c r="F274" s="22">
        <f>'Door Comparison'!E274</f>
        <v>2200</v>
      </c>
      <c r="G274" s="22" t="e">
        <f>'Door Comparison'!#REF!</f>
        <v>#REF!</v>
      </c>
      <c r="H274" s="22">
        <f>'Door Comparison'!G274</f>
        <v>0</v>
      </c>
      <c r="I274" s="22">
        <f>'Door Comparison'!H274</f>
        <v>1</v>
      </c>
      <c r="J274" s="22">
        <f>'Door Comparison'!I274</f>
        <v>0</v>
      </c>
      <c r="K274" s="22">
        <f>'Door Comparison'!J274</f>
        <v>1</v>
      </c>
      <c r="L274" s="22">
        <f>'Door Comparison'!K274</f>
        <v>0</v>
      </c>
      <c r="M274" s="22">
        <f>'Door Comparison'!L274</f>
        <v>1</v>
      </c>
      <c r="O274" s="95">
        <v>88</v>
      </c>
      <c r="P274" s="81"/>
      <c r="Q274" s="19">
        <f t="shared" si="42"/>
        <v>16.77</v>
      </c>
      <c r="R274" s="133">
        <f t="shared" si="44"/>
        <v>20.399999999999999</v>
      </c>
      <c r="S274" s="93"/>
      <c r="T274" s="80"/>
      <c r="U274" s="93">
        <f t="shared" si="45"/>
        <v>22.72</v>
      </c>
      <c r="V274" s="19">
        <v>0</v>
      </c>
      <c r="W274" s="24">
        <f t="shared" si="46"/>
        <v>12.01</v>
      </c>
      <c r="X274" s="19">
        <f t="shared" si="47"/>
        <v>11.25</v>
      </c>
      <c r="Y274" s="93">
        <v>0</v>
      </c>
      <c r="Z274" s="195">
        <f t="shared" si="43"/>
        <v>171.15</v>
      </c>
      <c r="AA274" s="76"/>
    </row>
    <row r="275" spans="1:27" x14ac:dyDescent="0.25">
      <c r="A275" s="109">
        <f>'Door Comparison'!A275</f>
        <v>5</v>
      </c>
      <c r="B275" s="109">
        <f>'Door Comparison'!B275</f>
        <v>97</v>
      </c>
      <c r="C275" s="22" t="str">
        <f>'Door Comparison'!C275</f>
        <v>A04</v>
      </c>
      <c r="D275" s="22" t="str">
        <f>'Door Comparison'!F275</f>
        <v>Timber</v>
      </c>
      <c r="E275" s="22">
        <f>'Door Comparison'!D275</f>
        <v>1595</v>
      </c>
      <c r="F275" s="22">
        <f>'Door Comparison'!E275</f>
        <v>2200</v>
      </c>
      <c r="G275" s="22" t="e">
        <f>'Door Comparison'!#REF!</f>
        <v>#REF!</v>
      </c>
      <c r="H275" s="22">
        <f>'Door Comparison'!G275</f>
        <v>0</v>
      </c>
      <c r="I275" s="22">
        <f>'Door Comparison'!H275</f>
        <v>1</v>
      </c>
      <c r="J275" s="22">
        <f>'Door Comparison'!I275</f>
        <v>0</v>
      </c>
      <c r="K275" s="22">
        <f>'Door Comparison'!J275</f>
        <v>0</v>
      </c>
      <c r="L275" s="22">
        <f>'Door Comparison'!K275</f>
        <v>0</v>
      </c>
      <c r="M275" s="22">
        <f>'Door Comparison'!L275</f>
        <v>0</v>
      </c>
      <c r="O275" s="95">
        <v>88</v>
      </c>
      <c r="P275" s="81"/>
      <c r="Q275" s="19">
        <f t="shared" si="42"/>
        <v>18.579999999999998</v>
      </c>
      <c r="R275" s="133">
        <f t="shared" si="44"/>
        <v>22.6</v>
      </c>
      <c r="S275" s="93"/>
      <c r="T275" s="80"/>
      <c r="U275" s="93">
        <f t="shared" si="45"/>
        <v>25.18</v>
      </c>
      <c r="V275" s="19">
        <v>0</v>
      </c>
      <c r="W275" s="24">
        <f t="shared" si="46"/>
        <v>0</v>
      </c>
      <c r="X275" s="19">
        <f t="shared" si="47"/>
        <v>0</v>
      </c>
      <c r="Y275" s="93">
        <v>0</v>
      </c>
      <c r="Z275" s="195">
        <f t="shared" si="43"/>
        <v>154.36000000000001</v>
      </c>
      <c r="AA275" s="76"/>
    </row>
    <row r="276" spans="1:27" x14ac:dyDescent="0.25">
      <c r="A276" s="109">
        <f>'Door Comparison'!A276</f>
        <v>5</v>
      </c>
      <c r="B276" s="109">
        <f>'Door Comparison'!B276</f>
        <v>98</v>
      </c>
      <c r="C276" s="22" t="str">
        <f>'Door Comparison'!C276</f>
        <v>A02</v>
      </c>
      <c r="D276" s="22" t="str">
        <f>'Door Comparison'!F276</f>
        <v>Timber</v>
      </c>
      <c r="E276" s="22">
        <f>'Door Comparison'!D276</f>
        <v>910</v>
      </c>
      <c r="F276" s="22">
        <f>'Door Comparison'!E276</f>
        <v>2200</v>
      </c>
      <c r="G276" s="22" t="e">
        <f>'Door Comparison'!#REF!</f>
        <v>#REF!</v>
      </c>
      <c r="H276" s="22">
        <f>'Door Comparison'!G276</f>
        <v>0</v>
      </c>
      <c r="I276" s="22">
        <f>'Door Comparison'!H276</f>
        <v>1</v>
      </c>
      <c r="J276" s="22">
        <f>'Door Comparison'!I276</f>
        <v>0</v>
      </c>
      <c r="K276" s="22">
        <f>'Door Comparison'!J276</f>
        <v>0</v>
      </c>
      <c r="L276" s="22">
        <f>'Door Comparison'!K276</f>
        <v>0</v>
      </c>
      <c r="M276" s="22">
        <f>'Door Comparison'!L276</f>
        <v>0</v>
      </c>
      <c r="O276" s="95">
        <v>44</v>
      </c>
      <c r="P276" s="81"/>
      <c r="Q276" s="19">
        <f t="shared" si="42"/>
        <v>16.46</v>
      </c>
      <c r="R276" s="133">
        <f t="shared" si="44"/>
        <v>20.02</v>
      </c>
      <c r="S276" s="93"/>
      <c r="T276" s="80"/>
      <c r="U276" s="93">
        <f t="shared" si="45"/>
        <v>22.3</v>
      </c>
      <c r="V276" s="19">
        <v>0</v>
      </c>
      <c r="W276" s="24">
        <f t="shared" si="46"/>
        <v>0</v>
      </c>
      <c r="X276" s="19">
        <f t="shared" si="47"/>
        <v>0</v>
      </c>
      <c r="Y276" s="93">
        <v>0</v>
      </c>
      <c r="Z276" s="195">
        <f t="shared" si="43"/>
        <v>102.78</v>
      </c>
      <c r="AA276" s="76"/>
    </row>
    <row r="277" spans="1:27" x14ac:dyDescent="0.25">
      <c r="A277" s="109">
        <f>'Door Comparison'!A277</f>
        <v>5</v>
      </c>
      <c r="B277" s="109">
        <f>'Door Comparison'!B277</f>
        <v>99</v>
      </c>
      <c r="C277" s="22" t="str">
        <f>'Door Comparison'!C277</f>
        <v>A02</v>
      </c>
      <c r="D277" s="22" t="str">
        <f>'Door Comparison'!F277</f>
        <v>Timber</v>
      </c>
      <c r="E277" s="22">
        <f>'Door Comparison'!D277</f>
        <v>1010</v>
      </c>
      <c r="F277" s="22">
        <f>'Door Comparison'!E277</f>
        <v>2200</v>
      </c>
      <c r="G277" s="22" t="e">
        <f>'Door Comparison'!#REF!</f>
        <v>#REF!</v>
      </c>
      <c r="H277" s="22">
        <f>'Door Comparison'!G277</f>
        <v>0</v>
      </c>
      <c r="I277" s="22">
        <f>'Door Comparison'!H277</f>
        <v>1</v>
      </c>
      <c r="J277" s="22">
        <f>'Door Comparison'!I277</f>
        <v>0</v>
      </c>
      <c r="K277" s="22">
        <f>'Door Comparison'!J277</f>
        <v>0</v>
      </c>
      <c r="L277" s="22">
        <f>'Door Comparison'!K277</f>
        <v>0</v>
      </c>
      <c r="M277" s="22">
        <f>'Door Comparison'!L277</f>
        <v>0</v>
      </c>
      <c r="O277" s="95">
        <v>88</v>
      </c>
      <c r="P277" s="81"/>
      <c r="Q277" s="19">
        <f t="shared" si="42"/>
        <v>16.77</v>
      </c>
      <c r="R277" s="133">
        <f t="shared" si="44"/>
        <v>20.399999999999999</v>
      </c>
      <c r="S277" s="93"/>
      <c r="T277" s="80"/>
      <c r="U277" s="93">
        <f t="shared" si="45"/>
        <v>22.72</v>
      </c>
      <c r="V277" s="19">
        <v>0</v>
      </c>
      <c r="W277" s="24">
        <f t="shared" si="46"/>
        <v>0</v>
      </c>
      <c r="X277" s="19">
        <f t="shared" si="47"/>
        <v>0</v>
      </c>
      <c r="Y277" s="93">
        <v>0</v>
      </c>
      <c r="Z277" s="195">
        <f t="shared" si="43"/>
        <v>147.88999999999999</v>
      </c>
      <c r="AA277" s="76"/>
    </row>
    <row r="278" spans="1:27" x14ac:dyDescent="0.25">
      <c r="A278" s="109">
        <f>'Door Comparison'!A278</f>
        <v>5</v>
      </c>
      <c r="B278" s="109">
        <f>'Door Comparison'!B278</f>
        <v>100</v>
      </c>
      <c r="C278" s="22" t="str">
        <f>'Door Comparison'!C278</f>
        <v>A02</v>
      </c>
      <c r="D278" s="22" t="str">
        <f>'Door Comparison'!F278</f>
        <v>Timber</v>
      </c>
      <c r="E278" s="22">
        <f>'Door Comparison'!D278</f>
        <v>1010</v>
      </c>
      <c r="F278" s="22">
        <f>'Door Comparison'!E278</f>
        <v>2200</v>
      </c>
      <c r="G278" s="22" t="e">
        <f>'Door Comparison'!#REF!</f>
        <v>#REF!</v>
      </c>
      <c r="H278" s="22">
        <f>'Door Comparison'!G278</f>
        <v>0</v>
      </c>
      <c r="I278" s="22">
        <f>'Door Comparison'!H278</f>
        <v>1</v>
      </c>
      <c r="J278" s="22">
        <f>'Door Comparison'!I278</f>
        <v>0</v>
      </c>
      <c r="K278" s="22">
        <f>'Door Comparison'!J278</f>
        <v>0</v>
      </c>
      <c r="L278" s="22">
        <f>'Door Comparison'!K278</f>
        <v>0</v>
      </c>
      <c r="M278" s="22">
        <f>'Door Comparison'!L278</f>
        <v>0</v>
      </c>
      <c r="O278" s="95">
        <v>88</v>
      </c>
      <c r="P278" s="81"/>
      <c r="Q278" s="19">
        <f t="shared" si="42"/>
        <v>16.77</v>
      </c>
      <c r="R278" s="133">
        <f t="shared" si="44"/>
        <v>20.399999999999999</v>
      </c>
      <c r="S278" s="93"/>
      <c r="T278" s="80"/>
      <c r="U278" s="93">
        <f t="shared" si="45"/>
        <v>22.72</v>
      </c>
      <c r="V278" s="19">
        <v>0</v>
      </c>
      <c r="W278" s="24">
        <f t="shared" si="46"/>
        <v>0</v>
      </c>
      <c r="X278" s="19">
        <f t="shared" si="47"/>
        <v>0</v>
      </c>
      <c r="Y278" s="93">
        <v>0</v>
      </c>
      <c r="Z278" s="195">
        <f t="shared" si="43"/>
        <v>147.88999999999999</v>
      </c>
      <c r="AA278" s="76"/>
    </row>
    <row r="279" spans="1:27" x14ac:dyDescent="0.25">
      <c r="A279" s="109">
        <f>'Door Comparison'!A279</f>
        <v>5</v>
      </c>
      <c r="B279" s="109">
        <f>'Door Comparison'!B279</f>
        <v>101</v>
      </c>
      <c r="C279" s="22" t="str">
        <f>'Door Comparison'!C279</f>
        <v>A02</v>
      </c>
      <c r="D279" s="22" t="str">
        <f>'Door Comparison'!F279</f>
        <v>Timber</v>
      </c>
      <c r="E279" s="22">
        <f>'Door Comparison'!D279</f>
        <v>1010</v>
      </c>
      <c r="F279" s="22">
        <f>'Door Comparison'!E279</f>
        <v>2200</v>
      </c>
      <c r="G279" s="22" t="e">
        <f>'Door Comparison'!#REF!</f>
        <v>#REF!</v>
      </c>
      <c r="H279" s="22">
        <f>'Door Comparison'!G279</f>
        <v>0</v>
      </c>
      <c r="I279" s="22">
        <f>'Door Comparison'!H279</f>
        <v>1</v>
      </c>
      <c r="J279" s="22">
        <f>'Door Comparison'!I279</f>
        <v>0</v>
      </c>
      <c r="K279" s="22">
        <f>'Door Comparison'!J279</f>
        <v>0</v>
      </c>
      <c r="L279" s="22">
        <f>'Door Comparison'!K279</f>
        <v>0</v>
      </c>
      <c r="M279" s="22">
        <f>'Door Comparison'!L279</f>
        <v>0</v>
      </c>
      <c r="O279" s="95">
        <v>88</v>
      </c>
      <c r="P279" s="81"/>
      <c r="Q279" s="19">
        <f t="shared" si="42"/>
        <v>16.77</v>
      </c>
      <c r="R279" s="133">
        <f t="shared" si="44"/>
        <v>20.399999999999999</v>
      </c>
      <c r="S279" s="93"/>
      <c r="T279" s="80"/>
      <c r="U279" s="93">
        <f t="shared" si="45"/>
        <v>22.72</v>
      </c>
      <c r="V279" s="19">
        <v>0</v>
      </c>
      <c r="W279" s="24">
        <f t="shared" si="46"/>
        <v>0</v>
      </c>
      <c r="X279" s="19">
        <f t="shared" si="47"/>
        <v>0</v>
      </c>
      <c r="Y279" s="93">
        <v>0</v>
      </c>
      <c r="Z279" s="195">
        <f t="shared" si="43"/>
        <v>147.88999999999999</v>
      </c>
      <c r="AA279" s="76"/>
    </row>
    <row r="280" spans="1:27" x14ac:dyDescent="0.25">
      <c r="A280" s="109">
        <f>'Door Comparison'!A280</f>
        <v>5</v>
      </c>
      <c r="B280" s="109">
        <f>'Door Comparison'!B280</f>
        <v>102</v>
      </c>
      <c r="C280" s="22" t="str">
        <f>'Door Comparison'!C280</f>
        <v>A01</v>
      </c>
      <c r="D280" s="22" t="str">
        <f>'Door Comparison'!F280</f>
        <v>Timber</v>
      </c>
      <c r="E280" s="22">
        <f>'Door Comparison'!D280</f>
        <v>1010</v>
      </c>
      <c r="F280" s="22">
        <f>'Door Comparison'!E280</f>
        <v>2200</v>
      </c>
      <c r="G280" s="22" t="e">
        <f>'Door Comparison'!#REF!</f>
        <v>#REF!</v>
      </c>
      <c r="H280" s="22">
        <f>'Door Comparison'!G280</f>
        <v>0</v>
      </c>
      <c r="I280" s="22">
        <f>'Door Comparison'!H280</f>
        <v>1</v>
      </c>
      <c r="J280" s="22">
        <f>'Door Comparison'!I280</f>
        <v>0</v>
      </c>
      <c r="K280" s="22">
        <f>'Door Comparison'!J280</f>
        <v>1</v>
      </c>
      <c r="L280" s="22">
        <f>'Door Comparison'!K280</f>
        <v>0</v>
      </c>
      <c r="M280" s="22">
        <f>'Door Comparison'!L280</f>
        <v>1</v>
      </c>
      <c r="O280" s="95">
        <v>88</v>
      </c>
      <c r="P280" s="81"/>
      <c r="Q280" s="19">
        <f t="shared" si="42"/>
        <v>16.77</v>
      </c>
      <c r="R280" s="133">
        <f t="shared" si="44"/>
        <v>20.399999999999999</v>
      </c>
      <c r="S280" s="93"/>
      <c r="T280" s="80"/>
      <c r="U280" s="93">
        <f t="shared" si="45"/>
        <v>22.72</v>
      </c>
      <c r="V280" s="19">
        <v>0</v>
      </c>
      <c r="W280" s="24">
        <f t="shared" si="46"/>
        <v>12.01</v>
      </c>
      <c r="X280" s="19">
        <f t="shared" si="47"/>
        <v>11.25</v>
      </c>
      <c r="Y280" s="93">
        <v>0</v>
      </c>
      <c r="Z280" s="195">
        <f t="shared" si="43"/>
        <v>171.15</v>
      </c>
      <c r="AA280" s="76"/>
    </row>
    <row r="281" spans="1:27" x14ac:dyDescent="0.25">
      <c r="A281" s="109">
        <f>'Door Comparison'!A281</f>
        <v>5</v>
      </c>
      <c r="B281" s="109">
        <f>'Door Comparison'!B281</f>
        <v>103</v>
      </c>
      <c r="C281" s="22" t="str">
        <f>'Door Comparison'!C281</f>
        <v>A04</v>
      </c>
      <c r="D281" s="22" t="str">
        <f>'Door Comparison'!F281</f>
        <v>Timber</v>
      </c>
      <c r="E281" s="22">
        <f>'Door Comparison'!D281</f>
        <v>1340</v>
      </c>
      <c r="F281" s="22">
        <f>'Door Comparison'!E281</f>
        <v>2200</v>
      </c>
      <c r="G281" s="22" t="e">
        <f>'Door Comparison'!#REF!</f>
        <v>#REF!</v>
      </c>
      <c r="H281" s="22">
        <f>'Door Comparison'!G281</f>
        <v>0</v>
      </c>
      <c r="I281" s="22">
        <f>'Door Comparison'!H281</f>
        <v>1</v>
      </c>
      <c r="J281" s="22">
        <f>'Door Comparison'!I281</f>
        <v>0</v>
      </c>
      <c r="K281" s="22">
        <f>'Door Comparison'!J281</f>
        <v>0</v>
      </c>
      <c r="L281" s="22">
        <f>'Door Comparison'!K281</f>
        <v>0</v>
      </c>
      <c r="M281" s="22">
        <f>'Door Comparison'!L281</f>
        <v>0</v>
      </c>
      <c r="O281" s="95">
        <v>88</v>
      </c>
      <c r="P281" s="81"/>
      <c r="Q281" s="19">
        <f t="shared" si="42"/>
        <v>17.79</v>
      </c>
      <c r="R281" s="133">
        <f t="shared" si="44"/>
        <v>21.64</v>
      </c>
      <c r="S281" s="93"/>
      <c r="T281" s="80"/>
      <c r="U281" s="93">
        <f t="shared" si="45"/>
        <v>24.11</v>
      </c>
      <c r="V281" s="19">
        <v>0</v>
      </c>
      <c r="W281" s="24">
        <f t="shared" si="46"/>
        <v>0</v>
      </c>
      <c r="X281" s="19">
        <f t="shared" si="47"/>
        <v>0</v>
      </c>
      <c r="Y281" s="93">
        <v>0</v>
      </c>
      <c r="Z281" s="195">
        <f t="shared" si="43"/>
        <v>151.54</v>
      </c>
      <c r="AA281" s="76"/>
    </row>
    <row r="282" spans="1:27" x14ac:dyDescent="0.25">
      <c r="A282" s="109">
        <f>'Door Comparison'!A282</f>
        <v>5</v>
      </c>
      <c r="B282" s="109">
        <f>'Door Comparison'!B282</f>
        <v>104</v>
      </c>
      <c r="C282" s="22" t="str">
        <f>'Door Comparison'!C282</f>
        <v>A02</v>
      </c>
      <c r="D282" s="22" t="str">
        <f>'Door Comparison'!F282</f>
        <v>Timber</v>
      </c>
      <c r="E282" s="22">
        <f>'Door Comparison'!D282</f>
        <v>1010</v>
      </c>
      <c r="F282" s="22">
        <f>'Door Comparison'!E282</f>
        <v>2200</v>
      </c>
      <c r="G282" s="22" t="e">
        <f>'Door Comparison'!#REF!</f>
        <v>#REF!</v>
      </c>
      <c r="H282" s="22">
        <f>'Door Comparison'!G282</f>
        <v>0</v>
      </c>
      <c r="I282" s="22">
        <f>'Door Comparison'!H282</f>
        <v>1</v>
      </c>
      <c r="J282" s="22">
        <f>'Door Comparison'!I282</f>
        <v>0</v>
      </c>
      <c r="K282" s="22">
        <f>'Door Comparison'!J282</f>
        <v>0</v>
      </c>
      <c r="L282" s="22">
        <f>'Door Comparison'!K282</f>
        <v>0</v>
      </c>
      <c r="M282" s="22">
        <f>'Door Comparison'!L282</f>
        <v>0</v>
      </c>
      <c r="O282" s="95">
        <v>88</v>
      </c>
      <c r="P282" s="81"/>
      <c r="Q282" s="19">
        <f t="shared" si="42"/>
        <v>16.77</v>
      </c>
      <c r="R282" s="133">
        <f t="shared" si="44"/>
        <v>20.399999999999999</v>
      </c>
      <c r="S282" s="93"/>
      <c r="T282" s="80"/>
      <c r="U282" s="93">
        <f t="shared" si="45"/>
        <v>22.72</v>
      </c>
      <c r="V282" s="19">
        <v>0</v>
      </c>
      <c r="W282" s="24">
        <f t="shared" si="46"/>
        <v>0</v>
      </c>
      <c r="X282" s="19">
        <f t="shared" si="47"/>
        <v>0</v>
      </c>
      <c r="Y282" s="93">
        <v>0</v>
      </c>
      <c r="Z282" s="195">
        <f t="shared" si="43"/>
        <v>147.88999999999999</v>
      </c>
      <c r="AA282" s="76"/>
    </row>
    <row r="283" spans="1:27" x14ac:dyDescent="0.25">
      <c r="A283" s="109">
        <f>'Door Comparison'!A283</f>
        <v>5</v>
      </c>
      <c r="B283" s="109">
        <f>'Door Comparison'!B283</f>
        <v>105</v>
      </c>
      <c r="C283" s="22" t="str">
        <f>'Door Comparison'!C283</f>
        <v>A02</v>
      </c>
      <c r="D283" s="22" t="str">
        <f>'Door Comparison'!F283</f>
        <v>Timber</v>
      </c>
      <c r="E283" s="22">
        <f>'Door Comparison'!D283</f>
        <v>1010</v>
      </c>
      <c r="F283" s="22">
        <f>'Door Comparison'!E283</f>
        <v>2200</v>
      </c>
      <c r="G283" s="22" t="e">
        <f>'Door Comparison'!#REF!</f>
        <v>#REF!</v>
      </c>
      <c r="H283" s="22">
        <f>'Door Comparison'!G283</f>
        <v>0</v>
      </c>
      <c r="I283" s="22">
        <f>'Door Comparison'!H283</f>
        <v>1</v>
      </c>
      <c r="J283" s="22">
        <f>'Door Comparison'!I283</f>
        <v>0</v>
      </c>
      <c r="K283" s="22">
        <f>'Door Comparison'!J283</f>
        <v>0</v>
      </c>
      <c r="L283" s="22">
        <f>'Door Comparison'!K283</f>
        <v>0</v>
      </c>
      <c r="M283" s="22">
        <f>'Door Comparison'!L283</f>
        <v>0</v>
      </c>
      <c r="O283" s="95">
        <v>88</v>
      </c>
      <c r="P283" s="81"/>
      <c r="Q283" s="19">
        <f t="shared" si="42"/>
        <v>16.77</v>
      </c>
      <c r="R283" s="133">
        <f t="shared" si="44"/>
        <v>20.399999999999999</v>
      </c>
      <c r="S283" s="93"/>
      <c r="T283" s="80"/>
      <c r="U283" s="93">
        <f t="shared" si="45"/>
        <v>22.72</v>
      </c>
      <c r="V283" s="19">
        <v>0</v>
      </c>
      <c r="W283" s="24">
        <f t="shared" si="46"/>
        <v>0</v>
      </c>
      <c r="X283" s="19">
        <f t="shared" si="47"/>
        <v>0</v>
      </c>
      <c r="Y283" s="93">
        <v>0</v>
      </c>
      <c r="Z283" s="195">
        <f t="shared" si="43"/>
        <v>147.88999999999999</v>
      </c>
      <c r="AA283" s="76"/>
    </row>
    <row r="284" spans="1:27" x14ac:dyDescent="0.25">
      <c r="A284" s="109">
        <f>'Door Comparison'!A284</f>
        <v>5</v>
      </c>
      <c r="B284" s="109">
        <f>'Door Comparison'!B284</f>
        <v>106</v>
      </c>
      <c r="C284" s="22" t="str">
        <f>'Door Comparison'!C284</f>
        <v>A02</v>
      </c>
      <c r="D284" s="22" t="str">
        <f>'Door Comparison'!F284</f>
        <v>Timber</v>
      </c>
      <c r="E284" s="22">
        <f>'Door Comparison'!D284</f>
        <v>1010</v>
      </c>
      <c r="F284" s="22">
        <f>'Door Comparison'!E284</f>
        <v>2200</v>
      </c>
      <c r="G284" s="22" t="e">
        <f>'Door Comparison'!#REF!</f>
        <v>#REF!</v>
      </c>
      <c r="H284" s="22">
        <f>'Door Comparison'!G284</f>
        <v>0</v>
      </c>
      <c r="I284" s="22">
        <f>'Door Comparison'!H284</f>
        <v>1</v>
      </c>
      <c r="J284" s="22">
        <f>'Door Comparison'!I284</f>
        <v>0</v>
      </c>
      <c r="K284" s="22">
        <f>'Door Comparison'!J284</f>
        <v>0</v>
      </c>
      <c r="L284" s="22">
        <f>'Door Comparison'!K284</f>
        <v>0</v>
      </c>
      <c r="M284" s="22">
        <f>'Door Comparison'!L284</f>
        <v>0</v>
      </c>
      <c r="O284" s="95">
        <v>88</v>
      </c>
      <c r="P284" s="81"/>
      <c r="Q284" s="19">
        <f t="shared" si="42"/>
        <v>16.77</v>
      </c>
      <c r="R284" s="133">
        <f t="shared" si="44"/>
        <v>20.399999999999999</v>
      </c>
      <c r="S284" s="93"/>
      <c r="T284" s="80"/>
      <c r="U284" s="93">
        <f t="shared" si="45"/>
        <v>22.72</v>
      </c>
      <c r="V284" s="19">
        <v>0</v>
      </c>
      <c r="W284" s="24">
        <f t="shared" si="46"/>
        <v>0</v>
      </c>
      <c r="X284" s="19">
        <f t="shared" si="47"/>
        <v>0</v>
      </c>
      <c r="Y284" s="93">
        <v>0</v>
      </c>
      <c r="Z284" s="195">
        <f t="shared" si="43"/>
        <v>147.88999999999999</v>
      </c>
      <c r="AA284" s="76"/>
    </row>
    <row r="285" spans="1:27" x14ac:dyDescent="0.25">
      <c r="A285" s="109">
        <f>'Door Comparison'!A285</f>
        <v>5</v>
      </c>
      <c r="B285" s="109">
        <f>'Door Comparison'!B285</f>
        <v>107</v>
      </c>
      <c r="C285" s="22" t="str">
        <f>'Door Comparison'!C285</f>
        <v>A02</v>
      </c>
      <c r="D285" s="22" t="str">
        <f>'Door Comparison'!F285</f>
        <v>Timber</v>
      </c>
      <c r="E285" s="22">
        <f>'Door Comparison'!D285</f>
        <v>1010</v>
      </c>
      <c r="F285" s="22">
        <f>'Door Comparison'!E285</f>
        <v>2200</v>
      </c>
      <c r="G285" s="22" t="e">
        <f>'Door Comparison'!#REF!</f>
        <v>#REF!</v>
      </c>
      <c r="H285" s="22">
        <f>'Door Comparison'!G285</f>
        <v>0</v>
      </c>
      <c r="I285" s="22">
        <f>'Door Comparison'!H285</f>
        <v>1</v>
      </c>
      <c r="J285" s="22">
        <f>'Door Comparison'!I285</f>
        <v>0</v>
      </c>
      <c r="K285" s="22">
        <f>'Door Comparison'!J285</f>
        <v>0</v>
      </c>
      <c r="L285" s="22">
        <f>'Door Comparison'!K285</f>
        <v>0</v>
      </c>
      <c r="M285" s="22">
        <f>'Door Comparison'!L285</f>
        <v>0</v>
      </c>
      <c r="O285" s="95">
        <v>88</v>
      </c>
      <c r="P285" s="81"/>
      <c r="Q285" s="19">
        <f t="shared" si="42"/>
        <v>16.77</v>
      </c>
      <c r="R285" s="133">
        <f t="shared" si="44"/>
        <v>20.399999999999999</v>
      </c>
      <c r="S285" s="93"/>
      <c r="T285" s="80"/>
      <c r="U285" s="93">
        <f t="shared" si="45"/>
        <v>22.72</v>
      </c>
      <c r="V285" s="19">
        <v>0</v>
      </c>
      <c r="W285" s="24">
        <f t="shared" si="46"/>
        <v>0</v>
      </c>
      <c r="X285" s="19">
        <f t="shared" si="47"/>
        <v>0</v>
      </c>
      <c r="Y285" s="93">
        <v>0</v>
      </c>
      <c r="Z285" s="195">
        <f t="shared" si="43"/>
        <v>147.88999999999999</v>
      </c>
      <c r="AA285" s="76"/>
    </row>
    <row r="286" spans="1:27" x14ac:dyDescent="0.25">
      <c r="A286" s="109">
        <f>'Door Comparison'!A286</f>
        <v>5</v>
      </c>
      <c r="B286" s="109">
        <f>'Door Comparison'!B286</f>
        <v>108</v>
      </c>
      <c r="C286" s="22" t="str">
        <f>'Door Comparison'!C286</f>
        <v>A06</v>
      </c>
      <c r="D286" s="22">
        <f>'Door Comparison'!F286</f>
        <v>0</v>
      </c>
      <c r="E286" s="22">
        <f>'Door Comparison'!D286</f>
        <v>1375</v>
      </c>
      <c r="F286" s="22">
        <f>'Door Comparison'!E286</f>
        <v>2300</v>
      </c>
      <c r="G286" s="22" t="e">
        <f>'Door Comparison'!#REF!</f>
        <v>#REF!</v>
      </c>
      <c r="H286" s="22">
        <f>'Door Comparison'!G286</f>
        <v>0</v>
      </c>
      <c r="I286" s="22">
        <f>'Door Comparison'!H286</f>
        <v>1</v>
      </c>
      <c r="J286" s="22">
        <f>'Door Comparison'!I286</f>
        <v>0</v>
      </c>
      <c r="K286" s="22">
        <f>'Door Comparison'!J286</f>
        <v>0</v>
      </c>
      <c r="L286" s="22">
        <f>'Door Comparison'!K286</f>
        <v>0</v>
      </c>
      <c r="M286" s="22">
        <f>'Door Comparison'!L286</f>
        <v>0</v>
      </c>
      <c r="O286" s="95"/>
      <c r="P286" s="81"/>
      <c r="Q286" s="19">
        <f t="shared" si="42"/>
        <v>18.52</v>
      </c>
      <c r="R286" s="133">
        <f t="shared" si="44"/>
        <v>22.53</v>
      </c>
      <c r="S286" s="93"/>
      <c r="T286" s="80"/>
      <c r="U286" s="93">
        <f t="shared" si="45"/>
        <v>25.1</v>
      </c>
      <c r="V286" s="19">
        <v>0</v>
      </c>
      <c r="W286" s="24">
        <f t="shared" si="46"/>
        <v>0</v>
      </c>
      <c r="X286" s="19">
        <f t="shared" si="47"/>
        <v>0</v>
      </c>
      <c r="Y286" s="93">
        <v>0</v>
      </c>
      <c r="Z286" s="195">
        <f t="shared" si="43"/>
        <v>66.150000000000006</v>
      </c>
      <c r="AA286" s="76"/>
    </row>
    <row r="287" spans="1:27" x14ac:dyDescent="0.25">
      <c r="A287" s="109">
        <f>'Door Comparison'!A287</f>
        <v>5</v>
      </c>
      <c r="B287" s="109">
        <f>'Door Comparison'!B287</f>
        <v>109</v>
      </c>
      <c r="C287" s="22" t="str">
        <f>'Door Comparison'!C287</f>
        <v>A02</v>
      </c>
      <c r="D287" s="22" t="str">
        <f>'Door Comparison'!F287</f>
        <v>Timber</v>
      </c>
      <c r="E287" s="22">
        <f>'Door Comparison'!D287</f>
        <v>1010</v>
      </c>
      <c r="F287" s="22">
        <f>'Door Comparison'!E287</f>
        <v>2200</v>
      </c>
      <c r="G287" s="22" t="e">
        <f>'Door Comparison'!#REF!</f>
        <v>#REF!</v>
      </c>
      <c r="H287" s="22">
        <f>'Door Comparison'!G287</f>
        <v>0</v>
      </c>
      <c r="I287" s="22">
        <f>'Door Comparison'!H287</f>
        <v>1</v>
      </c>
      <c r="J287" s="22">
        <f>'Door Comparison'!I287</f>
        <v>0</v>
      </c>
      <c r="K287" s="22">
        <f>'Door Comparison'!J287</f>
        <v>0</v>
      </c>
      <c r="L287" s="22">
        <f>'Door Comparison'!K287</f>
        <v>0</v>
      </c>
      <c r="M287" s="22">
        <f>'Door Comparison'!L287</f>
        <v>0</v>
      </c>
      <c r="O287" s="95">
        <v>88</v>
      </c>
      <c r="P287" s="81"/>
      <c r="Q287" s="19">
        <f t="shared" si="42"/>
        <v>16.77</v>
      </c>
      <c r="R287" s="133">
        <f t="shared" si="44"/>
        <v>20.399999999999999</v>
      </c>
      <c r="S287" s="93"/>
      <c r="T287" s="80"/>
      <c r="U287" s="93">
        <f t="shared" si="45"/>
        <v>22.72</v>
      </c>
      <c r="V287" s="19">
        <v>0</v>
      </c>
      <c r="W287" s="24">
        <f t="shared" si="46"/>
        <v>0</v>
      </c>
      <c r="X287" s="19">
        <f t="shared" si="47"/>
        <v>0</v>
      </c>
      <c r="Y287" s="93">
        <v>0</v>
      </c>
      <c r="Z287" s="195">
        <f t="shared" si="43"/>
        <v>147.88999999999999</v>
      </c>
      <c r="AA287" s="76"/>
    </row>
    <row r="288" spans="1:27" x14ac:dyDescent="0.25">
      <c r="A288" s="109">
        <f>'Door Comparison'!A288</f>
        <v>5</v>
      </c>
      <c r="B288" s="109">
        <f>'Door Comparison'!B288</f>
        <v>110</v>
      </c>
      <c r="C288" s="22" t="str">
        <f>'Door Comparison'!C288</f>
        <v>R01</v>
      </c>
      <c r="D288" s="22" t="str">
        <f>'Door Comparison'!F288</f>
        <v>Timber</v>
      </c>
      <c r="E288" s="22">
        <f>'Door Comparison'!D288</f>
        <v>1595</v>
      </c>
      <c r="F288" s="22">
        <f>'Door Comparison'!E288</f>
        <v>2100</v>
      </c>
      <c r="G288" s="22" t="e">
        <f>'Door Comparison'!#REF!</f>
        <v>#REF!</v>
      </c>
      <c r="H288" s="22">
        <f>'Door Comparison'!G288</f>
        <v>1</v>
      </c>
      <c r="I288" s="22">
        <f>'Door Comparison'!H288</f>
        <v>0</v>
      </c>
      <c r="J288" s="22">
        <f>'Door Comparison'!I288</f>
        <v>0</v>
      </c>
      <c r="K288" s="22">
        <f>'Door Comparison'!J288</f>
        <v>1</v>
      </c>
      <c r="L288" s="22">
        <f>'Door Comparison'!K288</f>
        <v>0</v>
      </c>
      <c r="M288" s="22">
        <f>'Door Comparison'!L288</f>
        <v>0</v>
      </c>
      <c r="O288" s="95">
        <v>44</v>
      </c>
      <c r="P288" s="81"/>
      <c r="Q288" s="19">
        <f t="shared" si="42"/>
        <v>17.96</v>
      </c>
      <c r="R288" s="133">
        <f t="shared" si="44"/>
        <v>16.809999999999999</v>
      </c>
      <c r="S288" s="93"/>
      <c r="T288" s="80"/>
      <c r="U288" s="93">
        <f t="shared" si="45"/>
        <v>22.14</v>
      </c>
      <c r="V288" s="19">
        <v>0</v>
      </c>
      <c r="W288" s="24">
        <f t="shared" si="46"/>
        <v>6.43</v>
      </c>
      <c r="X288" s="19">
        <f t="shared" si="47"/>
        <v>6.03</v>
      </c>
      <c r="Y288" s="93">
        <v>0</v>
      </c>
      <c r="Z288" s="195">
        <f t="shared" si="43"/>
        <v>113.37</v>
      </c>
      <c r="AA288" s="76"/>
    </row>
    <row r="289" spans="1:27" x14ac:dyDescent="0.25">
      <c r="A289" s="109">
        <f>'Door Comparison'!A289</f>
        <v>5</v>
      </c>
      <c r="B289" s="109">
        <f>'Door Comparison'!B289</f>
        <v>111</v>
      </c>
      <c r="C289" s="22" t="str">
        <f>'Door Comparison'!C289</f>
        <v>A05</v>
      </c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O289" s="95"/>
      <c r="P289" s="81"/>
      <c r="Q289" s="19"/>
      <c r="S289" s="93"/>
      <c r="T289" s="80"/>
      <c r="U289" s="93"/>
      <c r="W289" s="24"/>
      <c r="X289" s="19"/>
      <c r="Y289" s="93"/>
      <c r="Z289" s="195"/>
      <c r="AA289" s="76" t="str">
        <f>'Door Comparison'!X289</f>
        <v>Omitted</v>
      </c>
    </row>
    <row r="290" spans="1:27" x14ac:dyDescent="0.25">
      <c r="A290" s="109">
        <f>'Door Comparison'!A290</f>
        <v>5</v>
      </c>
      <c r="B290" s="109">
        <f>'Door Comparison'!B290</f>
        <v>112</v>
      </c>
      <c r="C290" s="22" t="str">
        <f>'Door Comparison'!C290</f>
        <v>A05</v>
      </c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O290" s="95"/>
      <c r="P290" s="81"/>
      <c r="Q290" s="19"/>
      <c r="S290" s="93"/>
      <c r="T290" s="80"/>
      <c r="U290" s="93"/>
      <c r="W290" s="24"/>
      <c r="X290" s="19"/>
      <c r="Y290" s="93"/>
      <c r="Z290" s="195"/>
      <c r="AA290" s="76" t="str">
        <f>'Door Comparison'!X290</f>
        <v>Omitted</v>
      </c>
    </row>
    <row r="291" spans="1:27" x14ac:dyDescent="0.25">
      <c r="A291" s="109">
        <f>'Door Comparison'!A291</f>
        <v>5</v>
      </c>
      <c r="B291" s="109">
        <f>'Door Comparison'!B291</f>
        <v>113</v>
      </c>
      <c r="C291" s="22" t="str">
        <f>'Door Comparison'!C291</f>
        <v>A05</v>
      </c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O291" s="95"/>
      <c r="P291" s="81"/>
      <c r="Q291" s="19"/>
      <c r="S291" s="93"/>
      <c r="T291" s="80"/>
      <c r="U291" s="93"/>
      <c r="W291" s="24"/>
      <c r="X291" s="19"/>
      <c r="Y291" s="93"/>
      <c r="Z291" s="195"/>
      <c r="AA291" s="76" t="str">
        <f>'Door Comparison'!X291</f>
        <v>Omitted</v>
      </c>
    </row>
    <row r="292" spans="1:27" x14ac:dyDescent="0.25">
      <c r="A292" s="109">
        <f>'Door Comparison'!A292</f>
        <v>5</v>
      </c>
      <c r="B292" s="109">
        <f>'Door Comparison'!B292</f>
        <v>114</v>
      </c>
      <c r="C292" s="22" t="str">
        <f>'Door Comparison'!C292</f>
        <v>A05</v>
      </c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O292" s="95"/>
      <c r="P292" s="81"/>
      <c r="Q292" s="19"/>
      <c r="S292" s="93"/>
      <c r="T292" s="80"/>
      <c r="U292" s="93"/>
      <c r="W292" s="24"/>
      <c r="X292" s="19"/>
      <c r="Y292" s="93"/>
      <c r="Z292" s="195"/>
      <c r="AA292" s="76" t="str">
        <f>'Door Comparison'!X292</f>
        <v>Omitted</v>
      </c>
    </row>
    <row r="293" spans="1:27" x14ac:dyDescent="0.25">
      <c r="A293" s="109">
        <f>'Door Comparison'!A293</f>
        <v>5</v>
      </c>
      <c r="B293" s="109">
        <f>'Door Comparison'!B293</f>
        <v>115</v>
      </c>
      <c r="C293" s="22" t="str">
        <f>'Door Comparison'!C293</f>
        <v>A05</v>
      </c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O293" s="95"/>
      <c r="P293" s="81"/>
      <c r="Q293" s="19"/>
      <c r="S293" s="93"/>
      <c r="T293" s="80"/>
      <c r="U293" s="93"/>
      <c r="W293" s="24"/>
      <c r="X293" s="19"/>
      <c r="Y293" s="93"/>
      <c r="Z293" s="195"/>
      <c r="AA293" s="76" t="str">
        <f>'Door Comparison'!X293</f>
        <v>Omitted</v>
      </c>
    </row>
    <row r="294" spans="1:27" x14ac:dyDescent="0.25">
      <c r="A294" s="109">
        <f>'Door Comparison'!A294</f>
        <v>5</v>
      </c>
      <c r="B294" s="109">
        <f>'Door Comparison'!B294</f>
        <v>116</v>
      </c>
      <c r="C294" s="22" t="str">
        <f>'Door Comparison'!C294</f>
        <v>A05</v>
      </c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O294" s="95"/>
      <c r="P294" s="81"/>
      <c r="Q294" s="19"/>
      <c r="S294" s="93"/>
      <c r="T294" s="80"/>
      <c r="U294" s="93"/>
      <c r="W294" s="24"/>
      <c r="X294" s="19"/>
      <c r="Y294" s="93"/>
      <c r="Z294" s="195"/>
      <c r="AA294" s="76" t="str">
        <f>'Door Comparison'!X294</f>
        <v>Omitted</v>
      </c>
    </row>
    <row r="295" spans="1:27" x14ac:dyDescent="0.25">
      <c r="A295" s="109">
        <f>'Door Comparison'!A295</f>
        <v>5</v>
      </c>
      <c r="B295" s="109">
        <f>'Door Comparison'!B295</f>
        <v>117</v>
      </c>
      <c r="C295" s="22" t="str">
        <f>'Door Comparison'!C295</f>
        <v>A05</v>
      </c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O295" s="95"/>
      <c r="P295" s="81"/>
      <c r="Q295" s="19"/>
      <c r="S295" s="93"/>
      <c r="T295" s="80"/>
      <c r="U295" s="93"/>
      <c r="W295" s="24"/>
      <c r="X295" s="19"/>
      <c r="Y295" s="93"/>
      <c r="Z295" s="195"/>
      <c r="AA295" s="76" t="str">
        <f>'Door Comparison'!X295</f>
        <v>Omitted</v>
      </c>
    </row>
    <row r="296" spans="1:27" x14ac:dyDescent="0.25">
      <c r="A296" s="109">
        <f>'Door Comparison'!A296</f>
        <v>5</v>
      </c>
      <c r="B296" s="109">
        <f>'Door Comparison'!B296</f>
        <v>118</v>
      </c>
      <c r="C296" s="22" t="str">
        <f>'Door Comparison'!C296</f>
        <v>A05</v>
      </c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O296" s="95"/>
      <c r="P296" s="81"/>
      <c r="Q296" s="19"/>
      <c r="S296" s="93"/>
      <c r="T296" s="80"/>
      <c r="U296" s="93"/>
      <c r="W296" s="24"/>
      <c r="X296" s="19"/>
      <c r="Y296" s="93"/>
      <c r="Z296" s="195"/>
      <c r="AA296" s="76" t="str">
        <f>'Door Comparison'!X296</f>
        <v>Omitted</v>
      </c>
    </row>
    <row r="297" spans="1:27" x14ac:dyDescent="0.25">
      <c r="A297" s="109">
        <f>'Door Comparison'!A297</f>
        <v>5</v>
      </c>
      <c r="B297" s="109">
        <f>'Door Comparison'!B297</f>
        <v>119</v>
      </c>
      <c r="C297" s="22" t="str">
        <f>'Door Comparison'!C297</f>
        <v>A05</v>
      </c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O297" s="95"/>
      <c r="P297" s="81"/>
      <c r="Q297" s="19"/>
      <c r="S297" s="93"/>
      <c r="T297" s="80"/>
      <c r="U297" s="93"/>
      <c r="W297" s="24"/>
      <c r="X297" s="19"/>
      <c r="Y297" s="93"/>
      <c r="Z297" s="195"/>
      <c r="AA297" s="76" t="str">
        <f>'Door Comparison'!X297</f>
        <v>Omitted</v>
      </c>
    </row>
    <row r="298" spans="1:27" x14ac:dyDescent="0.25">
      <c r="A298" s="109">
        <f>'Door Comparison'!A298</f>
        <v>5</v>
      </c>
      <c r="B298" s="109">
        <f>'Door Comparison'!B298</f>
        <v>120</v>
      </c>
      <c r="C298" s="22" t="str">
        <f>'Door Comparison'!C298</f>
        <v>A05</v>
      </c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O298" s="95"/>
      <c r="P298" s="81"/>
      <c r="Q298" s="19"/>
      <c r="S298" s="93"/>
      <c r="T298" s="80"/>
      <c r="U298" s="93"/>
      <c r="W298" s="24"/>
      <c r="X298" s="19"/>
      <c r="Y298" s="93"/>
      <c r="Z298" s="195"/>
      <c r="AA298" s="76" t="str">
        <f>'Door Comparison'!X298</f>
        <v>Omitted</v>
      </c>
    </row>
    <row r="299" spans="1:27" x14ac:dyDescent="0.25">
      <c r="A299" s="109">
        <f>'Door Comparison'!A299</f>
        <v>5</v>
      </c>
      <c r="B299" s="109">
        <f>'Door Comparison'!B299</f>
        <v>121</v>
      </c>
      <c r="C299" s="22" t="str">
        <f>'Door Comparison'!C299</f>
        <v>A05</v>
      </c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O299" s="95"/>
      <c r="P299" s="81"/>
      <c r="Q299" s="19"/>
      <c r="S299" s="93"/>
      <c r="T299" s="80"/>
      <c r="U299" s="93"/>
      <c r="W299" s="24"/>
      <c r="X299" s="19"/>
      <c r="Y299" s="93"/>
      <c r="Z299" s="195"/>
      <c r="AA299" s="76" t="str">
        <f>'Door Comparison'!X299</f>
        <v>Omitted</v>
      </c>
    </row>
    <row r="300" spans="1:27" x14ac:dyDescent="0.25">
      <c r="A300" s="109">
        <f>'Door Comparison'!A300</f>
        <v>5</v>
      </c>
      <c r="B300" s="109">
        <f>'Door Comparison'!B300</f>
        <v>122</v>
      </c>
      <c r="C300" s="22" t="str">
        <f>'Door Comparison'!C300</f>
        <v>A05</v>
      </c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O300" s="95"/>
      <c r="P300" s="81"/>
      <c r="Q300" s="19"/>
      <c r="S300" s="93"/>
      <c r="T300" s="80"/>
      <c r="U300" s="93"/>
      <c r="W300" s="24"/>
      <c r="X300" s="19"/>
      <c r="Y300" s="93"/>
      <c r="Z300" s="195"/>
      <c r="AA300" s="76" t="str">
        <f>'Door Comparison'!X300</f>
        <v>Omitted</v>
      </c>
    </row>
    <row r="301" spans="1:27" x14ac:dyDescent="0.25">
      <c r="A301" s="109">
        <f>'Door Comparison'!A301</f>
        <v>5</v>
      </c>
      <c r="B301" s="109">
        <f>'Door Comparison'!B301</f>
        <v>123</v>
      </c>
      <c r="C301" s="22" t="str">
        <f>'Door Comparison'!C301</f>
        <v>A05</v>
      </c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O301" s="95"/>
      <c r="P301" s="81"/>
      <c r="Q301" s="19"/>
      <c r="S301" s="93"/>
      <c r="T301" s="80"/>
      <c r="U301" s="93"/>
      <c r="W301" s="24"/>
      <c r="X301" s="19"/>
      <c r="Y301" s="93"/>
      <c r="Z301" s="195"/>
      <c r="AA301" s="76" t="str">
        <f>'Door Comparison'!X301</f>
        <v>Omitted</v>
      </c>
    </row>
    <row r="302" spans="1:27" x14ac:dyDescent="0.25">
      <c r="A302" s="109">
        <f>'Door Comparison'!A302</f>
        <v>5</v>
      </c>
      <c r="B302" s="109">
        <f>'Door Comparison'!B302</f>
        <v>124</v>
      </c>
      <c r="C302" s="22" t="str">
        <f>'Door Comparison'!C302</f>
        <v>A05</v>
      </c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O302" s="95"/>
      <c r="P302" s="81"/>
      <c r="Q302" s="19"/>
      <c r="S302" s="93"/>
      <c r="T302" s="80"/>
      <c r="U302" s="93"/>
      <c r="W302" s="24"/>
      <c r="X302" s="19"/>
      <c r="Y302" s="93"/>
      <c r="Z302" s="195"/>
      <c r="AA302" s="76" t="str">
        <f>'Door Comparison'!X302</f>
        <v>Omitted</v>
      </c>
    </row>
    <row r="303" spans="1:27" x14ac:dyDescent="0.25">
      <c r="A303" s="109">
        <f>'Door Comparison'!A303</f>
        <v>5</v>
      </c>
      <c r="B303" s="109">
        <f>'Door Comparison'!B303</f>
        <v>125</v>
      </c>
      <c r="C303" s="22" t="str">
        <f>'Door Comparison'!C303</f>
        <v>A05</v>
      </c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O303" s="95"/>
      <c r="P303" s="81"/>
      <c r="Q303" s="19"/>
      <c r="S303" s="93"/>
      <c r="T303" s="80"/>
      <c r="U303" s="93"/>
      <c r="W303" s="24"/>
      <c r="X303" s="19"/>
      <c r="Y303" s="93"/>
      <c r="Z303" s="195"/>
      <c r="AA303" s="76" t="str">
        <f>'Door Comparison'!X303</f>
        <v>Omitted</v>
      </c>
    </row>
    <row r="304" spans="1:27" x14ac:dyDescent="0.25">
      <c r="A304" s="109">
        <f>'Door Comparison'!A304</f>
        <v>5</v>
      </c>
      <c r="B304" s="109">
        <f>'Door Comparison'!B304</f>
        <v>126</v>
      </c>
      <c r="C304" s="22" t="str">
        <f>'Door Comparison'!C304</f>
        <v>A05</v>
      </c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O304" s="95"/>
      <c r="P304" s="81"/>
      <c r="Q304" s="19"/>
      <c r="S304" s="93"/>
      <c r="T304" s="80"/>
      <c r="U304" s="93"/>
      <c r="W304" s="24"/>
      <c r="X304" s="19"/>
      <c r="Y304" s="93"/>
      <c r="Z304" s="195"/>
      <c r="AA304" s="76" t="str">
        <f>'Door Comparison'!X304</f>
        <v>Omitted</v>
      </c>
    </row>
    <row r="305" spans="1:27" x14ac:dyDescent="0.25">
      <c r="A305" s="109">
        <f>'Door Comparison'!A305</f>
        <v>5</v>
      </c>
      <c r="B305" s="109">
        <f>'Door Comparison'!B305</f>
        <v>127</v>
      </c>
      <c r="C305" s="22" t="str">
        <f>'Door Comparison'!C305</f>
        <v>A05</v>
      </c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O305" s="95"/>
      <c r="P305" s="81"/>
      <c r="Q305" s="19"/>
      <c r="S305" s="93"/>
      <c r="T305" s="80"/>
      <c r="U305" s="93"/>
      <c r="W305" s="24"/>
      <c r="X305" s="19"/>
      <c r="Y305" s="93"/>
      <c r="Z305" s="195"/>
      <c r="AA305" s="76" t="str">
        <f>'Door Comparison'!X305</f>
        <v>Omitted</v>
      </c>
    </row>
    <row r="306" spans="1:27" x14ac:dyDescent="0.25">
      <c r="A306" s="109">
        <f>'Door Comparison'!A306</f>
        <v>5</v>
      </c>
      <c r="B306" s="109">
        <f>'Door Comparison'!B306</f>
        <v>128</v>
      </c>
      <c r="C306" s="22" t="str">
        <f>'Door Comparison'!C306</f>
        <v>A05</v>
      </c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O306" s="95"/>
      <c r="P306" s="81"/>
      <c r="Q306" s="19"/>
      <c r="S306" s="93"/>
      <c r="T306" s="80"/>
      <c r="U306" s="93"/>
      <c r="W306" s="24"/>
      <c r="X306" s="19"/>
      <c r="Y306" s="93"/>
      <c r="Z306" s="195"/>
      <c r="AA306" s="76" t="str">
        <f>'Door Comparison'!X306</f>
        <v>Omitted</v>
      </c>
    </row>
    <row r="307" spans="1:27" x14ac:dyDescent="0.25">
      <c r="A307" s="109">
        <f>'Door Comparison'!A307</f>
        <v>5</v>
      </c>
      <c r="B307" s="109">
        <f>'Door Comparison'!B307</f>
        <v>129</v>
      </c>
      <c r="C307" s="22" t="str">
        <f>'Door Comparison'!C307</f>
        <v>A05</v>
      </c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O307" s="95"/>
      <c r="P307" s="81"/>
      <c r="Q307" s="19"/>
      <c r="S307" s="93"/>
      <c r="T307" s="80"/>
      <c r="U307" s="93"/>
      <c r="W307" s="24"/>
      <c r="X307" s="19"/>
      <c r="Y307" s="93"/>
      <c r="Z307" s="195"/>
      <c r="AA307" s="76" t="str">
        <f>'Door Comparison'!X307</f>
        <v>Omitted</v>
      </c>
    </row>
    <row r="308" spans="1:27" x14ac:dyDescent="0.25">
      <c r="A308" s="109">
        <f>'Door Comparison'!A308</f>
        <v>5</v>
      </c>
      <c r="B308" s="109">
        <f>'Door Comparison'!B308</f>
        <v>130</v>
      </c>
      <c r="C308" s="22" t="str">
        <f>'Door Comparison'!C308</f>
        <v>A05</v>
      </c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O308" s="95"/>
      <c r="P308" s="81"/>
      <c r="Q308" s="19"/>
      <c r="S308" s="93"/>
      <c r="T308" s="80"/>
      <c r="U308" s="93"/>
      <c r="W308" s="24"/>
      <c r="X308" s="19"/>
      <c r="Y308" s="93"/>
      <c r="Z308" s="195"/>
      <c r="AA308" s="76" t="str">
        <f>'Door Comparison'!X308</f>
        <v>Omitted</v>
      </c>
    </row>
    <row r="309" spans="1:27" x14ac:dyDescent="0.25">
      <c r="A309" s="109">
        <f>'Door Comparison'!A309</f>
        <v>5</v>
      </c>
      <c r="B309" s="109">
        <f>'Door Comparison'!B309</f>
        <v>131</v>
      </c>
      <c r="C309" s="22" t="str">
        <f>'Door Comparison'!C309</f>
        <v>A05</v>
      </c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O309" s="95"/>
      <c r="P309" s="81"/>
      <c r="Q309" s="19"/>
      <c r="S309" s="93"/>
      <c r="T309" s="80"/>
      <c r="U309" s="93"/>
      <c r="W309" s="24"/>
      <c r="X309" s="19"/>
      <c r="Y309" s="93"/>
      <c r="Z309" s="195"/>
      <c r="AA309" s="76" t="str">
        <f>'Door Comparison'!X309</f>
        <v>Omitted</v>
      </c>
    </row>
    <row r="310" spans="1:27" x14ac:dyDescent="0.25">
      <c r="A310" s="109">
        <f>'Door Comparison'!A310</f>
        <v>5</v>
      </c>
      <c r="B310" s="109">
        <f>'Door Comparison'!B310</f>
        <v>132</v>
      </c>
      <c r="C310" s="22" t="str">
        <f>'Door Comparison'!C310</f>
        <v>R02</v>
      </c>
      <c r="D310" s="22" t="str">
        <f>'Door Comparison'!F310</f>
        <v>Profab</v>
      </c>
      <c r="E310" s="22">
        <f>'Door Comparison'!D310</f>
        <v>450</v>
      </c>
      <c r="F310" s="22">
        <f>'Door Comparison'!E310</f>
        <v>650</v>
      </c>
      <c r="G310" s="22" t="e">
        <f>'Door Comparison'!#REF!</f>
        <v>#REF!</v>
      </c>
      <c r="H310" s="22">
        <f>'Door Comparison'!G310</f>
        <v>0</v>
      </c>
      <c r="I310" s="22">
        <f>'Door Comparison'!H310</f>
        <v>1</v>
      </c>
      <c r="J310" s="22">
        <f>'Door Comparison'!I310</f>
        <v>0</v>
      </c>
      <c r="K310" s="22">
        <f>'Door Comparison'!J310</f>
        <v>0</v>
      </c>
      <c r="L310" s="22">
        <f>'Door Comparison'!K310</f>
        <v>1</v>
      </c>
      <c r="M310" s="22">
        <f>'Door Comparison'!L310</f>
        <v>0</v>
      </c>
      <c r="O310" s="95">
        <v>135</v>
      </c>
      <c r="P310" s="81"/>
      <c r="Q310" s="19">
        <f t="shared" ref="Q310" si="48">(E310+2*F310)*3.1/1000</f>
        <v>5.43</v>
      </c>
      <c r="S310" s="93"/>
      <c r="T310" s="80"/>
      <c r="U310" s="93"/>
      <c r="W310" s="24">
        <f t="shared" ref="W310" si="49">(K310*((E310+2*F310)*1.11/1000))+(L310*((E310+2*F310)*2.22/1000))+(M310*((E310+2*F310)*1.11/1000))</f>
        <v>3.89</v>
      </c>
      <c r="X310" s="19">
        <f t="shared" ref="X310" si="50">(K310+L310+M310)*((E310+2*F310)*1.04/1000)</f>
        <v>1.82</v>
      </c>
      <c r="Y310" s="93"/>
      <c r="Z310" s="195">
        <f t="shared" si="43"/>
        <v>146.13999999999999</v>
      </c>
      <c r="AA310" s="76" t="str">
        <f>'Door Comparison'!X310</f>
        <v>Profab recommend a door primed for on site decoration by others to match surrounding finishes.</v>
      </c>
    </row>
    <row r="311" spans="1:27" x14ac:dyDescent="0.25">
      <c r="A311" s="109">
        <f>'Door Comparison'!A311</f>
        <v>5</v>
      </c>
      <c r="B311" s="109">
        <f>'Door Comparison'!B311</f>
        <v>133</v>
      </c>
      <c r="C311" s="22" t="str">
        <f>'Door Comparison'!C311</f>
        <v>R01</v>
      </c>
      <c r="D311" s="22" t="str">
        <f>'Door Comparison'!F311</f>
        <v>Timber</v>
      </c>
      <c r="E311" s="22">
        <f>'Door Comparison'!D311</f>
        <v>1200</v>
      </c>
      <c r="F311" s="22">
        <f>'Door Comparison'!E311</f>
        <v>2200</v>
      </c>
      <c r="G311" s="22" t="e">
        <f>'Door Comparison'!#REF!</f>
        <v>#REF!</v>
      </c>
      <c r="H311" s="22">
        <f>'Door Comparison'!G311</f>
        <v>0</v>
      </c>
      <c r="I311" s="22">
        <f>'Door Comparison'!H311</f>
        <v>1</v>
      </c>
      <c r="J311" s="22">
        <f>'Door Comparison'!I311</f>
        <v>0</v>
      </c>
      <c r="K311" s="22">
        <f>'Door Comparison'!J311</f>
        <v>0</v>
      </c>
      <c r="L311" s="22">
        <f>'Door Comparison'!K311</f>
        <v>1</v>
      </c>
      <c r="M311" s="22">
        <f>'Door Comparison'!L311</f>
        <v>0</v>
      </c>
      <c r="O311" s="95">
        <v>88</v>
      </c>
      <c r="P311" s="81"/>
      <c r="Q311" s="19">
        <f t="shared" si="42"/>
        <v>17.36</v>
      </c>
      <c r="R311" s="133">
        <f t="shared" si="44"/>
        <v>21.11</v>
      </c>
      <c r="S311" s="93"/>
      <c r="T311" s="80"/>
      <c r="U311" s="93">
        <f t="shared" si="45"/>
        <v>23.52</v>
      </c>
      <c r="V311" s="19">
        <v>0</v>
      </c>
      <c r="W311" s="24">
        <f t="shared" si="46"/>
        <v>12.43</v>
      </c>
      <c r="X311" s="19">
        <f t="shared" si="47"/>
        <v>5.82</v>
      </c>
      <c r="Y311" s="93">
        <v>0</v>
      </c>
      <c r="Z311" s="195">
        <f t="shared" si="43"/>
        <v>168.24</v>
      </c>
      <c r="AA311" s="76"/>
    </row>
    <row r="312" spans="1:27" x14ac:dyDescent="0.25">
      <c r="A312" s="109">
        <f>'Door Comparison'!A312</f>
        <v>5</v>
      </c>
      <c r="B312" s="109">
        <f>'Door Comparison'!B312</f>
        <v>134</v>
      </c>
      <c r="C312" s="22" t="str">
        <f>'Door Comparison'!C312</f>
        <v>R01</v>
      </c>
      <c r="D312" s="22" t="str">
        <f>'Door Comparison'!F312</f>
        <v>Timber</v>
      </c>
      <c r="E312" s="22">
        <f>'Door Comparison'!D312</f>
        <v>1200</v>
      </c>
      <c r="F312" s="22">
        <f>'Door Comparison'!E312</f>
        <v>2200</v>
      </c>
      <c r="G312" s="22" t="e">
        <f>'Door Comparison'!#REF!</f>
        <v>#REF!</v>
      </c>
      <c r="H312" s="22">
        <f>'Door Comparison'!G312</f>
        <v>0</v>
      </c>
      <c r="I312" s="22">
        <f>'Door Comparison'!H312</f>
        <v>1</v>
      </c>
      <c r="J312" s="22">
        <f>'Door Comparison'!I312</f>
        <v>0</v>
      </c>
      <c r="K312" s="22">
        <f>'Door Comparison'!J312</f>
        <v>0</v>
      </c>
      <c r="L312" s="22">
        <f>'Door Comparison'!K312</f>
        <v>1</v>
      </c>
      <c r="M312" s="22">
        <f>'Door Comparison'!L312</f>
        <v>0</v>
      </c>
      <c r="O312" s="95">
        <v>88</v>
      </c>
      <c r="P312" s="81"/>
      <c r="Q312" s="19">
        <f t="shared" si="42"/>
        <v>17.36</v>
      </c>
      <c r="R312" s="133">
        <f t="shared" si="44"/>
        <v>21.11</v>
      </c>
      <c r="S312" s="93"/>
      <c r="T312" s="80"/>
      <c r="U312" s="93">
        <f t="shared" si="45"/>
        <v>23.52</v>
      </c>
      <c r="V312" s="19">
        <v>0</v>
      </c>
      <c r="W312" s="24">
        <f t="shared" si="46"/>
        <v>12.43</v>
      </c>
      <c r="X312" s="19">
        <f t="shared" si="47"/>
        <v>5.82</v>
      </c>
      <c r="Y312" s="93">
        <v>0</v>
      </c>
      <c r="Z312" s="195">
        <f t="shared" si="43"/>
        <v>168.24</v>
      </c>
      <c r="AA312" s="76"/>
    </row>
    <row r="313" spans="1:27" x14ac:dyDescent="0.25">
      <c r="A313" s="109">
        <f>'Door Comparison'!A313</f>
        <v>5</v>
      </c>
      <c r="B313" s="109">
        <f>'Door Comparison'!B313</f>
        <v>135</v>
      </c>
      <c r="C313" s="22" t="str">
        <f>'Door Comparison'!C313</f>
        <v>E06</v>
      </c>
      <c r="D313" s="22" t="str">
        <f>'Door Comparison'!F313</f>
        <v>Metal</v>
      </c>
      <c r="E313" s="22"/>
      <c r="F313" s="22"/>
      <c r="G313" s="22"/>
      <c r="H313" s="22"/>
      <c r="I313" s="22"/>
      <c r="J313" s="22"/>
      <c r="K313" s="22"/>
      <c r="L313" s="22"/>
      <c r="M313" s="22"/>
      <c r="O313" s="95"/>
      <c r="P313" s="81"/>
      <c r="Q313" s="19"/>
      <c r="S313" s="93"/>
      <c r="T313" s="80"/>
      <c r="U313" s="93"/>
      <c r="W313" s="24"/>
      <c r="X313" s="19"/>
      <c r="Y313" s="93"/>
      <c r="Z313" s="195"/>
      <c r="AA313" s="76" t="str">
        <f>'Door Comparison'!X313</f>
        <v>Fully clad metal doors cannot be fire certificated we have therefore allowed for a metal doorset</v>
      </c>
    </row>
    <row r="314" spans="1:27" x14ac:dyDescent="0.25">
      <c r="A314" s="109" t="str">
        <f>'Door Comparison'!A314</f>
        <v>05LL</v>
      </c>
      <c r="B314" s="109">
        <f>'Door Comparison'!B314</f>
        <v>1</v>
      </c>
      <c r="C314" s="22" t="str">
        <f>'Door Comparison'!C314</f>
        <v>R10</v>
      </c>
      <c r="D314" s="22" t="str">
        <f>'Door Comparison'!F314</f>
        <v>Profab</v>
      </c>
      <c r="E314" s="22">
        <f>'Door Comparison'!D314</f>
        <v>1200</v>
      </c>
      <c r="F314" s="22">
        <f>'Door Comparison'!E314</f>
        <v>925</v>
      </c>
      <c r="G314" s="22" t="e">
        <f>'Door Comparison'!#REF!</f>
        <v>#REF!</v>
      </c>
      <c r="H314" s="22">
        <f>'Door Comparison'!G314</f>
        <v>0</v>
      </c>
      <c r="I314" s="22">
        <f>'Door Comparison'!H314</f>
        <v>1</v>
      </c>
      <c r="J314" s="22">
        <f>'Door Comparison'!I314</f>
        <v>0</v>
      </c>
      <c r="K314" s="22">
        <f>'Door Comparison'!J314</f>
        <v>1</v>
      </c>
      <c r="L314" s="22">
        <f>'Door Comparison'!K314</f>
        <v>0</v>
      </c>
      <c r="M314" s="22">
        <f>'Door Comparison'!L314</f>
        <v>0</v>
      </c>
      <c r="O314" s="95">
        <v>135</v>
      </c>
      <c r="P314" s="81"/>
      <c r="Q314" s="19">
        <f t="shared" ref="Q314:Q339" si="51">(E314+2*F314)*3.1/1000</f>
        <v>9.4600000000000009</v>
      </c>
      <c r="S314" s="93"/>
      <c r="T314" s="80"/>
      <c r="U314" s="93"/>
      <c r="W314" s="24">
        <f t="shared" ref="W314:W339" si="52">(K314*((E314+2*F314)*1.11/1000))+(L314*((E314+2*F314)*2.22/1000))+(M314*((E314+2*F314)*1.11/1000))</f>
        <v>3.39</v>
      </c>
      <c r="X314" s="19">
        <f t="shared" ref="X314:X339" si="53">(K314+L314+M314)*((E314+2*F314)*1.04/1000)</f>
        <v>3.17</v>
      </c>
      <c r="Y314" s="93"/>
      <c r="Z314" s="195">
        <f t="shared" si="43"/>
        <v>151.02000000000001</v>
      </c>
      <c r="AA314" s="76" t="str">
        <f>'Door Comparison'!X314</f>
        <v>No specification, have assumed as DRS-07 with no lever handle</v>
      </c>
    </row>
    <row r="315" spans="1:27" x14ac:dyDescent="0.25">
      <c r="A315" s="109" t="str">
        <f>'Door Comparison'!A315</f>
        <v>05LL</v>
      </c>
      <c r="B315" s="109">
        <f>'Door Comparison'!B315</f>
        <v>2</v>
      </c>
      <c r="C315" s="22" t="str">
        <f>'Door Comparison'!C315</f>
        <v>R10</v>
      </c>
      <c r="D315" s="22" t="str">
        <f>'Door Comparison'!F315</f>
        <v>Profab</v>
      </c>
      <c r="E315" s="22">
        <f>'Door Comparison'!D315</f>
        <v>1010</v>
      </c>
      <c r="F315" s="22">
        <f>'Door Comparison'!E315</f>
        <v>975</v>
      </c>
      <c r="G315" s="22" t="e">
        <f>'Door Comparison'!#REF!</f>
        <v>#REF!</v>
      </c>
      <c r="H315" s="22">
        <f>'Door Comparison'!G315</f>
        <v>0</v>
      </c>
      <c r="I315" s="22">
        <f>'Door Comparison'!H315</f>
        <v>1</v>
      </c>
      <c r="J315" s="22">
        <f>'Door Comparison'!I315</f>
        <v>0</v>
      </c>
      <c r="K315" s="22">
        <f>'Door Comparison'!J315</f>
        <v>1</v>
      </c>
      <c r="L315" s="22">
        <f>'Door Comparison'!K315</f>
        <v>0</v>
      </c>
      <c r="M315" s="22">
        <f>'Door Comparison'!L315</f>
        <v>0</v>
      </c>
      <c r="O315" s="95">
        <v>135</v>
      </c>
      <c r="P315" s="81"/>
      <c r="Q315" s="19">
        <f t="shared" si="51"/>
        <v>9.18</v>
      </c>
      <c r="S315" s="93"/>
      <c r="T315" s="80"/>
      <c r="U315" s="93"/>
      <c r="W315" s="24">
        <f t="shared" si="52"/>
        <v>3.29</v>
      </c>
      <c r="X315" s="19">
        <f t="shared" si="53"/>
        <v>3.08</v>
      </c>
      <c r="Y315" s="93"/>
      <c r="Z315" s="195">
        <f t="shared" si="43"/>
        <v>150.55000000000001</v>
      </c>
      <c r="AA315" s="76" t="str">
        <f>'Door Comparison'!X315</f>
        <v>No specification, have assumed as DRS-07 with no lever handle</v>
      </c>
    </row>
    <row r="316" spans="1:27" x14ac:dyDescent="0.25">
      <c r="A316" s="109" t="str">
        <f>'Door Comparison'!A316</f>
        <v>05LL</v>
      </c>
      <c r="B316" s="109">
        <f>'Door Comparison'!B316</f>
        <v>3</v>
      </c>
      <c r="C316" s="22" t="str">
        <f>'Door Comparison'!C316</f>
        <v>R10</v>
      </c>
      <c r="D316" s="22" t="str">
        <f>'Door Comparison'!F316</f>
        <v>Profab</v>
      </c>
      <c r="E316" s="22">
        <f>'Door Comparison'!D316</f>
        <v>1010</v>
      </c>
      <c r="F316" s="22">
        <f>'Door Comparison'!E316</f>
        <v>975</v>
      </c>
      <c r="G316" s="22" t="e">
        <f>'Door Comparison'!#REF!</f>
        <v>#REF!</v>
      </c>
      <c r="H316" s="22">
        <f>'Door Comparison'!G316</f>
        <v>0</v>
      </c>
      <c r="I316" s="22">
        <f>'Door Comparison'!H316</f>
        <v>1</v>
      </c>
      <c r="J316" s="22">
        <f>'Door Comparison'!I316</f>
        <v>0</v>
      </c>
      <c r="K316" s="22">
        <f>'Door Comparison'!J316</f>
        <v>1</v>
      </c>
      <c r="L316" s="22">
        <f>'Door Comparison'!K316</f>
        <v>0</v>
      </c>
      <c r="M316" s="22">
        <f>'Door Comparison'!L316</f>
        <v>0</v>
      </c>
      <c r="O316" s="95">
        <v>135</v>
      </c>
      <c r="P316" s="81"/>
      <c r="Q316" s="19">
        <f t="shared" si="51"/>
        <v>9.18</v>
      </c>
      <c r="S316" s="93"/>
      <c r="T316" s="80"/>
      <c r="U316" s="93"/>
      <c r="W316" s="24">
        <f t="shared" si="52"/>
        <v>3.29</v>
      </c>
      <c r="X316" s="19">
        <f t="shared" si="53"/>
        <v>3.08</v>
      </c>
      <c r="Y316" s="93"/>
      <c r="Z316" s="195">
        <f t="shared" si="43"/>
        <v>150.55000000000001</v>
      </c>
      <c r="AA316" s="76" t="str">
        <f>'Door Comparison'!X316</f>
        <v>No specification, have assumed as DRS-07 with no lever handle</v>
      </c>
    </row>
    <row r="317" spans="1:27" x14ac:dyDescent="0.25">
      <c r="A317" s="109" t="str">
        <f>'Door Comparison'!A317</f>
        <v>05LL</v>
      </c>
      <c r="B317" s="109">
        <f>'Door Comparison'!B317</f>
        <v>4</v>
      </c>
      <c r="C317" s="22" t="str">
        <f>'Door Comparison'!C317</f>
        <v>R10</v>
      </c>
      <c r="D317" s="22" t="str">
        <f>'Door Comparison'!F317</f>
        <v>Profab</v>
      </c>
      <c r="E317" s="22">
        <f>'Door Comparison'!D317</f>
        <v>1010</v>
      </c>
      <c r="F317" s="22">
        <f>'Door Comparison'!E317</f>
        <v>975</v>
      </c>
      <c r="G317" s="22" t="e">
        <f>'Door Comparison'!#REF!</f>
        <v>#REF!</v>
      </c>
      <c r="H317" s="22">
        <f>'Door Comparison'!G317</f>
        <v>0</v>
      </c>
      <c r="I317" s="22">
        <f>'Door Comparison'!H317</f>
        <v>1</v>
      </c>
      <c r="J317" s="22">
        <f>'Door Comparison'!I317</f>
        <v>0</v>
      </c>
      <c r="K317" s="22">
        <f>'Door Comparison'!J317</f>
        <v>1</v>
      </c>
      <c r="L317" s="22">
        <f>'Door Comparison'!K317</f>
        <v>0</v>
      </c>
      <c r="M317" s="22">
        <f>'Door Comparison'!L317</f>
        <v>0</v>
      </c>
      <c r="O317" s="95">
        <v>135</v>
      </c>
      <c r="P317" s="81"/>
      <c r="Q317" s="19">
        <f t="shared" si="51"/>
        <v>9.18</v>
      </c>
      <c r="S317" s="93"/>
      <c r="T317" s="80"/>
      <c r="U317" s="93"/>
      <c r="W317" s="24">
        <f t="shared" si="52"/>
        <v>3.29</v>
      </c>
      <c r="X317" s="19">
        <f t="shared" si="53"/>
        <v>3.08</v>
      </c>
      <c r="Y317" s="93"/>
      <c r="Z317" s="195">
        <f t="shared" si="43"/>
        <v>150.55000000000001</v>
      </c>
      <c r="AA317" s="76" t="str">
        <f>'Door Comparison'!X317</f>
        <v>No specification, have assumed as DRS-07 with no lever handle</v>
      </c>
    </row>
    <row r="318" spans="1:27" x14ac:dyDescent="0.25">
      <c r="A318" s="109" t="str">
        <f>'Door Comparison'!A318</f>
        <v>05LL</v>
      </c>
      <c r="B318" s="109">
        <f>'Door Comparison'!B318</f>
        <v>5</v>
      </c>
      <c r="C318" s="22" t="str">
        <f>'Door Comparison'!C318</f>
        <v>R10</v>
      </c>
      <c r="D318" s="22" t="str">
        <f>'Door Comparison'!F318</f>
        <v>Profab</v>
      </c>
      <c r="E318" s="22">
        <f>'Door Comparison'!D318</f>
        <v>1010</v>
      </c>
      <c r="F318" s="22">
        <f>'Door Comparison'!E318</f>
        <v>975</v>
      </c>
      <c r="G318" s="22" t="e">
        <f>'Door Comparison'!#REF!</f>
        <v>#REF!</v>
      </c>
      <c r="H318" s="22">
        <f>'Door Comparison'!G318</f>
        <v>0</v>
      </c>
      <c r="I318" s="22">
        <f>'Door Comparison'!H318</f>
        <v>1</v>
      </c>
      <c r="J318" s="22">
        <f>'Door Comparison'!I318</f>
        <v>0</v>
      </c>
      <c r="K318" s="22">
        <f>'Door Comparison'!J318</f>
        <v>1</v>
      </c>
      <c r="L318" s="22">
        <f>'Door Comparison'!K318</f>
        <v>0</v>
      </c>
      <c r="M318" s="22">
        <f>'Door Comparison'!L318</f>
        <v>0</v>
      </c>
      <c r="O318" s="95">
        <v>135</v>
      </c>
      <c r="P318" s="81"/>
      <c r="Q318" s="19">
        <f t="shared" si="51"/>
        <v>9.18</v>
      </c>
      <c r="S318" s="93"/>
      <c r="T318" s="80"/>
      <c r="U318" s="93"/>
      <c r="W318" s="24">
        <f t="shared" si="52"/>
        <v>3.29</v>
      </c>
      <c r="X318" s="19">
        <f t="shared" si="53"/>
        <v>3.08</v>
      </c>
      <c r="Y318" s="93"/>
      <c r="Z318" s="195">
        <f t="shared" si="43"/>
        <v>150.55000000000001</v>
      </c>
      <c r="AA318" s="76" t="str">
        <f>'Door Comparison'!X318</f>
        <v>No specification, have assumed as DRS-07 with no lever handle</v>
      </c>
    </row>
    <row r="319" spans="1:27" x14ac:dyDescent="0.25">
      <c r="A319" s="109" t="str">
        <f>'Door Comparison'!A319</f>
        <v>05LL</v>
      </c>
      <c r="B319" s="109">
        <f>'Door Comparison'!B319</f>
        <v>6</v>
      </c>
      <c r="C319" s="22" t="str">
        <f>'Door Comparison'!C319</f>
        <v>R10</v>
      </c>
      <c r="D319" s="22" t="str">
        <f>'Door Comparison'!F319</f>
        <v>Profab</v>
      </c>
      <c r="E319" s="22">
        <f>'Door Comparison'!D319</f>
        <v>1200</v>
      </c>
      <c r="F319" s="22">
        <f>'Door Comparison'!E319</f>
        <v>800</v>
      </c>
      <c r="G319" s="22" t="e">
        <f>'Door Comparison'!#REF!</f>
        <v>#REF!</v>
      </c>
      <c r="H319" s="22">
        <f>'Door Comparison'!G319</f>
        <v>0</v>
      </c>
      <c r="I319" s="22">
        <f>'Door Comparison'!H319</f>
        <v>1</v>
      </c>
      <c r="J319" s="22">
        <f>'Door Comparison'!I319</f>
        <v>0</v>
      </c>
      <c r="K319" s="22">
        <f>'Door Comparison'!J319</f>
        <v>1</v>
      </c>
      <c r="L319" s="22">
        <f>'Door Comparison'!K319</f>
        <v>0</v>
      </c>
      <c r="M319" s="22">
        <f>'Door Comparison'!L319</f>
        <v>0</v>
      </c>
      <c r="O319" s="95">
        <v>135</v>
      </c>
      <c r="P319" s="81"/>
      <c r="Q319" s="19">
        <f t="shared" si="51"/>
        <v>8.68</v>
      </c>
      <c r="S319" s="93"/>
      <c r="T319" s="80"/>
      <c r="U319" s="93"/>
      <c r="W319" s="24">
        <f t="shared" si="52"/>
        <v>3.11</v>
      </c>
      <c r="X319" s="19">
        <f t="shared" si="53"/>
        <v>2.91</v>
      </c>
      <c r="Y319" s="93"/>
      <c r="Z319" s="195">
        <f t="shared" si="43"/>
        <v>149.69999999999999</v>
      </c>
      <c r="AA319" s="76" t="str">
        <f>'Door Comparison'!X319</f>
        <v>No specification, have assumed as DRS-07 with no lever handle</v>
      </c>
    </row>
    <row r="320" spans="1:27" x14ac:dyDescent="0.25">
      <c r="A320" s="109" t="str">
        <f>'Door Comparison'!A320</f>
        <v>05LL</v>
      </c>
      <c r="B320" s="109">
        <f>'Door Comparison'!B320</f>
        <v>7</v>
      </c>
      <c r="C320" s="22" t="str">
        <f>'Door Comparison'!C320</f>
        <v>R10</v>
      </c>
      <c r="D320" s="22" t="str">
        <f>'Door Comparison'!F320</f>
        <v>Profab</v>
      </c>
      <c r="E320" s="22">
        <f>'Door Comparison'!D320</f>
        <v>1010</v>
      </c>
      <c r="F320" s="22">
        <f>'Door Comparison'!E320</f>
        <v>975</v>
      </c>
      <c r="G320" s="22" t="e">
        <f>'Door Comparison'!#REF!</f>
        <v>#REF!</v>
      </c>
      <c r="H320" s="22">
        <f>'Door Comparison'!G320</f>
        <v>0</v>
      </c>
      <c r="I320" s="22">
        <f>'Door Comparison'!H320</f>
        <v>1</v>
      </c>
      <c r="J320" s="22">
        <f>'Door Comparison'!I320</f>
        <v>0</v>
      </c>
      <c r="K320" s="22">
        <f>'Door Comparison'!J320</f>
        <v>1</v>
      </c>
      <c r="L320" s="22">
        <f>'Door Comparison'!K320</f>
        <v>0</v>
      </c>
      <c r="M320" s="22">
        <f>'Door Comparison'!L320</f>
        <v>0</v>
      </c>
      <c r="O320" s="95">
        <v>135</v>
      </c>
      <c r="P320" s="81"/>
      <c r="Q320" s="19">
        <f t="shared" si="51"/>
        <v>9.18</v>
      </c>
      <c r="S320" s="93"/>
      <c r="T320" s="80"/>
      <c r="U320" s="93"/>
      <c r="W320" s="24">
        <f t="shared" si="52"/>
        <v>3.29</v>
      </c>
      <c r="X320" s="19">
        <f t="shared" si="53"/>
        <v>3.08</v>
      </c>
      <c r="Y320" s="93"/>
      <c r="Z320" s="195">
        <f t="shared" si="43"/>
        <v>150.55000000000001</v>
      </c>
      <c r="AA320" s="76" t="str">
        <f>'Door Comparison'!X320</f>
        <v>No specification, have assumed as DRS-07 with no lever handle</v>
      </c>
    </row>
    <row r="321" spans="1:27" x14ac:dyDescent="0.25">
      <c r="A321" s="109" t="str">
        <f>'Door Comparison'!A321</f>
        <v>05LL</v>
      </c>
      <c r="B321" s="109">
        <f>'Door Comparison'!B321</f>
        <v>8</v>
      </c>
      <c r="C321" s="22" t="str">
        <f>'Door Comparison'!C321</f>
        <v>R10</v>
      </c>
      <c r="D321" s="22" t="str">
        <f>'Door Comparison'!F321</f>
        <v>Profab</v>
      </c>
      <c r="E321" s="22">
        <f>'Door Comparison'!D321</f>
        <v>1010</v>
      </c>
      <c r="F321" s="22">
        <f>'Door Comparison'!E321</f>
        <v>975</v>
      </c>
      <c r="G321" s="22" t="e">
        <f>'Door Comparison'!#REF!</f>
        <v>#REF!</v>
      </c>
      <c r="H321" s="22">
        <f>'Door Comparison'!G321</f>
        <v>0</v>
      </c>
      <c r="I321" s="22">
        <f>'Door Comparison'!H321</f>
        <v>1</v>
      </c>
      <c r="J321" s="22">
        <f>'Door Comparison'!I321</f>
        <v>0</v>
      </c>
      <c r="K321" s="22">
        <f>'Door Comparison'!J321</f>
        <v>1</v>
      </c>
      <c r="L321" s="22">
        <f>'Door Comparison'!K321</f>
        <v>0</v>
      </c>
      <c r="M321" s="22">
        <f>'Door Comparison'!L321</f>
        <v>0</v>
      </c>
      <c r="O321" s="95">
        <v>135</v>
      </c>
      <c r="P321" s="81"/>
      <c r="Q321" s="19">
        <f t="shared" si="51"/>
        <v>9.18</v>
      </c>
      <c r="S321" s="93"/>
      <c r="T321" s="80"/>
      <c r="U321" s="93"/>
      <c r="W321" s="24">
        <f t="shared" si="52"/>
        <v>3.29</v>
      </c>
      <c r="X321" s="19">
        <f t="shared" si="53"/>
        <v>3.08</v>
      </c>
      <c r="Y321" s="93"/>
      <c r="Z321" s="195">
        <f t="shared" si="43"/>
        <v>150.55000000000001</v>
      </c>
      <c r="AA321" s="76" t="str">
        <f>'Door Comparison'!X321</f>
        <v>No specification, have assumed as DRS-07 with no lever handle</v>
      </c>
    </row>
    <row r="322" spans="1:27" x14ac:dyDescent="0.25">
      <c r="A322" s="109" t="str">
        <f>'Door Comparison'!A322</f>
        <v>05LL</v>
      </c>
      <c r="B322" s="109">
        <f>'Door Comparison'!B322</f>
        <v>9</v>
      </c>
      <c r="C322" s="22" t="str">
        <f>'Door Comparison'!C322</f>
        <v>R10</v>
      </c>
      <c r="D322" s="22" t="str">
        <f>'Door Comparison'!F322</f>
        <v>Profab</v>
      </c>
      <c r="E322" s="22">
        <f>'Door Comparison'!D322</f>
        <v>1010</v>
      </c>
      <c r="F322" s="22">
        <f>'Door Comparison'!E322</f>
        <v>975</v>
      </c>
      <c r="G322" s="22" t="e">
        <f>'Door Comparison'!#REF!</f>
        <v>#REF!</v>
      </c>
      <c r="H322" s="22">
        <f>'Door Comparison'!G322</f>
        <v>0</v>
      </c>
      <c r="I322" s="22">
        <f>'Door Comparison'!H322</f>
        <v>1</v>
      </c>
      <c r="J322" s="22">
        <f>'Door Comparison'!I322</f>
        <v>0</v>
      </c>
      <c r="K322" s="22">
        <f>'Door Comparison'!J322</f>
        <v>1</v>
      </c>
      <c r="L322" s="22">
        <f>'Door Comparison'!K322</f>
        <v>0</v>
      </c>
      <c r="M322" s="22">
        <f>'Door Comparison'!L322</f>
        <v>0</v>
      </c>
      <c r="O322" s="95">
        <v>135</v>
      </c>
      <c r="P322" s="81"/>
      <c r="Q322" s="19">
        <f t="shared" si="51"/>
        <v>9.18</v>
      </c>
      <c r="S322" s="93"/>
      <c r="T322" s="80"/>
      <c r="U322" s="93"/>
      <c r="W322" s="24">
        <f t="shared" si="52"/>
        <v>3.29</v>
      </c>
      <c r="X322" s="19">
        <f t="shared" si="53"/>
        <v>3.08</v>
      </c>
      <c r="Y322" s="93"/>
      <c r="Z322" s="195">
        <f t="shared" si="43"/>
        <v>150.55000000000001</v>
      </c>
      <c r="AA322" s="76" t="str">
        <f>'Door Comparison'!X322</f>
        <v>No specification, have assumed as DRS-07 with no lever handle</v>
      </c>
    </row>
    <row r="323" spans="1:27" x14ac:dyDescent="0.25">
      <c r="A323" s="109" t="str">
        <f>'Door Comparison'!A323</f>
        <v>05LL</v>
      </c>
      <c r="B323" s="109">
        <f>'Door Comparison'!B323</f>
        <v>10</v>
      </c>
      <c r="C323" s="22" t="str">
        <f>'Door Comparison'!C323</f>
        <v>R10</v>
      </c>
      <c r="D323" s="22" t="str">
        <f>'Door Comparison'!F323</f>
        <v>Profab</v>
      </c>
      <c r="E323" s="22">
        <f>'Door Comparison'!D323</f>
        <v>1010</v>
      </c>
      <c r="F323" s="22">
        <f>'Door Comparison'!E323</f>
        <v>975</v>
      </c>
      <c r="G323" s="22" t="e">
        <f>'Door Comparison'!#REF!</f>
        <v>#REF!</v>
      </c>
      <c r="H323" s="22">
        <f>'Door Comparison'!G323</f>
        <v>0</v>
      </c>
      <c r="I323" s="22">
        <f>'Door Comparison'!H323</f>
        <v>1</v>
      </c>
      <c r="J323" s="22">
        <f>'Door Comparison'!I323</f>
        <v>0</v>
      </c>
      <c r="K323" s="22">
        <f>'Door Comparison'!J323</f>
        <v>1</v>
      </c>
      <c r="L323" s="22">
        <f>'Door Comparison'!K323</f>
        <v>0</v>
      </c>
      <c r="M323" s="22">
        <f>'Door Comparison'!L323</f>
        <v>0</v>
      </c>
      <c r="O323" s="95">
        <v>135</v>
      </c>
      <c r="P323" s="81"/>
      <c r="Q323" s="19">
        <f t="shared" si="51"/>
        <v>9.18</v>
      </c>
      <c r="S323" s="93"/>
      <c r="T323" s="80"/>
      <c r="U323" s="93"/>
      <c r="W323" s="24">
        <f t="shared" si="52"/>
        <v>3.29</v>
      </c>
      <c r="X323" s="19">
        <f t="shared" si="53"/>
        <v>3.08</v>
      </c>
      <c r="Y323" s="93"/>
      <c r="Z323" s="195">
        <f t="shared" si="43"/>
        <v>150.55000000000001</v>
      </c>
      <c r="AA323" s="76" t="str">
        <f>'Door Comparison'!X323</f>
        <v>No specification, have assumed as DRS-07 with no lever handle</v>
      </c>
    </row>
    <row r="324" spans="1:27" x14ac:dyDescent="0.25">
      <c r="A324" s="109" t="str">
        <f>'Door Comparison'!A324</f>
        <v>05LL</v>
      </c>
      <c r="B324" s="109">
        <f>'Door Comparison'!B324</f>
        <v>11</v>
      </c>
      <c r="C324" s="22" t="str">
        <f>'Door Comparison'!C324</f>
        <v>R10</v>
      </c>
      <c r="D324" s="22" t="str">
        <f>'Door Comparison'!F324</f>
        <v>Profab</v>
      </c>
      <c r="E324" s="22">
        <f>'Door Comparison'!D324</f>
        <v>1010</v>
      </c>
      <c r="F324" s="22">
        <f>'Door Comparison'!E324</f>
        <v>975</v>
      </c>
      <c r="G324" s="22" t="e">
        <f>'Door Comparison'!#REF!</f>
        <v>#REF!</v>
      </c>
      <c r="H324" s="22">
        <f>'Door Comparison'!G324</f>
        <v>0</v>
      </c>
      <c r="I324" s="22">
        <f>'Door Comparison'!H324</f>
        <v>1</v>
      </c>
      <c r="J324" s="22">
        <f>'Door Comparison'!I324</f>
        <v>0</v>
      </c>
      <c r="K324" s="22">
        <f>'Door Comparison'!J324</f>
        <v>1</v>
      </c>
      <c r="L324" s="22">
        <f>'Door Comparison'!K324</f>
        <v>0</v>
      </c>
      <c r="M324" s="22">
        <f>'Door Comparison'!L324</f>
        <v>0</v>
      </c>
      <c r="O324" s="95">
        <v>135</v>
      </c>
      <c r="P324" s="81"/>
      <c r="Q324" s="19">
        <f t="shared" si="51"/>
        <v>9.18</v>
      </c>
      <c r="S324" s="93"/>
      <c r="T324" s="80"/>
      <c r="U324" s="93"/>
      <c r="W324" s="24">
        <f t="shared" si="52"/>
        <v>3.29</v>
      </c>
      <c r="X324" s="19">
        <f t="shared" si="53"/>
        <v>3.08</v>
      </c>
      <c r="Y324" s="93"/>
      <c r="Z324" s="195">
        <f t="shared" si="43"/>
        <v>150.55000000000001</v>
      </c>
      <c r="AA324" s="76" t="str">
        <f>'Door Comparison'!X324</f>
        <v>No specification, have assumed as DRS-07 with no lever handle</v>
      </c>
    </row>
    <row r="325" spans="1:27" x14ac:dyDescent="0.25">
      <c r="A325" s="109" t="str">
        <f>'Door Comparison'!A325</f>
        <v>05LL</v>
      </c>
      <c r="B325" s="109">
        <f>'Door Comparison'!B325</f>
        <v>12</v>
      </c>
      <c r="C325" s="22" t="str">
        <f>'Door Comparison'!C325</f>
        <v>R10</v>
      </c>
      <c r="D325" s="22" t="str">
        <f>'Door Comparison'!F325</f>
        <v>Profab</v>
      </c>
      <c r="E325" s="22">
        <f>'Door Comparison'!D325</f>
        <v>1010</v>
      </c>
      <c r="F325" s="22">
        <f>'Door Comparison'!E325</f>
        <v>975</v>
      </c>
      <c r="G325" s="22" t="e">
        <f>'Door Comparison'!#REF!</f>
        <v>#REF!</v>
      </c>
      <c r="H325" s="22">
        <f>'Door Comparison'!G325</f>
        <v>0</v>
      </c>
      <c r="I325" s="22">
        <f>'Door Comparison'!H325</f>
        <v>1</v>
      </c>
      <c r="J325" s="22">
        <f>'Door Comparison'!I325</f>
        <v>0</v>
      </c>
      <c r="K325" s="22">
        <f>'Door Comparison'!J325</f>
        <v>1</v>
      </c>
      <c r="L325" s="22">
        <f>'Door Comparison'!K325</f>
        <v>0</v>
      </c>
      <c r="M325" s="22">
        <f>'Door Comparison'!L325</f>
        <v>0</v>
      </c>
      <c r="O325" s="95">
        <v>135</v>
      </c>
      <c r="P325" s="81"/>
      <c r="Q325" s="19">
        <f t="shared" si="51"/>
        <v>9.18</v>
      </c>
      <c r="S325" s="93"/>
      <c r="T325" s="80"/>
      <c r="U325" s="93"/>
      <c r="W325" s="24">
        <f t="shared" si="52"/>
        <v>3.29</v>
      </c>
      <c r="X325" s="19">
        <f t="shared" si="53"/>
        <v>3.08</v>
      </c>
      <c r="Y325" s="93"/>
      <c r="Z325" s="195">
        <f t="shared" si="43"/>
        <v>150.55000000000001</v>
      </c>
      <c r="AA325" s="76" t="str">
        <f>'Door Comparison'!X325</f>
        <v>No specification, have assumed as DRS-07 with no lever handle</v>
      </c>
    </row>
    <row r="326" spans="1:27" x14ac:dyDescent="0.25">
      <c r="A326" s="109" t="str">
        <f>'Door Comparison'!A326</f>
        <v>05LL</v>
      </c>
      <c r="B326" s="109">
        <f>'Door Comparison'!B326</f>
        <v>13</v>
      </c>
      <c r="C326" s="22" t="str">
        <f>'Door Comparison'!C326</f>
        <v>R10</v>
      </c>
      <c r="D326" s="22" t="str">
        <f>'Door Comparison'!F326</f>
        <v>Profab</v>
      </c>
      <c r="E326" s="22">
        <f>'Door Comparison'!D326</f>
        <v>1010</v>
      </c>
      <c r="F326" s="22">
        <f>'Door Comparison'!E326</f>
        <v>975</v>
      </c>
      <c r="G326" s="22" t="e">
        <f>'Door Comparison'!#REF!</f>
        <v>#REF!</v>
      </c>
      <c r="H326" s="22">
        <f>'Door Comparison'!G326</f>
        <v>0</v>
      </c>
      <c r="I326" s="22">
        <f>'Door Comparison'!H326</f>
        <v>1</v>
      </c>
      <c r="J326" s="22">
        <f>'Door Comparison'!I326</f>
        <v>0</v>
      </c>
      <c r="K326" s="22">
        <f>'Door Comparison'!J326</f>
        <v>1</v>
      </c>
      <c r="L326" s="22">
        <f>'Door Comparison'!K326</f>
        <v>0</v>
      </c>
      <c r="M326" s="22">
        <f>'Door Comparison'!L326</f>
        <v>0</v>
      </c>
      <c r="O326" s="95">
        <v>135</v>
      </c>
      <c r="P326" s="81"/>
      <c r="Q326" s="19">
        <f t="shared" si="51"/>
        <v>9.18</v>
      </c>
      <c r="S326" s="93"/>
      <c r="T326" s="80"/>
      <c r="U326" s="93"/>
      <c r="W326" s="24">
        <f t="shared" si="52"/>
        <v>3.29</v>
      </c>
      <c r="X326" s="19">
        <f t="shared" si="53"/>
        <v>3.08</v>
      </c>
      <c r="Y326" s="93"/>
      <c r="Z326" s="195">
        <f t="shared" si="43"/>
        <v>150.55000000000001</v>
      </c>
      <c r="AA326" s="76" t="str">
        <f>'Door Comparison'!X326</f>
        <v>No specification, have assumed as DRS-07 with no lever handle</v>
      </c>
    </row>
    <row r="327" spans="1:27" x14ac:dyDescent="0.25">
      <c r="A327" s="109" t="str">
        <f>'Door Comparison'!A327</f>
        <v>05LL</v>
      </c>
      <c r="B327" s="109">
        <f>'Door Comparison'!B327</f>
        <v>14</v>
      </c>
      <c r="C327" s="22" t="str">
        <f>'Door Comparison'!C327</f>
        <v>R10</v>
      </c>
      <c r="D327" s="22" t="str">
        <f>'Door Comparison'!F327</f>
        <v>Profab</v>
      </c>
      <c r="E327" s="22">
        <f>'Door Comparison'!D327</f>
        <v>1010</v>
      </c>
      <c r="F327" s="22">
        <f>'Door Comparison'!E327</f>
        <v>975</v>
      </c>
      <c r="G327" s="22" t="e">
        <f>'Door Comparison'!#REF!</f>
        <v>#REF!</v>
      </c>
      <c r="H327" s="22">
        <f>'Door Comparison'!G327</f>
        <v>0</v>
      </c>
      <c r="I327" s="22">
        <f>'Door Comparison'!H327</f>
        <v>1</v>
      </c>
      <c r="J327" s="22">
        <f>'Door Comparison'!I327</f>
        <v>0</v>
      </c>
      <c r="K327" s="22">
        <f>'Door Comparison'!J327</f>
        <v>1</v>
      </c>
      <c r="L327" s="22">
        <f>'Door Comparison'!K327</f>
        <v>0</v>
      </c>
      <c r="M327" s="22">
        <f>'Door Comparison'!L327</f>
        <v>0</v>
      </c>
      <c r="O327" s="95">
        <v>135</v>
      </c>
      <c r="P327" s="81"/>
      <c r="Q327" s="19">
        <f t="shared" si="51"/>
        <v>9.18</v>
      </c>
      <c r="S327" s="93"/>
      <c r="T327" s="80"/>
      <c r="U327" s="93"/>
      <c r="W327" s="24">
        <f t="shared" si="52"/>
        <v>3.29</v>
      </c>
      <c r="X327" s="19">
        <f t="shared" si="53"/>
        <v>3.08</v>
      </c>
      <c r="Y327" s="93"/>
      <c r="Z327" s="195">
        <f t="shared" si="43"/>
        <v>150.55000000000001</v>
      </c>
      <c r="AA327" s="76" t="str">
        <f>'Door Comparison'!X327</f>
        <v>No specification, have assumed as DRS-07 with no lever handle</v>
      </c>
    </row>
    <row r="328" spans="1:27" x14ac:dyDescent="0.25">
      <c r="A328" s="109" t="str">
        <f>'Door Comparison'!A328</f>
        <v>05LL</v>
      </c>
      <c r="B328" s="109">
        <f>'Door Comparison'!B328</f>
        <v>15</v>
      </c>
      <c r="C328" s="22" t="str">
        <f>'Door Comparison'!C328</f>
        <v>R10</v>
      </c>
      <c r="D328" s="22" t="str">
        <f>'Door Comparison'!F328</f>
        <v>Profab</v>
      </c>
      <c r="E328" s="22">
        <f>'Door Comparison'!D328</f>
        <v>1010</v>
      </c>
      <c r="F328" s="22">
        <f>'Door Comparison'!E328</f>
        <v>975</v>
      </c>
      <c r="G328" s="22" t="e">
        <f>'Door Comparison'!#REF!</f>
        <v>#REF!</v>
      </c>
      <c r="H328" s="22">
        <f>'Door Comparison'!G328</f>
        <v>0</v>
      </c>
      <c r="I328" s="22">
        <f>'Door Comparison'!H328</f>
        <v>1</v>
      </c>
      <c r="J328" s="22">
        <f>'Door Comparison'!I328</f>
        <v>0</v>
      </c>
      <c r="K328" s="22">
        <f>'Door Comparison'!J328</f>
        <v>1</v>
      </c>
      <c r="L328" s="22">
        <f>'Door Comparison'!K328</f>
        <v>0</v>
      </c>
      <c r="M328" s="22">
        <f>'Door Comparison'!L328</f>
        <v>0</v>
      </c>
      <c r="O328" s="95">
        <v>135</v>
      </c>
      <c r="P328" s="81"/>
      <c r="Q328" s="19">
        <f t="shared" si="51"/>
        <v>9.18</v>
      </c>
      <c r="S328" s="93"/>
      <c r="T328" s="80"/>
      <c r="U328" s="93"/>
      <c r="W328" s="24">
        <f t="shared" si="52"/>
        <v>3.29</v>
      </c>
      <c r="X328" s="19">
        <f t="shared" si="53"/>
        <v>3.08</v>
      </c>
      <c r="Y328" s="93"/>
      <c r="Z328" s="195">
        <f t="shared" si="43"/>
        <v>150.55000000000001</v>
      </c>
      <c r="AA328" s="76" t="str">
        <f>'Door Comparison'!X328</f>
        <v>No specification, have assumed as DRS-07 with no lever handle</v>
      </c>
    </row>
    <row r="329" spans="1:27" x14ac:dyDescent="0.25">
      <c r="A329" s="109" t="str">
        <f>'Door Comparison'!A329</f>
        <v>05LL</v>
      </c>
      <c r="B329" s="109">
        <f>'Door Comparison'!B329</f>
        <v>16</v>
      </c>
      <c r="C329" s="22" t="str">
        <f>'Door Comparison'!C329</f>
        <v>R10</v>
      </c>
      <c r="D329" s="22" t="str">
        <f>'Door Comparison'!F329</f>
        <v>Profab</v>
      </c>
      <c r="E329" s="22">
        <f>'Door Comparison'!D329</f>
        <v>1010</v>
      </c>
      <c r="F329" s="22">
        <f>'Door Comparison'!E329</f>
        <v>975</v>
      </c>
      <c r="G329" s="22" t="e">
        <f>'Door Comparison'!#REF!</f>
        <v>#REF!</v>
      </c>
      <c r="H329" s="22">
        <f>'Door Comparison'!G329</f>
        <v>0</v>
      </c>
      <c r="I329" s="22">
        <f>'Door Comparison'!H329</f>
        <v>1</v>
      </c>
      <c r="J329" s="22">
        <f>'Door Comparison'!I329</f>
        <v>0</v>
      </c>
      <c r="K329" s="22">
        <f>'Door Comparison'!J329</f>
        <v>1</v>
      </c>
      <c r="L329" s="22">
        <f>'Door Comparison'!K329</f>
        <v>0</v>
      </c>
      <c r="M329" s="22">
        <f>'Door Comparison'!L329</f>
        <v>0</v>
      </c>
      <c r="O329" s="95">
        <v>135</v>
      </c>
      <c r="P329" s="81"/>
      <c r="Q329" s="19">
        <f t="shared" si="51"/>
        <v>9.18</v>
      </c>
      <c r="S329" s="93"/>
      <c r="T329" s="80"/>
      <c r="U329" s="93"/>
      <c r="W329" s="24">
        <f t="shared" si="52"/>
        <v>3.29</v>
      </c>
      <c r="X329" s="19">
        <f t="shared" si="53"/>
        <v>3.08</v>
      </c>
      <c r="Y329" s="93"/>
      <c r="Z329" s="195">
        <f t="shared" si="43"/>
        <v>150.55000000000001</v>
      </c>
      <c r="AA329" s="76" t="str">
        <f>'Door Comparison'!X329</f>
        <v>No specification, have assumed as DRS-07 with no lever handle</v>
      </c>
    </row>
    <row r="330" spans="1:27" x14ac:dyDescent="0.25">
      <c r="A330" s="109" t="str">
        <f>'Door Comparison'!A330</f>
        <v>05LL</v>
      </c>
      <c r="B330" s="109">
        <f>'Door Comparison'!B330</f>
        <v>17</v>
      </c>
      <c r="C330" s="22" t="str">
        <f>'Door Comparison'!C330</f>
        <v>R10</v>
      </c>
      <c r="D330" s="22" t="str">
        <f>'Door Comparison'!F330</f>
        <v>Profab</v>
      </c>
      <c r="E330" s="22">
        <f>'Door Comparison'!D330</f>
        <v>1010</v>
      </c>
      <c r="F330" s="22">
        <f>'Door Comparison'!E330</f>
        <v>810</v>
      </c>
      <c r="G330" s="22" t="e">
        <f>'Door Comparison'!#REF!</f>
        <v>#REF!</v>
      </c>
      <c r="H330" s="22">
        <f>'Door Comparison'!G330</f>
        <v>0</v>
      </c>
      <c r="I330" s="22">
        <f>'Door Comparison'!H330</f>
        <v>1</v>
      </c>
      <c r="J330" s="22">
        <f>'Door Comparison'!I330</f>
        <v>0</v>
      </c>
      <c r="K330" s="22">
        <f>'Door Comparison'!J330</f>
        <v>1</v>
      </c>
      <c r="L330" s="22">
        <f>'Door Comparison'!K330</f>
        <v>0</v>
      </c>
      <c r="M330" s="22">
        <f>'Door Comparison'!L330</f>
        <v>0</v>
      </c>
      <c r="O330" s="95">
        <v>135</v>
      </c>
      <c r="P330" s="81"/>
      <c r="Q330" s="19">
        <f t="shared" si="51"/>
        <v>8.15</v>
      </c>
      <c r="S330" s="93"/>
      <c r="T330" s="80"/>
      <c r="U330" s="93"/>
      <c r="W330" s="24">
        <f t="shared" si="52"/>
        <v>2.92</v>
      </c>
      <c r="X330" s="19">
        <f t="shared" si="53"/>
        <v>2.74</v>
      </c>
      <c r="Y330" s="93"/>
      <c r="Z330" s="195">
        <f t="shared" ref="Z330:Z393" si="54">SUM(O330:Y330)</f>
        <v>148.81</v>
      </c>
      <c r="AA330" s="76" t="str">
        <f>'Door Comparison'!X330</f>
        <v>No specification, have assumed as DRS-07 with no lever handle</v>
      </c>
    </row>
    <row r="331" spans="1:27" x14ac:dyDescent="0.25">
      <c r="A331" s="109" t="str">
        <f>'Door Comparison'!A331</f>
        <v>05LL</v>
      </c>
      <c r="B331" s="109">
        <f>'Door Comparison'!B331</f>
        <v>18</v>
      </c>
      <c r="C331" s="22" t="str">
        <f>'Door Comparison'!C331</f>
        <v>R10</v>
      </c>
      <c r="D331" s="22" t="str">
        <f>'Door Comparison'!F331</f>
        <v>Profab</v>
      </c>
      <c r="E331" s="22">
        <f>'Door Comparison'!D331</f>
        <v>1010</v>
      </c>
      <c r="F331" s="22">
        <f>'Door Comparison'!E331</f>
        <v>810</v>
      </c>
      <c r="G331" s="22" t="e">
        <f>'Door Comparison'!#REF!</f>
        <v>#REF!</v>
      </c>
      <c r="H331" s="22">
        <f>'Door Comparison'!G331</f>
        <v>0</v>
      </c>
      <c r="I331" s="22">
        <f>'Door Comparison'!H331</f>
        <v>1</v>
      </c>
      <c r="J331" s="22">
        <f>'Door Comparison'!I331</f>
        <v>0</v>
      </c>
      <c r="K331" s="22">
        <f>'Door Comparison'!J331</f>
        <v>1</v>
      </c>
      <c r="L331" s="22">
        <f>'Door Comparison'!K331</f>
        <v>0</v>
      </c>
      <c r="M331" s="22">
        <f>'Door Comparison'!L331</f>
        <v>0</v>
      </c>
      <c r="O331" s="95">
        <v>135</v>
      </c>
      <c r="P331" s="81"/>
      <c r="Q331" s="19">
        <f t="shared" si="51"/>
        <v>8.15</v>
      </c>
      <c r="S331" s="93"/>
      <c r="T331" s="80"/>
      <c r="U331" s="93"/>
      <c r="W331" s="24">
        <f t="shared" si="52"/>
        <v>2.92</v>
      </c>
      <c r="X331" s="19">
        <f t="shared" si="53"/>
        <v>2.74</v>
      </c>
      <c r="Y331" s="93"/>
      <c r="Z331" s="195">
        <f t="shared" si="54"/>
        <v>148.81</v>
      </c>
      <c r="AA331" s="76" t="str">
        <f>'Door Comparison'!X331</f>
        <v>No specification, have assumed as DRS-07 with no lever handle</v>
      </c>
    </row>
    <row r="332" spans="1:27" x14ac:dyDescent="0.25">
      <c r="A332" s="109" t="str">
        <f>'Door Comparison'!A332</f>
        <v>05LL</v>
      </c>
      <c r="B332" s="109">
        <f>'Door Comparison'!B332</f>
        <v>19</v>
      </c>
      <c r="C332" s="22" t="str">
        <f>'Door Comparison'!C332</f>
        <v>R10</v>
      </c>
      <c r="D332" s="22" t="str">
        <f>'Door Comparison'!F332</f>
        <v>Profab</v>
      </c>
      <c r="E332" s="22">
        <f>'Door Comparison'!D332</f>
        <v>1010</v>
      </c>
      <c r="F332" s="22">
        <f>'Door Comparison'!E332</f>
        <v>975</v>
      </c>
      <c r="G332" s="22" t="e">
        <f>'Door Comparison'!#REF!</f>
        <v>#REF!</v>
      </c>
      <c r="H332" s="22">
        <f>'Door Comparison'!G332</f>
        <v>0</v>
      </c>
      <c r="I332" s="22">
        <f>'Door Comparison'!H332</f>
        <v>1</v>
      </c>
      <c r="J332" s="22">
        <f>'Door Comparison'!I332</f>
        <v>0</v>
      </c>
      <c r="K332" s="22">
        <f>'Door Comparison'!J332</f>
        <v>1</v>
      </c>
      <c r="L332" s="22">
        <f>'Door Comparison'!K332</f>
        <v>0</v>
      </c>
      <c r="M332" s="22">
        <f>'Door Comparison'!L332</f>
        <v>0</v>
      </c>
      <c r="O332" s="95">
        <v>135</v>
      </c>
      <c r="P332" s="81"/>
      <c r="Q332" s="19">
        <f t="shared" si="51"/>
        <v>9.18</v>
      </c>
      <c r="S332" s="93"/>
      <c r="T332" s="80"/>
      <c r="U332" s="93"/>
      <c r="W332" s="24">
        <f t="shared" si="52"/>
        <v>3.29</v>
      </c>
      <c r="X332" s="19">
        <f t="shared" si="53"/>
        <v>3.08</v>
      </c>
      <c r="Y332" s="93"/>
      <c r="Z332" s="195">
        <f t="shared" si="54"/>
        <v>150.55000000000001</v>
      </c>
      <c r="AA332" s="76" t="str">
        <f>'Door Comparison'!X332</f>
        <v>No specification, have assumed as DRS-07 with no lever handle</v>
      </c>
    </row>
    <row r="333" spans="1:27" x14ac:dyDescent="0.25">
      <c r="A333" s="109" t="str">
        <f>'Door Comparison'!A333</f>
        <v>05LL</v>
      </c>
      <c r="B333" s="109">
        <f>'Door Comparison'!B333</f>
        <v>20</v>
      </c>
      <c r="C333" s="22" t="str">
        <f>'Door Comparison'!C333</f>
        <v>R10</v>
      </c>
      <c r="D333" s="22" t="str">
        <f>'Door Comparison'!F333</f>
        <v>Profab</v>
      </c>
      <c r="E333" s="22">
        <f>'Door Comparison'!D333</f>
        <v>1200</v>
      </c>
      <c r="F333" s="22">
        <f>'Door Comparison'!E333</f>
        <v>740</v>
      </c>
      <c r="G333" s="22" t="e">
        <f>'Door Comparison'!#REF!</f>
        <v>#REF!</v>
      </c>
      <c r="H333" s="22">
        <f>'Door Comparison'!G333</f>
        <v>0</v>
      </c>
      <c r="I333" s="22">
        <f>'Door Comparison'!H333</f>
        <v>1</v>
      </c>
      <c r="J333" s="22">
        <f>'Door Comparison'!I333</f>
        <v>0</v>
      </c>
      <c r="K333" s="22">
        <f>'Door Comparison'!J333</f>
        <v>1</v>
      </c>
      <c r="L333" s="22">
        <f>'Door Comparison'!K333</f>
        <v>0</v>
      </c>
      <c r="M333" s="22">
        <f>'Door Comparison'!L333</f>
        <v>0</v>
      </c>
      <c r="O333" s="95">
        <v>135</v>
      </c>
      <c r="P333" s="81"/>
      <c r="Q333" s="19">
        <f t="shared" si="51"/>
        <v>8.31</v>
      </c>
      <c r="S333" s="93"/>
      <c r="T333" s="80"/>
      <c r="U333" s="93"/>
      <c r="W333" s="24">
        <f t="shared" si="52"/>
        <v>2.97</v>
      </c>
      <c r="X333" s="19">
        <f t="shared" si="53"/>
        <v>2.79</v>
      </c>
      <c r="Y333" s="93"/>
      <c r="Z333" s="195">
        <f t="shared" si="54"/>
        <v>149.07</v>
      </c>
      <c r="AA333" s="76" t="str">
        <f>'Door Comparison'!X333</f>
        <v>No specification, have assumed as DRS-07 with no lever handle</v>
      </c>
    </row>
    <row r="334" spans="1:27" x14ac:dyDescent="0.25">
      <c r="A334" s="109" t="str">
        <f>'Door Comparison'!A334</f>
        <v>05LL</v>
      </c>
      <c r="B334" s="109">
        <f>'Door Comparison'!B334</f>
        <v>21</v>
      </c>
      <c r="C334" s="22" t="str">
        <f>'Door Comparison'!C334</f>
        <v>R10</v>
      </c>
      <c r="D334" s="22" t="str">
        <f>'Door Comparison'!F334</f>
        <v>Profab</v>
      </c>
      <c r="E334" s="22">
        <f>'Door Comparison'!D334</f>
        <v>1010</v>
      </c>
      <c r="F334" s="22">
        <f>'Door Comparison'!E334</f>
        <v>890</v>
      </c>
      <c r="G334" s="22" t="e">
        <f>'Door Comparison'!#REF!</f>
        <v>#REF!</v>
      </c>
      <c r="H334" s="22">
        <f>'Door Comparison'!G334</f>
        <v>0</v>
      </c>
      <c r="I334" s="22">
        <f>'Door Comparison'!H334</f>
        <v>1</v>
      </c>
      <c r="J334" s="22">
        <f>'Door Comparison'!I334</f>
        <v>0</v>
      </c>
      <c r="K334" s="22">
        <f>'Door Comparison'!J334</f>
        <v>1</v>
      </c>
      <c r="L334" s="22">
        <f>'Door Comparison'!K334</f>
        <v>0</v>
      </c>
      <c r="M334" s="22">
        <f>'Door Comparison'!L334</f>
        <v>0</v>
      </c>
      <c r="O334" s="95">
        <v>135</v>
      </c>
      <c r="P334" s="81"/>
      <c r="Q334" s="19">
        <f t="shared" si="51"/>
        <v>8.65</v>
      </c>
      <c r="S334" s="93"/>
      <c r="T334" s="80"/>
      <c r="U334" s="93"/>
      <c r="W334" s="24">
        <f t="shared" si="52"/>
        <v>3.1</v>
      </c>
      <c r="X334" s="19">
        <f t="shared" si="53"/>
        <v>2.9</v>
      </c>
      <c r="Y334" s="93"/>
      <c r="Z334" s="195">
        <f t="shared" si="54"/>
        <v>149.65</v>
      </c>
      <c r="AA334" s="76" t="str">
        <f>'Door Comparison'!X334</f>
        <v>No specification, have assumed as DRS-07 with no lever handle</v>
      </c>
    </row>
    <row r="335" spans="1:27" x14ac:dyDescent="0.25">
      <c r="A335" s="109" t="str">
        <f>'Door Comparison'!A335</f>
        <v>05LL</v>
      </c>
      <c r="B335" s="109">
        <f>'Door Comparison'!B335</f>
        <v>22</v>
      </c>
      <c r="C335" s="22" t="str">
        <f>'Door Comparison'!C335</f>
        <v>R10</v>
      </c>
      <c r="D335" s="22" t="str">
        <f>'Door Comparison'!F335</f>
        <v>Profab</v>
      </c>
      <c r="E335" s="22">
        <f>'Door Comparison'!D335</f>
        <v>1010</v>
      </c>
      <c r="F335" s="22">
        <f>'Door Comparison'!E335</f>
        <v>975</v>
      </c>
      <c r="G335" s="22" t="e">
        <f>'Door Comparison'!#REF!</f>
        <v>#REF!</v>
      </c>
      <c r="H335" s="22">
        <f>'Door Comparison'!G335</f>
        <v>0</v>
      </c>
      <c r="I335" s="22">
        <f>'Door Comparison'!H335</f>
        <v>1</v>
      </c>
      <c r="J335" s="22">
        <f>'Door Comparison'!I335</f>
        <v>0</v>
      </c>
      <c r="K335" s="22">
        <f>'Door Comparison'!J335</f>
        <v>1</v>
      </c>
      <c r="L335" s="22">
        <f>'Door Comparison'!K335</f>
        <v>0</v>
      </c>
      <c r="M335" s="22">
        <f>'Door Comparison'!L335</f>
        <v>0</v>
      </c>
      <c r="O335" s="95">
        <v>135</v>
      </c>
      <c r="P335" s="81"/>
      <c r="Q335" s="19">
        <f t="shared" si="51"/>
        <v>9.18</v>
      </c>
      <c r="S335" s="93"/>
      <c r="T335" s="80"/>
      <c r="U335" s="93"/>
      <c r="W335" s="24">
        <f t="shared" si="52"/>
        <v>3.29</v>
      </c>
      <c r="X335" s="19">
        <f t="shared" si="53"/>
        <v>3.08</v>
      </c>
      <c r="Y335" s="93"/>
      <c r="Z335" s="195">
        <f t="shared" si="54"/>
        <v>150.55000000000001</v>
      </c>
      <c r="AA335" s="76" t="str">
        <f>'Door Comparison'!X335</f>
        <v>No specification, have assumed as DRS-07 with no lever handle</v>
      </c>
    </row>
    <row r="336" spans="1:27" x14ac:dyDescent="0.25">
      <c r="A336" s="109" t="str">
        <f>'Door Comparison'!A336</f>
        <v>05LL</v>
      </c>
      <c r="B336" s="109">
        <f>'Door Comparison'!B336</f>
        <v>23</v>
      </c>
      <c r="C336" s="22" t="str">
        <f>'Door Comparison'!C336</f>
        <v>R10</v>
      </c>
      <c r="D336" s="22" t="str">
        <f>'Door Comparison'!F336</f>
        <v>Profab</v>
      </c>
      <c r="E336" s="22">
        <f>'Door Comparison'!D336</f>
        <v>1010</v>
      </c>
      <c r="F336" s="22">
        <f>'Door Comparison'!E336</f>
        <v>975</v>
      </c>
      <c r="G336" s="22" t="e">
        <f>'Door Comparison'!#REF!</f>
        <v>#REF!</v>
      </c>
      <c r="H336" s="22">
        <f>'Door Comparison'!G336</f>
        <v>0</v>
      </c>
      <c r="I336" s="22">
        <f>'Door Comparison'!H336</f>
        <v>1</v>
      </c>
      <c r="J336" s="22">
        <f>'Door Comparison'!I336</f>
        <v>0</v>
      </c>
      <c r="K336" s="22">
        <f>'Door Comparison'!J336</f>
        <v>1</v>
      </c>
      <c r="L336" s="22">
        <f>'Door Comparison'!K336</f>
        <v>0</v>
      </c>
      <c r="M336" s="22">
        <f>'Door Comparison'!L336</f>
        <v>0</v>
      </c>
      <c r="O336" s="95">
        <v>135</v>
      </c>
      <c r="P336" s="81"/>
      <c r="Q336" s="19">
        <f t="shared" si="51"/>
        <v>9.18</v>
      </c>
      <c r="S336" s="93"/>
      <c r="T336" s="80"/>
      <c r="U336" s="93"/>
      <c r="W336" s="24">
        <f t="shared" si="52"/>
        <v>3.29</v>
      </c>
      <c r="X336" s="19">
        <f t="shared" si="53"/>
        <v>3.08</v>
      </c>
      <c r="Y336" s="93"/>
      <c r="Z336" s="195">
        <f t="shared" si="54"/>
        <v>150.55000000000001</v>
      </c>
      <c r="AA336" s="76" t="str">
        <f>'Door Comparison'!X336</f>
        <v>No specification, have assumed as DRS-07 with no lever handle</v>
      </c>
    </row>
    <row r="337" spans="1:27" x14ac:dyDescent="0.25">
      <c r="A337" s="109" t="str">
        <f>'Door Comparison'!A337</f>
        <v>05LL</v>
      </c>
      <c r="B337" s="109">
        <f>'Door Comparison'!B337</f>
        <v>24</v>
      </c>
      <c r="C337" s="22" t="str">
        <f>'Door Comparison'!C337</f>
        <v>R10</v>
      </c>
      <c r="D337" s="22" t="str">
        <f>'Door Comparison'!F337</f>
        <v>Profab</v>
      </c>
      <c r="E337" s="22">
        <f>'Door Comparison'!D337</f>
        <v>1200</v>
      </c>
      <c r="F337" s="22">
        <f>'Door Comparison'!E337</f>
        <v>740</v>
      </c>
      <c r="G337" s="22" t="e">
        <f>'Door Comparison'!#REF!</f>
        <v>#REF!</v>
      </c>
      <c r="H337" s="22">
        <f>'Door Comparison'!G337</f>
        <v>0</v>
      </c>
      <c r="I337" s="22">
        <f>'Door Comparison'!H337</f>
        <v>1</v>
      </c>
      <c r="J337" s="22">
        <f>'Door Comparison'!I337</f>
        <v>0</v>
      </c>
      <c r="K337" s="22">
        <f>'Door Comparison'!J337</f>
        <v>1</v>
      </c>
      <c r="L337" s="22">
        <f>'Door Comparison'!K337</f>
        <v>0</v>
      </c>
      <c r="M337" s="22">
        <f>'Door Comparison'!L337</f>
        <v>0</v>
      </c>
      <c r="O337" s="95">
        <v>135</v>
      </c>
      <c r="P337" s="81"/>
      <c r="Q337" s="19">
        <f t="shared" si="51"/>
        <v>8.31</v>
      </c>
      <c r="S337" s="93"/>
      <c r="T337" s="80"/>
      <c r="U337" s="93"/>
      <c r="W337" s="24">
        <f t="shared" si="52"/>
        <v>2.97</v>
      </c>
      <c r="X337" s="19">
        <f t="shared" si="53"/>
        <v>2.79</v>
      </c>
      <c r="Y337" s="93"/>
      <c r="Z337" s="195">
        <f t="shared" si="54"/>
        <v>149.07</v>
      </c>
      <c r="AA337" s="76" t="str">
        <f>'Door Comparison'!X337</f>
        <v>No specification, have assumed as DRS-07 with no lever handle</v>
      </c>
    </row>
    <row r="338" spans="1:27" x14ac:dyDescent="0.25">
      <c r="A338" s="109" t="str">
        <f>'Door Comparison'!A338</f>
        <v>05LL</v>
      </c>
      <c r="B338" s="109">
        <f>'Door Comparison'!B338</f>
        <v>25</v>
      </c>
      <c r="C338" s="22" t="str">
        <f>'Door Comparison'!C338</f>
        <v>R10</v>
      </c>
      <c r="D338" s="22" t="str">
        <f>'Door Comparison'!F338</f>
        <v>Profab</v>
      </c>
      <c r="E338" s="22">
        <f>'Door Comparison'!D338</f>
        <v>1010</v>
      </c>
      <c r="F338" s="22">
        <f>'Door Comparison'!E338</f>
        <v>975</v>
      </c>
      <c r="G338" s="22" t="e">
        <f>'Door Comparison'!#REF!</f>
        <v>#REF!</v>
      </c>
      <c r="H338" s="22">
        <f>'Door Comparison'!G338</f>
        <v>0</v>
      </c>
      <c r="I338" s="22">
        <f>'Door Comparison'!H338</f>
        <v>1</v>
      </c>
      <c r="J338" s="22">
        <f>'Door Comparison'!I338</f>
        <v>0</v>
      </c>
      <c r="K338" s="22">
        <f>'Door Comparison'!J338</f>
        <v>1</v>
      </c>
      <c r="L338" s="22">
        <f>'Door Comparison'!K338</f>
        <v>0</v>
      </c>
      <c r="M338" s="22">
        <f>'Door Comparison'!L338</f>
        <v>0</v>
      </c>
      <c r="O338" s="95">
        <v>135</v>
      </c>
      <c r="P338" s="81"/>
      <c r="Q338" s="19">
        <f t="shared" si="51"/>
        <v>9.18</v>
      </c>
      <c r="S338" s="93"/>
      <c r="T338" s="80"/>
      <c r="U338" s="93"/>
      <c r="W338" s="24">
        <f t="shared" si="52"/>
        <v>3.29</v>
      </c>
      <c r="X338" s="19">
        <f t="shared" si="53"/>
        <v>3.08</v>
      </c>
      <c r="Y338" s="93"/>
      <c r="Z338" s="195">
        <f t="shared" si="54"/>
        <v>150.55000000000001</v>
      </c>
      <c r="AA338" s="76" t="str">
        <f>'Door Comparison'!X338</f>
        <v>No specification, have assumed as DRS-07 with no lever handle</v>
      </c>
    </row>
    <row r="339" spans="1:27" x14ac:dyDescent="0.25">
      <c r="A339" s="109" t="str">
        <f>'Door Comparison'!A339</f>
        <v>05LL</v>
      </c>
      <c r="B339" s="109">
        <f>'Door Comparison'!B339</f>
        <v>26</v>
      </c>
      <c r="C339" s="22" t="str">
        <f>'Door Comparison'!C339</f>
        <v>R10</v>
      </c>
      <c r="D339" s="22" t="str">
        <f>'Door Comparison'!F339</f>
        <v>Profab</v>
      </c>
      <c r="E339" s="22">
        <f>'Door Comparison'!D339</f>
        <v>1010</v>
      </c>
      <c r="F339" s="22">
        <f>'Door Comparison'!E339</f>
        <v>975</v>
      </c>
      <c r="G339" s="22" t="e">
        <f>'Door Comparison'!#REF!</f>
        <v>#REF!</v>
      </c>
      <c r="H339" s="22">
        <f>'Door Comparison'!G339</f>
        <v>0</v>
      </c>
      <c r="I339" s="22">
        <f>'Door Comparison'!H339</f>
        <v>1</v>
      </c>
      <c r="J339" s="22">
        <f>'Door Comparison'!I339</f>
        <v>0</v>
      </c>
      <c r="K339" s="22">
        <f>'Door Comparison'!J339</f>
        <v>1</v>
      </c>
      <c r="L339" s="22">
        <f>'Door Comparison'!K339</f>
        <v>0</v>
      </c>
      <c r="M339" s="22">
        <f>'Door Comparison'!L339</f>
        <v>0</v>
      </c>
      <c r="O339" s="95">
        <v>135</v>
      </c>
      <c r="P339" s="81"/>
      <c r="Q339" s="19">
        <f t="shared" si="51"/>
        <v>9.18</v>
      </c>
      <c r="S339" s="93"/>
      <c r="T339" s="80"/>
      <c r="U339" s="93"/>
      <c r="W339" s="24">
        <f t="shared" si="52"/>
        <v>3.29</v>
      </c>
      <c r="X339" s="19">
        <f t="shared" si="53"/>
        <v>3.08</v>
      </c>
      <c r="Y339" s="93"/>
      <c r="Z339" s="195">
        <f t="shared" si="54"/>
        <v>150.55000000000001</v>
      </c>
      <c r="AA339" s="76" t="str">
        <f>'Door Comparison'!X339</f>
        <v>No specification, have assumed as DRS-07 with no lever handle</v>
      </c>
    </row>
    <row r="340" spans="1:27" x14ac:dyDescent="0.25">
      <c r="A340" s="109" t="str">
        <f>'Door Comparison'!A340</f>
        <v>05LL</v>
      </c>
      <c r="B340" s="109">
        <f>'Door Comparison'!B340</f>
        <v>27</v>
      </c>
      <c r="C340" s="22" t="str">
        <f>'Door Comparison'!C340</f>
        <v>R10</v>
      </c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O340" s="95"/>
      <c r="P340" s="81"/>
      <c r="Q340" s="19"/>
      <c r="S340" s="93"/>
      <c r="T340" s="80"/>
      <c r="U340" s="93"/>
      <c r="W340" s="24"/>
      <c r="X340" s="19"/>
      <c r="Y340" s="93"/>
      <c r="Z340" s="195"/>
      <c r="AA340" s="76" t="str">
        <f>'Door Comparison'!X340</f>
        <v>Omitted</v>
      </c>
    </row>
    <row r="341" spans="1:27" x14ac:dyDescent="0.25">
      <c r="A341" s="109" t="str">
        <f>'Door Comparison'!A341</f>
        <v>05LL</v>
      </c>
      <c r="B341" s="109">
        <f>'Door Comparison'!B341</f>
        <v>28</v>
      </c>
      <c r="C341" s="22" t="str">
        <f>'Door Comparison'!C341</f>
        <v>R10</v>
      </c>
      <c r="D341" s="22" t="str">
        <f>'Door Comparison'!F341</f>
        <v>Profab</v>
      </c>
      <c r="E341" s="22">
        <f>'Door Comparison'!D341</f>
        <v>1010</v>
      </c>
      <c r="F341" s="22">
        <f>'Door Comparison'!E341</f>
        <v>975</v>
      </c>
      <c r="G341" s="22" t="e">
        <f>'Door Comparison'!#REF!</f>
        <v>#REF!</v>
      </c>
      <c r="H341" s="22">
        <f>'Door Comparison'!G341</f>
        <v>0</v>
      </c>
      <c r="I341" s="22">
        <f>'Door Comparison'!H341</f>
        <v>1</v>
      </c>
      <c r="J341" s="22">
        <f>'Door Comparison'!I341</f>
        <v>0</v>
      </c>
      <c r="K341" s="22">
        <f>'Door Comparison'!J341</f>
        <v>1</v>
      </c>
      <c r="L341" s="22">
        <f>'Door Comparison'!K341</f>
        <v>0</v>
      </c>
      <c r="M341" s="22">
        <f>'Door Comparison'!L341</f>
        <v>0</v>
      </c>
      <c r="O341" s="95">
        <v>135</v>
      </c>
      <c r="P341" s="81"/>
      <c r="Q341" s="19">
        <f t="shared" ref="Q341:Q342" si="55">(E341+2*F341)*3.1/1000</f>
        <v>9.18</v>
      </c>
      <c r="S341" s="93"/>
      <c r="T341" s="80"/>
      <c r="U341" s="93"/>
      <c r="W341" s="24">
        <f t="shared" ref="W341:W342" si="56">(K341*((E341+2*F341)*1.11/1000))+(L341*((E341+2*F341)*2.22/1000))+(M341*((E341+2*F341)*1.11/1000))</f>
        <v>3.29</v>
      </c>
      <c r="X341" s="19">
        <f t="shared" ref="X341:X342" si="57">(K341+L341+M341)*((E341+2*F341)*1.04/1000)</f>
        <v>3.08</v>
      </c>
      <c r="Y341" s="93"/>
      <c r="Z341" s="195">
        <f t="shared" si="54"/>
        <v>150.55000000000001</v>
      </c>
      <c r="AA341" s="76" t="str">
        <f>'Door Comparison'!X341</f>
        <v>No specification, have assumed as DRS-07 with no lever handle</v>
      </c>
    </row>
    <row r="342" spans="1:27" x14ac:dyDescent="0.25">
      <c r="A342" s="109" t="str">
        <f>'Door Comparison'!A342</f>
        <v>05LL</v>
      </c>
      <c r="B342" s="109">
        <f>'Door Comparison'!B342</f>
        <v>29</v>
      </c>
      <c r="C342" s="22" t="str">
        <f>'Door Comparison'!C342</f>
        <v>R10</v>
      </c>
      <c r="D342" s="22" t="str">
        <f>'Door Comparison'!F342</f>
        <v>Profab</v>
      </c>
      <c r="E342" s="22">
        <f>'Door Comparison'!D342</f>
        <v>1010</v>
      </c>
      <c r="F342" s="22">
        <f>'Door Comparison'!E342</f>
        <v>975</v>
      </c>
      <c r="G342" s="22" t="e">
        <f>'Door Comparison'!#REF!</f>
        <v>#REF!</v>
      </c>
      <c r="H342" s="22">
        <f>'Door Comparison'!G342</f>
        <v>0</v>
      </c>
      <c r="I342" s="22">
        <f>'Door Comparison'!H342</f>
        <v>1</v>
      </c>
      <c r="J342" s="22">
        <f>'Door Comparison'!I342</f>
        <v>0</v>
      </c>
      <c r="K342" s="22">
        <f>'Door Comparison'!J342</f>
        <v>1</v>
      </c>
      <c r="L342" s="22">
        <f>'Door Comparison'!K342</f>
        <v>0</v>
      </c>
      <c r="M342" s="22">
        <f>'Door Comparison'!L342</f>
        <v>0</v>
      </c>
      <c r="O342" s="95">
        <v>135</v>
      </c>
      <c r="P342" s="81"/>
      <c r="Q342" s="19">
        <f t="shared" si="55"/>
        <v>9.18</v>
      </c>
      <c r="S342" s="93"/>
      <c r="T342" s="80"/>
      <c r="U342" s="93"/>
      <c r="W342" s="24">
        <f t="shared" si="56"/>
        <v>3.29</v>
      </c>
      <c r="X342" s="19">
        <f t="shared" si="57"/>
        <v>3.08</v>
      </c>
      <c r="Y342" s="93"/>
      <c r="Z342" s="195">
        <f t="shared" si="54"/>
        <v>150.55000000000001</v>
      </c>
      <c r="AA342" s="76" t="str">
        <f>'Door Comparison'!X342</f>
        <v>No specification, have assumed as DRS-07 with no lever handle</v>
      </c>
    </row>
    <row r="343" spans="1:27" x14ac:dyDescent="0.25">
      <c r="A343" s="109">
        <f>'Door Comparison'!A343</f>
        <v>6</v>
      </c>
      <c r="B343" s="109">
        <f>'Door Comparison'!B343</f>
        <v>1</v>
      </c>
      <c r="C343" s="22" t="str">
        <f>'Door Comparison'!C343</f>
        <v>E06</v>
      </c>
      <c r="D343" s="22" t="str">
        <f>'Door Comparison'!F343</f>
        <v>Metal</v>
      </c>
      <c r="E343" s="22"/>
      <c r="F343" s="22"/>
      <c r="G343" s="22"/>
      <c r="H343" s="22"/>
      <c r="I343" s="22"/>
      <c r="J343" s="22"/>
      <c r="K343" s="22"/>
      <c r="L343" s="22"/>
      <c r="M343" s="22"/>
      <c r="O343" s="95"/>
      <c r="P343" s="81"/>
      <c r="Q343" s="19"/>
      <c r="S343" s="93"/>
      <c r="T343" s="80"/>
      <c r="U343" s="93"/>
      <c r="W343" s="24"/>
      <c r="X343" s="19"/>
      <c r="Y343" s="93"/>
      <c r="Z343" s="195"/>
      <c r="AA343" s="76" t="str">
        <f>'Door Comparison'!X343</f>
        <v>Fully clad metal doors cannot be fire certificated we have therefore allowed for a metal doorset</v>
      </c>
    </row>
    <row r="344" spans="1:27" x14ac:dyDescent="0.25">
      <c r="A344" s="109">
        <f>'Door Comparison'!A344</f>
        <v>6</v>
      </c>
      <c r="B344" s="109">
        <f>'Door Comparison'!B344</f>
        <v>2</v>
      </c>
      <c r="C344" s="22" t="str">
        <f>'Door Comparison'!C344</f>
        <v>E06</v>
      </c>
      <c r="D344" s="22" t="str">
        <f>'Door Comparison'!F344</f>
        <v>Metal</v>
      </c>
      <c r="E344" s="22"/>
      <c r="F344" s="22"/>
      <c r="G344" s="22"/>
      <c r="H344" s="22"/>
      <c r="I344" s="22"/>
      <c r="J344" s="22"/>
      <c r="K344" s="22"/>
      <c r="L344" s="22"/>
      <c r="M344" s="22"/>
      <c r="O344" s="95"/>
      <c r="P344" s="81"/>
      <c r="Q344" s="19"/>
      <c r="S344" s="93"/>
      <c r="T344" s="80"/>
      <c r="U344" s="93"/>
      <c r="W344" s="24"/>
      <c r="X344" s="19"/>
      <c r="Y344" s="93"/>
      <c r="Z344" s="195"/>
      <c r="AA344" s="76" t="str">
        <f>'Door Comparison'!X344</f>
        <v>Fully clad metal doors cannot be fire certificated we have therefore allowed for a metal doorset</v>
      </c>
    </row>
    <row r="345" spans="1:27" x14ac:dyDescent="0.25">
      <c r="A345" s="109">
        <f>'Door Comparison'!A345</f>
        <v>6</v>
      </c>
      <c r="B345" s="109">
        <f>'Door Comparison'!B345</f>
        <v>3</v>
      </c>
      <c r="C345" s="22" t="str">
        <f>'Door Comparison'!C345</f>
        <v>E06</v>
      </c>
      <c r="D345" s="22" t="str">
        <f>'Door Comparison'!F345</f>
        <v>Metal</v>
      </c>
      <c r="E345" s="22"/>
      <c r="F345" s="22"/>
      <c r="G345" s="22"/>
      <c r="H345" s="22"/>
      <c r="I345" s="22"/>
      <c r="J345" s="22"/>
      <c r="K345" s="22"/>
      <c r="L345" s="22"/>
      <c r="M345" s="22"/>
      <c r="O345" s="95"/>
      <c r="P345" s="81"/>
      <c r="Q345" s="19"/>
      <c r="S345" s="93"/>
      <c r="T345" s="80"/>
      <c r="U345" s="93"/>
      <c r="W345" s="24"/>
      <c r="X345" s="19"/>
      <c r="Y345" s="93"/>
      <c r="Z345" s="195"/>
      <c r="AA345" s="76" t="str">
        <f>'Door Comparison'!X345</f>
        <v>Fully clad metal doors cannot be fire certificated we have therefore allowed for a metal doorset</v>
      </c>
    </row>
    <row r="346" spans="1:27" x14ac:dyDescent="0.25">
      <c r="A346" s="109">
        <f>'Door Comparison'!A346</f>
        <v>6</v>
      </c>
      <c r="B346" s="109">
        <f>'Door Comparison'!B346</f>
        <v>6</v>
      </c>
      <c r="C346" s="22" t="str">
        <f>'Door Comparison'!C346</f>
        <v>C02</v>
      </c>
      <c r="D346" s="22" t="str">
        <f>'Door Comparison'!F346</f>
        <v>Timber</v>
      </c>
      <c r="E346" s="22">
        <f>'Door Comparison'!D346</f>
        <v>1010</v>
      </c>
      <c r="F346" s="22">
        <f>'Door Comparison'!E346</f>
        <v>2200</v>
      </c>
      <c r="G346" s="22" t="e">
        <f>'Door Comparison'!#REF!</f>
        <v>#REF!</v>
      </c>
      <c r="H346" s="22">
        <f>'Door Comparison'!G346</f>
        <v>0</v>
      </c>
      <c r="I346" s="22">
        <f>'Door Comparison'!H346</f>
        <v>1</v>
      </c>
      <c r="J346" s="22">
        <f>'Door Comparison'!I346</f>
        <v>0</v>
      </c>
      <c r="K346" s="22">
        <f>'Door Comparison'!J346</f>
        <v>0</v>
      </c>
      <c r="L346" s="22">
        <f>'Door Comparison'!K346</f>
        <v>0</v>
      </c>
      <c r="M346" s="22">
        <f>'Door Comparison'!L346</f>
        <v>0</v>
      </c>
      <c r="O346" s="95">
        <v>88</v>
      </c>
      <c r="P346" s="81"/>
      <c r="Q346" s="19">
        <f t="shared" ref="Q330:Q393" si="58">(E346+2*F346)*3.1/1000</f>
        <v>16.77</v>
      </c>
      <c r="R346" s="133">
        <f t="shared" ref="R330:R393" si="59">(((E346+2*F346)*((H346*2.9)+(I346*3.77))/1000))</f>
        <v>20.399999999999999</v>
      </c>
      <c r="S346" s="93"/>
      <c r="T346" s="80"/>
      <c r="U346" s="93">
        <f t="shared" ref="U330:U393" si="60">((E346+2*F346)*((H346*1.91)+(I346*2.1))/1000)*2</f>
        <v>22.72</v>
      </c>
      <c r="V346" s="19">
        <v>0</v>
      </c>
      <c r="W346" s="24">
        <f t="shared" ref="W330:W393" si="61">(K346*((E346+2*F346)*1.11/1000))+(L346*((E346+2*F346)*2.22/1000))+(M346*((E346+2*F346)*1.11/1000))</f>
        <v>0</v>
      </c>
      <c r="X346" s="19">
        <f t="shared" ref="X330:X393" si="62">(K346+L346+M346)*((E346+2*F346)*1.04/1000)</f>
        <v>0</v>
      </c>
      <c r="Y346" s="93">
        <v>0</v>
      </c>
      <c r="Z346" s="195">
        <f t="shared" si="54"/>
        <v>147.88999999999999</v>
      </c>
      <c r="AA346" s="76"/>
    </row>
    <row r="347" spans="1:27" x14ac:dyDescent="0.25">
      <c r="A347" s="109">
        <f>'Door Comparison'!A347</f>
        <v>6</v>
      </c>
      <c r="B347" s="109">
        <f>'Door Comparison'!B347</f>
        <v>7</v>
      </c>
      <c r="C347" s="22" t="str">
        <f>'Door Comparison'!C347</f>
        <v>C02</v>
      </c>
      <c r="D347" s="22" t="str">
        <f>'Door Comparison'!F347</f>
        <v>Timber</v>
      </c>
      <c r="E347" s="22">
        <f>'Door Comparison'!D347</f>
        <v>1010</v>
      </c>
      <c r="F347" s="22">
        <f>'Door Comparison'!E347</f>
        <v>2200</v>
      </c>
      <c r="G347" s="22" t="e">
        <f>'Door Comparison'!#REF!</f>
        <v>#REF!</v>
      </c>
      <c r="H347" s="22">
        <f>'Door Comparison'!G347</f>
        <v>0</v>
      </c>
      <c r="I347" s="22">
        <f>'Door Comparison'!H347</f>
        <v>1</v>
      </c>
      <c r="J347" s="22">
        <f>'Door Comparison'!I347</f>
        <v>0</v>
      </c>
      <c r="K347" s="22">
        <f>'Door Comparison'!J347</f>
        <v>0</v>
      </c>
      <c r="L347" s="22">
        <f>'Door Comparison'!K347</f>
        <v>1</v>
      </c>
      <c r="M347" s="22">
        <f>'Door Comparison'!L347</f>
        <v>0</v>
      </c>
      <c r="O347" s="95">
        <v>88</v>
      </c>
      <c r="P347" s="81"/>
      <c r="Q347" s="19">
        <f t="shared" si="58"/>
        <v>16.77</v>
      </c>
      <c r="R347" s="133">
        <f t="shared" si="59"/>
        <v>20.399999999999999</v>
      </c>
      <c r="S347" s="93"/>
      <c r="T347" s="80"/>
      <c r="U347" s="93">
        <f t="shared" si="60"/>
        <v>22.72</v>
      </c>
      <c r="V347" s="19">
        <v>0</v>
      </c>
      <c r="W347" s="24">
        <f t="shared" si="61"/>
        <v>12.01</v>
      </c>
      <c r="X347" s="19">
        <f t="shared" si="62"/>
        <v>5.63</v>
      </c>
      <c r="Y347" s="93">
        <v>0</v>
      </c>
      <c r="Z347" s="195">
        <f t="shared" si="54"/>
        <v>165.53</v>
      </c>
      <c r="AA347" s="76"/>
    </row>
    <row r="348" spans="1:27" x14ac:dyDescent="0.25">
      <c r="A348" s="109">
        <f>'Door Comparison'!A348</f>
        <v>6</v>
      </c>
      <c r="B348" s="109">
        <f>'Door Comparison'!B348</f>
        <v>8</v>
      </c>
      <c r="C348" s="22" t="str">
        <f>'Door Comparison'!C348</f>
        <v>C02</v>
      </c>
      <c r="D348" s="22" t="str">
        <f>'Door Comparison'!F348</f>
        <v>Timber</v>
      </c>
      <c r="E348" s="22">
        <f>'Door Comparison'!D348</f>
        <v>825</v>
      </c>
      <c r="F348" s="22">
        <f>'Door Comparison'!E348</f>
        <v>2200</v>
      </c>
      <c r="G348" s="22" t="e">
        <f>'Door Comparison'!#REF!</f>
        <v>#REF!</v>
      </c>
      <c r="H348" s="22">
        <f>'Door Comparison'!G348</f>
        <v>0</v>
      </c>
      <c r="I348" s="22">
        <f>'Door Comparison'!H348</f>
        <v>1</v>
      </c>
      <c r="J348" s="22">
        <f>'Door Comparison'!I348</f>
        <v>0</v>
      </c>
      <c r="K348" s="22">
        <f>'Door Comparison'!J348</f>
        <v>0</v>
      </c>
      <c r="L348" s="22">
        <f>'Door Comparison'!K348</f>
        <v>1</v>
      </c>
      <c r="M348" s="22">
        <f>'Door Comparison'!L348</f>
        <v>0</v>
      </c>
      <c r="O348" s="95">
        <v>44</v>
      </c>
      <c r="P348" s="81"/>
      <c r="Q348" s="19">
        <f t="shared" si="58"/>
        <v>16.2</v>
      </c>
      <c r="R348" s="133">
        <f t="shared" si="59"/>
        <v>19.7</v>
      </c>
      <c r="S348" s="93"/>
      <c r="T348" s="80"/>
      <c r="U348" s="93">
        <f t="shared" si="60"/>
        <v>21.95</v>
      </c>
      <c r="V348" s="19">
        <v>0</v>
      </c>
      <c r="W348" s="24">
        <f t="shared" si="61"/>
        <v>11.6</v>
      </c>
      <c r="X348" s="19">
        <f t="shared" si="62"/>
        <v>5.43</v>
      </c>
      <c r="Y348" s="93">
        <v>0</v>
      </c>
      <c r="Z348" s="195">
        <f t="shared" si="54"/>
        <v>118.88</v>
      </c>
      <c r="AA348" s="76"/>
    </row>
    <row r="349" spans="1:27" x14ac:dyDescent="0.25">
      <c r="A349" s="109">
        <f>'Door Comparison'!A349</f>
        <v>6</v>
      </c>
      <c r="B349" s="109">
        <f>'Door Comparison'!B349</f>
        <v>9</v>
      </c>
      <c r="C349" s="22" t="str">
        <f>'Door Comparison'!C349</f>
        <v>R02</v>
      </c>
      <c r="D349" s="22" t="str">
        <f>'Door Comparison'!F349</f>
        <v>Profab</v>
      </c>
      <c r="E349" s="22">
        <f>'Door Comparison'!D349</f>
        <v>450</v>
      </c>
      <c r="F349" s="22">
        <f>'Door Comparison'!E349</f>
        <v>650</v>
      </c>
      <c r="G349" s="22" t="e">
        <f>'Door Comparison'!#REF!</f>
        <v>#REF!</v>
      </c>
      <c r="H349" s="22">
        <f>'Door Comparison'!G349</f>
        <v>0</v>
      </c>
      <c r="I349" s="22">
        <f>'Door Comparison'!H349</f>
        <v>1</v>
      </c>
      <c r="J349" s="22">
        <f>'Door Comparison'!I349</f>
        <v>0</v>
      </c>
      <c r="K349" s="22">
        <f>'Door Comparison'!J349</f>
        <v>0</v>
      </c>
      <c r="L349" s="22">
        <f>'Door Comparison'!K349</f>
        <v>1</v>
      </c>
      <c r="M349" s="22">
        <f>'Door Comparison'!L349</f>
        <v>0</v>
      </c>
      <c r="O349" s="95">
        <v>135</v>
      </c>
      <c r="P349" s="81"/>
      <c r="Q349" s="19">
        <f t="shared" si="58"/>
        <v>5.43</v>
      </c>
      <c r="S349" s="93"/>
      <c r="T349" s="80"/>
      <c r="U349" s="93"/>
      <c r="W349" s="24">
        <f t="shared" si="61"/>
        <v>3.89</v>
      </c>
      <c r="X349" s="19">
        <f t="shared" si="62"/>
        <v>1.82</v>
      </c>
      <c r="Y349" s="93"/>
      <c r="Z349" s="195">
        <f t="shared" si="54"/>
        <v>146.13999999999999</v>
      </c>
      <c r="AA349" s="76" t="str">
        <f>'Door Comparison'!X349</f>
        <v>Profab recommend a door primed for on site decoration by others to match surrounding finishes.</v>
      </c>
    </row>
    <row r="350" spans="1:27" x14ac:dyDescent="0.25">
      <c r="A350" s="109">
        <f>'Door Comparison'!A350</f>
        <v>6</v>
      </c>
      <c r="B350" s="109">
        <f>'Door Comparison'!B350</f>
        <v>10</v>
      </c>
      <c r="C350" s="22" t="str">
        <f>'Door Comparison'!C350</f>
        <v>R08</v>
      </c>
      <c r="D350" s="22" t="str">
        <f>'Door Comparison'!F350</f>
        <v>Profab</v>
      </c>
      <c r="E350" s="22">
        <f>'Door Comparison'!D350</f>
        <v>1200</v>
      </c>
      <c r="F350" s="22">
        <f>'Door Comparison'!E350</f>
        <v>2200</v>
      </c>
      <c r="G350" s="22" t="e">
        <f>'Door Comparison'!#REF!</f>
        <v>#REF!</v>
      </c>
      <c r="H350" s="22">
        <f>'Door Comparison'!G350</f>
        <v>0</v>
      </c>
      <c r="I350" s="22">
        <f>'Door Comparison'!H350</f>
        <v>1</v>
      </c>
      <c r="J350" s="22">
        <f>'Door Comparison'!I350</f>
        <v>0</v>
      </c>
      <c r="K350" s="22">
        <f>'Door Comparison'!J350</f>
        <v>0</v>
      </c>
      <c r="L350" s="22">
        <f>'Door Comparison'!K350</f>
        <v>1</v>
      </c>
      <c r="M350" s="22">
        <f>'Door Comparison'!L350</f>
        <v>0</v>
      </c>
      <c r="O350" s="95">
        <v>135</v>
      </c>
      <c r="P350" s="81"/>
      <c r="Q350" s="19">
        <f t="shared" si="58"/>
        <v>17.36</v>
      </c>
      <c r="S350" s="93"/>
      <c r="T350" s="80"/>
      <c r="U350" s="93"/>
      <c r="W350" s="24">
        <f t="shared" si="61"/>
        <v>12.43</v>
      </c>
      <c r="X350" s="19">
        <f t="shared" si="62"/>
        <v>5.82</v>
      </c>
      <c r="Y350" s="93"/>
      <c r="Z350" s="195">
        <f t="shared" si="54"/>
        <v>170.61</v>
      </c>
      <c r="AA350" s="76" t="str">
        <f>'Door Comparison'!X350</f>
        <v>Profab recommend a door primed for on site decoration by others to match surrounding finishes.</v>
      </c>
    </row>
    <row r="351" spans="1:27" x14ac:dyDescent="0.25">
      <c r="A351" s="109">
        <f>'Door Comparison'!A351</f>
        <v>6</v>
      </c>
      <c r="B351" s="109">
        <f>'Door Comparison'!B351</f>
        <v>11</v>
      </c>
      <c r="C351" s="22" t="str">
        <f>'Door Comparison'!C351</f>
        <v>R08</v>
      </c>
      <c r="D351" s="22" t="str">
        <f>'Door Comparison'!F351</f>
        <v>Profab</v>
      </c>
      <c r="E351" s="22">
        <f>'Door Comparison'!D351</f>
        <v>1200</v>
      </c>
      <c r="F351" s="22">
        <f>'Door Comparison'!E351</f>
        <v>2200</v>
      </c>
      <c r="G351" s="22" t="e">
        <f>'Door Comparison'!#REF!</f>
        <v>#REF!</v>
      </c>
      <c r="H351" s="22">
        <f>'Door Comparison'!G351</f>
        <v>0</v>
      </c>
      <c r="I351" s="22">
        <f>'Door Comparison'!H351</f>
        <v>1</v>
      </c>
      <c r="J351" s="22">
        <f>'Door Comparison'!I351</f>
        <v>0</v>
      </c>
      <c r="K351" s="22">
        <f>'Door Comparison'!J351</f>
        <v>0</v>
      </c>
      <c r="L351" s="22">
        <f>'Door Comparison'!K351</f>
        <v>1</v>
      </c>
      <c r="M351" s="22">
        <f>'Door Comparison'!L351</f>
        <v>0</v>
      </c>
      <c r="O351" s="95">
        <v>135</v>
      </c>
      <c r="P351" s="81"/>
      <c r="Q351" s="19">
        <f t="shared" si="58"/>
        <v>17.36</v>
      </c>
      <c r="S351" s="93"/>
      <c r="T351" s="80"/>
      <c r="U351" s="93"/>
      <c r="W351" s="24">
        <f t="shared" si="61"/>
        <v>12.43</v>
      </c>
      <c r="X351" s="19">
        <f t="shared" si="62"/>
        <v>5.82</v>
      </c>
      <c r="Y351" s="93"/>
      <c r="Z351" s="195">
        <f t="shared" si="54"/>
        <v>170.61</v>
      </c>
      <c r="AA351" s="76" t="str">
        <f>'Door Comparison'!X351</f>
        <v>Profab recommend a door primed for on site decoration by others to match surrounding finishes.</v>
      </c>
    </row>
    <row r="352" spans="1:27" x14ac:dyDescent="0.25">
      <c r="A352" s="109">
        <f>'Door Comparison'!A352</f>
        <v>6</v>
      </c>
      <c r="B352" s="109">
        <f>'Door Comparison'!B352</f>
        <v>12</v>
      </c>
      <c r="C352" s="22" t="str">
        <f>'Door Comparison'!C352</f>
        <v>L01</v>
      </c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O352" s="95"/>
      <c r="P352" s="81"/>
      <c r="Q352" s="19"/>
      <c r="S352" s="93"/>
      <c r="T352" s="80"/>
      <c r="U352" s="93"/>
      <c r="W352" s="24"/>
      <c r="X352" s="19"/>
      <c r="Y352" s="93"/>
      <c r="Z352" s="195"/>
      <c r="AA352" s="76" t="str">
        <f>'Door Comparison'!X352</f>
        <v>Lift doors. Excluded</v>
      </c>
    </row>
    <row r="353" spans="1:27" x14ac:dyDescent="0.25">
      <c r="A353" s="109">
        <f>'Door Comparison'!A353</f>
        <v>6</v>
      </c>
      <c r="B353" s="109">
        <f>'Door Comparison'!B353</f>
        <v>13</v>
      </c>
      <c r="C353" s="22" t="str">
        <f>'Door Comparison'!C353</f>
        <v>R01</v>
      </c>
      <c r="D353" s="22" t="str">
        <f>'Door Comparison'!F353</f>
        <v>Timber</v>
      </c>
      <c r="E353" s="22">
        <f>'Door Comparison'!D353</f>
        <v>1340</v>
      </c>
      <c r="F353" s="22">
        <f>'Door Comparison'!E353</f>
        <v>2200</v>
      </c>
      <c r="G353" s="22" t="e">
        <f>'Door Comparison'!#REF!</f>
        <v>#REF!</v>
      </c>
      <c r="H353" s="22">
        <f>'Door Comparison'!G353</f>
        <v>0</v>
      </c>
      <c r="I353" s="22">
        <f>'Door Comparison'!H353</f>
        <v>1</v>
      </c>
      <c r="J353" s="22">
        <f>'Door Comparison'!I353</f>
        <v>0</v>
      </c>
      <c r="K353" s="22">
        <f>'Door Comparison'!J353</f>
        <v>0</v>
      </c>
      <c r="L353" s="22">
        <f>'Door Comparison'!K353</f>
        <v>1</v>
      </c>
      <c r="M353" s="22">
        <f>'Door Comparison'!L353</f>
        <v>0</v>
      </c>
      <c r="O353" s="95">
        <v>88</v>
      </c>
      <c r="P353" s="81"/>
      <c r="Q353" s="19">
        <f t="shared" si="58"/>
        <v>17.79</v>
      </c>
      <c r="R353" s="133">
        <f t="shared" si="59"/>
        <v>21.64</v>
      </c>
      <c r="S353" s="93"/>
      <c r="T353" s="80"/>
      <c r="U353" s="93">
        <f t="shared" si="60"/>
        <v>24.11</v>
      </c>
      <c r="V353" s="19">
        <v>0</v>
      </c>
      <c r="W353" s="24">
        <f t="shared" si="61"/>
        <v>12.74</v>
      </c>
      <c r="X353" s="19">
        <f t="shared" si="62"/>
        <v>5.97</v>
      </c>
      <c r="Y353" s="93">
        <v>0</v>
      </c>
      <c r="Z353" s="195">
        <f t="shared" si="54"/>
        <v>170.25</v>
      </c>
      <c r="AA353" s="76"/>
    </row>
    <row r="354" spans="1:27" x14ac:dyDescent="0.25">
      <c r="A354" s="109">
        <f>'Door Comparison'!A354</f>
        <v>6</v>
      </c>
      <c r="B354" s="109">
        <f>'Door Comparison'!B354</f>
        <v>14</v>
      </c>
      <c r="C354" s="22" t="str">
        <f>'Door Comparison'!C354</f>
        <v>C06</v>
      </c>
      <c r="D354" s="22" t="str">
        <f>'Door Comparison'!F354</f>
        <v>Timber</v>
      </c>
      <c r="E354" s="22">
        <f>'Door Comparison'!D354</f>
        <v>1940</v>
      </c>
      <c r="F354" s="22">
        <f>'Door Comparison'!E354</f>
        <v>2200</v>
      </c>
      <c r="G354" s="22" t="e">
        <f>'Door Comparison'!#REF!</f>
        <v>#REF!</v>
      </c>
      <c r="H354" s="22">
        <f>'Door Comparison'!G354</f>
        <v>0</v>
      </c>
      <c r="I354" s="22">
        <f>'Door Comparison'!H354</f>
        <v>1</v>
      </c>
      <c r="J354" s="22">
        <f>'Door Comparison'!I354</f>
        <v>0</v>
      </c>
      <c r="K354" s="22">
        <f>'Door Comparison'!J354</f>
        <v>0</v>
      </c>
      <c r="L354" s="22">
        <f>'Door Comparison'!K354</f>
        <v>1</v>
      </c>
      <c r="M354" s="22">
        <f>'Door Comparison'!L354</f>
        <v>0</v>
      </c>
      <c r="O354" s="95">
        <v>176</v>
      </c>
      <c r="P354" s="81"/>
      <c r="Q354" s="19">
        <f t="shared" si="58"/>
        <v>19.649999999999999</v>
      </c>
      <c r="R354" s="133">
        <f t="shared" si="59"/>
        <v>23.9</v>
      </c>
      <c r="S354" s="93"/>
      <c r="T354" s="80"/>
      <c r="U354" s="93">
        <f t="shared" si="60"/>
        <v>26.63</v>
      </c>
      <c r="V354" s="19">
        <v>0</v>
      </c>
      <c r="W354" s="24">
        <f t="shared" si="61"/>
        <v>14.07</v>
      </c>
      <c r="X354" s="19">
        <f t="shared" si="62"/>
        <v>6.59</v>
      </c>
      <c r="Y354" s="93">
        <v>0</v>
      </c>
      <c r="Z354" s="195">
        <f t="shared" si="54"/>
        <v>266.83999999999997</v>
      </c>
      <c r="AA354" s="76"/>
    </row>
    <row r="355" spans="1:27" x14ac:dyDescent="0.25">
      <c r="A355" s="109">
        <f>'Door Comparison'!A355</f>
        <v>6</v>
      </c>
      <c r="B355" s="109">
        <f>'Door Comparison'!B355</f>
        <v>15</v>
      </c>
      <c r="C355" s="22" t="str">
        <f>'Door Comparison'!C355</f>
        <v>R01</v>
      </c>
      <c r="D355" s="22" t="str">
        <f>'Door Comparison'!F355</f>
        <v>Timber</v>
      </c>
      <c r="E355" s="22">
        <f>'Door Comparison'!D355</f>
        <v>1540</v>
      </c>
      <c r="F355" s="22">
        <f>'Door Comparison'!E355</f>
        <v>2200</v>
      </c>
      <c r="G355" s="22" t="e">
        <f>'Door Comparison'!#REF!</f>
        <v>#REF!</v>
      </c>
      <c r="H355" s="22">
        <f>'Door Comparison'!G355</f>
        <v>0</v>
      </c>
      <c r="I355" s="22">
        <f>'Door Comparison'!H355</f>
        <v>1</v>
      </c>
      <c r="J355" s="22">
        <f>'Door Comparison'!I355</f>
        <v>0</v>
      </c>
      <c r="K355" s="22">
        <f>'Door Comparison'!J355</f>
        <v>0</v>
      </c>
      <c r="L355" s="22">
        <f>'Door Comparison'!K355</f>
        <v>1</v>
      </c>
      <c r="M355" s="22">
        <f>'Door Comparison'!L355</f>
        <v>0</v>
      </c>
      <c r="O355" s="95">
        <v>88</v>
      </c>
      <c r="P355" s="81"/>
      <c r="Q355" s="19">
        <f t="shared" si="58"/>
        <v>18.41</v>
      </c>
      <c r="R355" s="133">
        <f t="shared" si="59"/>
        <v>22.39</v>
      </c>
      <c r="S355" s="93"/>
      <c r="T355" s="80"/>
      <c r="U355" s="93">
        <f t="shared" si="60"/>
        <v>24.95</v>
      </c>
      <c r="V355" s="19">
        <v>0</v>
      </c>
      <c r="W355" s="24">
        <f t="shared" si="61"/>
        <v>13.19</v>
      </c>
      <c r="X355" s="19">
        <f t="shared" si="62"/>
        <v>6.18</v>
      </c>
      <c r="Y355" s="93">
        <v>0</v>
      </c>
      <c r="Z355" s="195">
        <f t="shared" si="54"/>
        <v>173.12</v>
      </c>
      <c r="AA355" s="76"/>
    </row>
    <row r="356" spans="1:27" x14ac:dyDescent="0.25">
      <c r="A356" s="109">
        <f>'Door Comparison'!A356</f>
        <v>6</v>
      </c>
      <c r="B356" s="109">
        <f>'Door Comparison'!B356</f>
        <v>17</v>
      </c>
      <c r="C356" s="22" t="str">
        <f>'Door Comparison'!C356</f>
        <v>E08</v>
      </c>
      <c r="D356" s="22">
        <f>'Door Comparison'!F356</f>
        <v>0</v>
      </c>
      <c r="E356" s="22">
        <f>'Door Comparison'!D356</f>
        <v>1250</v>
      </c>
      <c r="F356" s="22">
        <f>'Door Comparison'!E356</f>
        <v>2100</v>
      </c>
      <c r="G356" s="22" t="e">
        <f>'Door Comparison'!#REF!</f>
        <v>#REF!</v>
      </c>
      <c r="H356" s="22">
        <f>'Door Comparison'!G356</f>
        <v>0</v>
      </c>
      <c r="I356" s="22">
        <f>'Door Comparison'!H356</f>
        <v>1</v>
      </c>
      <c r="J356" s="22">
        <f>'Door Comparison'!I356</f>
        <v>0</v>
      </c>
      <c r="K356" s="22">
        <f>'Door Comparison'!J356</f>
        <v>0</v>
      </c>
      <c r="L356" s="22">
        <f>'Door Comparison'!K356</f>
        <v>0</v>
      </c>
      <c r="M356" s="22">
        <f>'Door Comparison'!L356</f>
        <v>0</v>
      </c>
      <c r="O356" s="95"/>
      <c r="P356" s="81"/>
      <c r="Q356" s="19">
        <f t="shared" si="58"/>
        <v>16.899999999999999</v>
      </c>
      <c r="R356" s="133">
        <f t="shared" si="59"/>
        <v>20.55</v>
      </c>
      <c r="S356" s="93"/>
      <c r="T356" s="80"/>
      <c r="U356" s="93">
        <f t="shared" si="60"/>
        <v>22.89</v>
      </c>
      <c r="V356" s="19">
        <v>0</v>
      </c>
      <c r="W356" s="24">
        <f t="shared" si="61"/>
        <v>0</v>
      </c>
      <c r="X356" s="19">
        <f t="shared" si="62"/>
        <v>0</v>
      </c>
      <c r="Y356" s="93">
        <v>0</v>
      </c>
      <c r="Z356" s="195">
        <f t="shared" si="54"/>
        <v>60.34</v>
      </c>
      <c r="AA356" s="76"/>
    </row>
    <row r="357" spans="1:27" x14ac:dyDescent="0.25">
      <c r="A357" s="109">
        <f>'Door Comparison'!A357</f>
        <v>6</v>
      </c>
      <c r="B357" s="109">
        <f>'Door Comparison'!B357</f>
        <v>18</v>
      </c>
      <c r="C357" s="22" t="str">
        <f>'Door Comparison'!C357</f>
        <v>C04</v>
      </c>
      <c r="D357" s="22" t="str">
        <f>'Door Comparison'!F357</f>
        <v>Timber</v>
      </c>
      <c r="E357" s="22">
        <f>'Door Comparison'!D357</f>
        <v>1250</v>
      </c>
      <c r="F357" s="22">
        <f>'Door Comparison'!E357</f>
        <v>2200</v>
      </c>
      <c r="G357" s="22" t="e">
        <f>'Door Comparison'!#REF!</f>
        <v>#REF!</v>
      </c>
      <c r="H357" s="22">
        <f>'Door Comparison'!G357</f>
        <v>0</v>
      </c>
      <c r="I357" s="22">
        <f>'Door Comparison'!H357</f>
        <v>1</v>
      </c>
      <c r="J357" s="22">
        <f>'Door Comparison'!I357</f>
        <v>0</v>
      </c>
      <c r="K357" s="22">
        <f>'Door Comparison'!J357</f>
        <v>0</v>
      </c>
      <c r="L357" s="22">
        <f>'Door Comparison'!K357</f>
        <v>1</v>
      </c>
      <c r="M357" s="22">
        <f>'Door Comparison'!L357</f>
        <v>0</v>
      </c>
      <c r="O357" s="95">
        <v>88</v>
      </c>
      <c r="P357" s="81"/>
      <c r="Q357" s="19">
        <f t="shared" si="58"/>
        <v>17.52</v>
      </c>
      <c r="R357" s="133">
        <f t="shared" si="59"/>
        <v>21.3</v>
      </c>
      <c r="S357" s="93"/>
      <c r="T357" s="80"/>
      <c r="U357" s="93">
        <f t="shared" si="60"/>
        <v>23.73</v>
      </c>
      <c r="V357" s="19">
        <v>0</v>
      </c>
      <c r="W357" s="24">
        <f t="shared" si="61"/>
        <v>12.54</v>
      </c>
      <c r="X357" s="19">
        <f t="shared" si="62"/>
        <v>5.88</v>
      </c>
      <c r="Y357" s="93">
        <v>0</v>
      </c>
      <c r="Z357" s="195">
        <f t="shared" si="54"/>
        <v>168.97</v>
      </c>
      <c r="AA357" s="76"/>
    </row>
    <row r="358" spans="1:27" x14ac:dyDescent="0.25">
      <c r="A358" s="109">
        <f>'Door Comparison'!A358</f>
        <v>6</v>
      </c>
      <c r="B358" s="109">
        <f>'Door Comparison'!B358</f>
        <v>19</v>
      </c>
      <c r="C358" s="22" t="str">
        <f>'Door Comparison'!C358</f>
        <v>E06</v>
      </c>
      <c r="D358" s="22" t="str">
        <f>'Door Comparison'!F358</f>
        <v>Metal</v>
      </c>
      <c r="E358" s="22"/>
      <c r="F358" s="22"/>
      <c r="G358" s="22"/>
      <c r="H358" s="22"/>
      <c r="I358" s="22"/>
      <c r="J358" s="22"/>
      <c r="K358" s="22"/>
      <c r="L358" s="22"/>
      <c r="M358" s="22"/>
      <c r="O358" s="95"/>
      <c r="P358" s="81"/>
      <c r="Q358" s="19"/>
      <c r="S358" s="93"/>
      <c r="T358" s="80"/>
      <c r="U358" s="93"/>
      <c r="W358" s="24"/>
      <c r="X358" s="19"/>
      <c r="Y358" s="93"/>
      <c r="Z358" s="195"/>
      <c r="AA358" s="76" t="str">
        <f>'Door Comparison'!X358</f>
        <v>Fully clad metal doors cannot be fire certificated we have therefore allowed for a metal doorset</v>
      </c>
    </row>
    <row r="359" spans="1:27" x14ac:dyDescent="0.25">
      <c r="A359" s="109">
        <f>'Door Comparison'!A359</f>
        <v>6</v>
      </c>
      <c r="B359" s="109">
        <f>'Door Comparison'!B359</f>
        <v>20</v>
      </c>
      <c r="C359" s="22" t="str">
        <f>'Door Comparison'!C359</f>
        <v>E06</v>
      </c>
      <c r="D359" s="22" t="str">
        <f>'Door Comparison'!F359</f>
        <v>Metal</v>
      </c>
      <c r="E359" s="22"/>
      <c r="F359" s="22"/>
      <c r="G359" s="22"/>
      <c r="H359" s="22"/>
      <c r="I359" s="22"/>
      <c r="J359" s="22"/>
      <c r="K359" s="22"/>
      <c r="L359" s="22"/>
      <c r="M359" s="22"/>
      <c r="O359" s="95"/>
      <c r="P359" s="81"/>
      <c r="Q359" s="19"/>
      <c r="S359" s="93"/>
      <c r="T359" s="80"/>
      <c r="U359" s="93"/>
      <c r="W359" s="24"/>
      <c r="X359" s="19"/>
      <c r="Y359" s="93"/>
      <c r="Z359" s="195"/>
      <c r="AA359" s="76" t="str">
        <f>'Door Comparison'!X359</f>
        <v>Fully clad metal doors cannot be fire certificated we have therefore allowed for a metal doorset</v>
      </c>
    </row>
    <row r="360" spans="1:27" x14ac:dyDescent="0.25">
      <c r="A360" s="109">
        <f>'Door Comparison'!A360</f>
        <v>6</v>
      </c>
      <c r="B360" s="109">
        <f>'Door Comparison'!B360</f>
        <v>21</v>
      </c>
      <c r="C360" s="22" t="str">
        <f>'Door Comparison'!C360</f>
        <v>E06</v>
      </c>
      <c r="D360" s="22" t="str">
        <f>'Door Comparison'!F360</f>
        <v>Metal</v>
      </c>
      <c r="E360" s="22"/>
      <c r="F360" s="22"/>
      <c r="G360" s="22"/>
      <c r="H360" s="22"/>
      <c r="I360" s="22"/>
      <c r="J360" s="22"/>
      <c r="K360" s="22"/>
      <c r="L360" s="22"/>
      <c r="M360" s="22"/>
      <c r="O360" s="95"/>
      <c r="P360" s="81"/>
      <c r="Q360" s="19"/>
      <c r="S360" s="93"/>
      <c r="T360" s="80"/>
      <c r="U360" s="93"/>
      <c r="W360" s="24"/>
      <c r="X360" s="19"/>
      <c r="Y360" s="93"/>
      <c r="Z360" s="195"/>
      <c r="AA360" s="76" t="str">
        <f>'Door Comparison'!X360</f>
        <v>Fully clad metal doors cannot be fire certificated we have therefore allowed for a metal doorset</v>
      </c>
    </row>
    <row r="361" spans="1:27" x14ac:dyDescent="0.25">
      <c r="A361" s="109" t="str">
        <f>'Door Comparison'!A361</f>
        <v>B1</v>
      </c>
      <c r="B361" s="109">
        <f>'Door Comparison'!B361</f>
        <v>1</v>
      </c>
      <c r="C361" s="22" t="str">
        <f>'Door Comparison'!C361</f>
        <v>C08</v>
      </c>
      <c r="D361" s="22" t="str">
        <f>'Door Comparison'!F361</f>
        <v>Timber</v>
      </c>
      <c r="E361" s="22">
        <f>'Door Comparison'!D361</f>
        <v>1340</v>
      </c>
      <c r="F361" s="22">
        <f>'Door Comparison'!E361</f>
        <v>990</v>
      </c>
      <c r="G361" s="22" t="e">
        <f>'Door Comparison'!#REF!</f>
        <v>#REF!</v>
      </c>
      <c r="H361" s="22">
        <f>'Door Comparison'!G361</f>
        <v>0</v>
      </c>
      <c r="I361" s="22">
        <f>'Door Comparison'!H361</f>
        <v>1</v>
      </c>
      <c r="J361" s="22">
        <f>'Door Comparison'!I361</f>
        <v>0</v>
      </c>
      <c r="K361" s="22">
        <f>'Door Comparison'!J361</f>
        <v>0</v>
      </c>
      <c r="L361" s="22">
        <f>'Door Comparison'!K361</f>
        <v>1</v>
      </c>
      <c r="M361" s="22">
        <f>'Door Comparison'!L361</f>
        <v>0</v>
      </c>
      <c r="O361" s="95">
        <v>44</v>
      </c>
      <c r="P361" s="81"/>
      <c r="Q361" s="19">
        <f t="shared" si="58"/>
        <v>10.29</v>
      </c>
      <c r="R361" s="133">
        <f t="shared" si="59"/>
        <v>12.52</v>
      </c>
      <c r="S361" s="93"/>
      <c r="T361" s="80"/>
      <c r="U361" s="93">
        <f t="shared" si="60"/>
        <v>13.94</v>
      </c>
      <c r="V361" s="19">
        <v>0</v>
      </c>
      <c r="W361" s="24">
        <f t="shared" si="61"/>
        <v>7.37</v>
      </c>
      <c r="X361" s="19">
        <f t="shared" si="62"/>
        <v>3.45</v>
      </c>
      <c r="Y361" s="93">
        <v>0</v>
      </c>
      <c r="Z361" s="195">
        <f t="shared" si="54"/>
        <v>91.57</v>
      </c>
      <c r="AA361" s="76"/>
    </row>
    <row r="362" spans="1:27" x14ac:dyDescent="0.25">
      <c r="A362" s="109" t="str">
        <f>'Door Comparison'!A362</f>
        <v>B1</v>
      </c>
      <c r="B362" s="109">
        <f>'Door Comparison'!B362</f>
        <v>2</v>
      </c>
      <c r="C362" s="22" t="str">
        <f>'Door Comparison'!C362</f>
        <v>C08</v>
      </c>
      <c r="D362" s="22" t="str">
        <f>'Door Comparison'!F362</f>
        <v>Timber</v>
      </c>
      <c r="E362" s="22">
        <f>'Door Comparison'!D362</f>
        <v>1340</v>
      </c>
      <c r="F362" s="22">
        <f>'Door Comparison'!E362</f>
        <v>1280</v>
      </c>
      <c r="G362" s="22" t="e">
        <f>'Door Comparison'!#REF!</f>
        <v>#REF!</v>
      </c>
      <c r="H362" s="22">
        <f>'Door Comparison'!G362</f>
        <v>0</v>
      </c>
      <c r="I362" s="22">
        <f>'Door Comparison'!H362</f>
        <v>1</v>
      </c>
      <c r="J362" s="22">
        <f>'Door Comparison'!I362</f>
        <v>0</v>
      </c>
      <c r="K362" s="22">
        <f>'Door Comparison'!J362</f>
        <v>0</v>
      </c>
      <c r="L362" s="22">
        <f>'Door Comparison'!K362</f>
        <v>1</v>
      </c>
      <c r="M362" s="22">
        <f>'Door Comparison'!L362</f>
        <v>0</v>
      </c>
      <c r="O362" s="95">
        <v>44</v>
      </c>
      <c r="P362" s="81"/>
      <c r="Q362" s="19">
        <f t="shared" si="58"/>
        <v>12.09</v>
      </c>
      <c r="R362" s="133">
        <f t="shared" si="59"/>
        <v>14.7</v>
      </c>
      <c r="S362" s="93"/>
      <c r="T362" s="80"/>
      <c r="U362" s="93">
        <f t="shared" si="60"/>
        <v>16.38</v>
      </c>
      <c r="V362" s="19">
        <v>0</v>
      </c>
      <c r="W362" s="24">
        <f t="shared" si="61"/>
        <v>8.66</v>
      </c>
      <c r="X362" s="19">
        <f t="shared" si="62"/>
        <v>4.0599999999999996</v>
      </c>
      <c r="Y362" s="93">
        <v>0</v>
      </c>
      <c r="Z362" s="195">
        <f t="shared" si="54"/>
        <v>99.89</v>
      </c>
      <c r="AA362" s="76"/>
    </row>
    <row r="363" spans="1:27" x14ac:dyDescent="0.25">
      <c r="A363" s="109" t="str">
        <f>'Door Comparison'!A363</f>
        <v>B1</v>
      </c>
      <c r="B363" s="109">
        <f>'Door Comparison'!B363</f>
        <v>3</v>
      </c>
      <c r="C363" s="22" t="str">
        <f>'Door Comparison'!C363</f>
        <v>C08</v>
      </c>
      <c r="D363" s="22" t="str">
        <f>'Door Comparison'!F363</f>
        <v>Timber</v>
      </c>
      <c r="E363" s="22">
        <f>'Door Comparison'!D363</f>
        <v>1340</v>
      </c>
      <c r="F363" s="22">
        <f>'Door Comparison'!E363</f>
        <v>1880</v>
      </c>
      <c r="G363" s="22" t="e">
        <f>'Door Comparison'!#REF!</f>
        <v>#REF!</v>
      </c>
      <c r="H363" s="22">
        <f>'Door Comparison'!G363</f>
        <v>0</v>
      </c>
      <c r="I363" s="22">
        <f>'Door Comparison'!H363</f>
        <v>1</v>
      </c>
      <c r="J363" s="22">
        <f>'Door Comparison'!I363</f>
        <v>0</v>
      </c>
      <c r="K363" s="22">
        <f>'Door Comparison'!J363</f>
        <v>0</v>
      </c>
      <c r="L363" s="22">
        <f>'Door Comparison'!K363</f>
        <v>1</v>
      </c>
      <c r="M363" s="22">
        <f>'Door Comparison'!L363</f>
        <v>0</v>
      </c>
      <c r="O363" s="95">
        <v>44</v>
      </c>
      <c r="P363" s="81"/>
      <c r="Q363" s="19">
        <f t="shared" si="58"/>
        <v>15.81</v>
      </c>
      <c r="R363" s="133">
        <f t="shared" si="59"/>
        <v>19.23</v>
      </c>
      <c r="S363" s="93"/>
      <c r="T363" s="80"/>
      <c r="U363" s="93">
        <f t="shared" si="60"/>
        <v>21.42</v>
      </c>
      <c r="V363" s="19">
        <v>0</v>
      </c>
      <c r="W363" s="24">
        <f t="shared" si="61"/>
        <v>11.32</v>
      </c>
      <c r="X363" s="19">
        <f t="shared" si="62"/>
        <v>5.3</v>
      </c>
      <c r="Y363" s="93">
        <v>0</v>
      </c>
      <c r="Z363" s="195">
        <f t="shared" si="54"/>
        <v>117.08</v>
      </c>
      <c r="AA363" s="76"/>
    </row>
    <row r="364" spans="1:27" x14ac:dyDescent="0.25">
      <c r="A364" s="109" t="str">
        <f>'Door Comparison'!A364</f>
        <v>B1</v>
      </c>
      <c r="B364" s="109">
        <f>'Door Comparison'!B364</f>
        <v>4</v>
      </c>
      <c r="C364" s="22" t="str">
        <f>'Door Comparison'!C364</f>
        <v>C08</v>
      </c>
      <c r="D364" s="22" t="str">
        <f>'Door Comparison'!F364</f>
        <v>Timber</v>
      </c>
      <c r="E364" s="22">
        <f>'Door Comparison'!D364</f>
        <v>1340</v>
      </c>
      <c r="F364" s="22">
        <f>'Door Comparison'!E364</f>
        <v>2020</v>
      </c>
      <c r="G364" s="22" t="e">
        <f>'Door Comparison'!#REF!</f>
        <v>#REF!</v>
      </c>
      <c r="H364" s="22">
        <f>'Door Comparison'!G364</f>
        <v>0</v>
      </c>
      <c r="I364" s="22">
        <f>'Door Comparison'!H364</f>
        <v>1</v>
      </c>
      <c r="J364" s="22">
        <f>'Door Comparison'!I364</f>
        <v>0</v>
      </c>
      <c r="K364" s="22">
        <f>'Door Comparison'!J364</f>
        <v>0</v>
      </c>
      <c r="L364" s="22">
        <f>'Door Comparison'!K364</f>
        <v>1</v>
      </c>
      <c r="M364" s="22">
        <f>'Door Comparison'!L364</f>
        <v>0</v>
      </c>
      <c r="O364" s="95">
        <v>44</v>
      </c>
      <c r="P364" s="81"/>
      <c r="Q364" s="19">
        <f t="shared" si="58"/>
        <v>16.68</v>
      </c>
      <c r="R364" s="133">
        <f t="shared" si="59"/>
        <v>20.28</v>
      </c>
      <c r="S364" s="93"/>
      <c r="T364" s="80"/>
      <c r="U364" s="93">
        <f t="shared" si="60"/>
        <v>22.6</v>
      </c>
      <c r="V364" s="19">
        <v>0</v>
      </c>
      <c r="W364" s="24">
        <f t="shared" si="61"/>
        <v>11.94</v>
      </c>
      <c r="X364" s="19">
        <f t="shared" si="62"/>
        <v>5.6</v>
      </c>
      <c r="Y364" s="93">
        <v>0</v>
      </c>
      <c r="Z364" s="195">
        <f t="shared" si="54"/>
        <v>121.1</v>
      </c>
      <c r="AA364" s="76"/>
    </row>
    <row r="365" spans="1:27" x14ac:dyDescent="0.25">
      <c r="A365" s="109" t="str">
        <f>'Door Comparison'!A365</f>
        <v>B2</v>
      </c>
      <c r="B365" s="109">
        <f>'Door Comparison'!B365</f>
        <v>1</v>
      </c>
      <c r="C365" s="22" t="str">
        <f>'Door Comparison'!C365</f>
        <v>C07</v>
      </c>
      <c r="D365" s="22" t="str">
        <f>'Door Comparison'!F365</f>
        <v>Timber</v>
      </c>
      <c r="E365" s="22">
        <f>'Door Comparison'!D365</f>
        <v>1010</v>
      </c>
      <c r="F365" s="22">
        <f>'Door Comparison'!E365</f>
        <v>2100</v>
      </c>
      <c r="G365" s="22" t="e">
        <f>'Door Comparison'!#REF!</f>
        <v>#REF!</v>
      </c>
      <c r="H365" s="22">
        <f>'Door Comparison'!G365</f>
        <v>1</v>
      </c>
      <c r="I365" s="22">
        <f>'Door Comparison'!H365</f>
        <v>0</v>
      </c>
      <c r="J365" s="22">
        <f>'Door Comparison'!I365</f>
        <v>0</v>
      </c>
      <c r="K365" s="22">
        <f>'Door Comparison'!J365</f>
        <v>1</v>
      </c>
      <c r="L365" s="22">
        <f>'Door Comparison'!K365</f>
        <v>0</v>
      </c>
      <c r="M365" s="22">
        <f>'Door Comparison'!L365</f>
        <v>0</v>
      </c>
      <c r="O365" s="95">
        <v>44</v>
      </c>
      <c r="P365" s="81"/>
      <c r="Q365" s="19">
        <f t="shared" si="58"/>
        <v>16.149999999999999</v>
      </c>
      <c r="R365" s="133">
        <f t="shared" si="59"/>
        <v>15.11</v>
      </c>
      <c r="S365" s="93"/>
      <c r="T365" s="80"/>
      <c r="U365" s="93">
        <f t="shared" si="60"/>
        <v>19.899999999999999</v>
      </c>
      <c r="V365" s="19">
        <v>0</v>
      </c>
      <c r="W365" s="24">
        <f t="shared" si="61"/>
        <v>5.78</v>
      </c>
      <c r="X365" s="19">
        <f t="shared" si="62"/>
        <v>5.42</v>
      </c>
      <c r="Y365" s="93">
        <v>0</v>
      </c>
      <c r="Z365" s="195">
        <f t="shared" si="54"/>
        <v>106.36</v>
      </c>
      <c r="AA365" s="76"/>
    </row>
    <row r="366" spans="1:27" x14ac:dyDescent="0.25">
      <c r="A366" s="109" t="str">
        <f>'Door Comparison'!A366</f>
        <v>B2</v>
      </c>
      <c r="B366" s="109">
        <f>'Door Comparison'!B366</f>
        <v>2</v>
      </c>
      <c r="C366" s="22" t="str">
        <f>'Door Comparison'!C366</f>
        <v>C08</v>
      </c>
      <c r="D366" s="22" t="str">
        <f>'Door Comparison'!F366</f>
        <v>Timber</v>
      </c>
      <c r="E366" s="22">
        <f>'Door Comparison'!D366</f>
        <v>1340</v>
      </c>
      <c r="F366" s="22">
        <f>'Door Comparison'!E366</f>
        <v>2100</v>
      </c>
      <c r="G366" s="22" t="e">
        <f>'Door Comparison'!#REF!</f>
        <v>#REF!</v>
      </c>
      <c r="H366" s="22">
        <f>'Door Comparison'!G366</f>
        <v>1</v>
      </c>
      <c r="I366" s="22">
        <f>'Door Comparison'!H366</f>
        <v>0</v>
      </c>
      <c r="J366" s="22">
        <f>'Door Comparison'!I366</f>
        <v>0</v>
      </c>
      <c r="K366" s="22">
        <f>'Door Comparison'!J366</f>
        <v>1</v>
      </c>
      <c r="L366" s="22">
        <f>'Door Comparison'!K366</f>
        <v>0</v>
      </c>
      <c r="M366" s="22">
        <f>'Door Comparison'!L366</f>
        <v>0</v>
      </c>
      <c r="O366" s="95">
        <v>44</v>
      </c>
      <c r="P366" s="81"/>
      <c r="Q366" s="19">
        <f t="shared" si="58"/>
        <v>17.170000000000002</v>
      </c>
      <c r="R366" s="133">
        <f t="shared" si="59"/>
        <v>16.07</v>
      </c>
      <c r="S366" s="93"/>
      <c r="T366" s="80"/>
      <c r="U366" s="93">
        <f t="shared" si="60"/>
        <v>21.16</v>
      </c>
      <c r="V366" s="19">
        <v>0</v>
      </c>
      <c r="W366" s="24">
        <f t="shared" si="61"/>
        <v>6.15</v>
      </c>
      <c r="X366" s="19">
        <f t="shared" si="62"/>
        <v>5.76</v>
      </c>
      <c r="Y366" s="93">
        <v>0</v>
      </c>
      <c r="Z366" s="195">
        <f t="shared" si="54"/>
        <v>110.31</v>
      </c>
      <c r="AA366" s="76"/>
    </row>
    <row r="367" spans="1:27" x14ac:dyDescent="0.25">
      <c r="A367" s="109" t="str">
        <f>'Door Comparison'!A367</f>
        <v>B2</v>
      </c>
      <c r="B367" s="109">
        <f>'Door Comparison'!B367</f>
        <v>3</v>
      </c>
      <c r="C367" s="22" t="str">
        <f>'Door Comparison'!C367</f>
        <v>C07</v>
      </c>
      <c r="D367" s="22" t="str">
        <f>'Door Comparison'!F367</f>
        <v>Timber</v>
      </c>
      <c r="E367" s="22">
        <f>'Door Comparison'!D367</f>
        <v>1010</v>
      </c>
      <c r="F367" s="22">
        <f>'Door Comparison'!E367</f>
        <v>2100</v>
      </c>
      <c r="G367" s="22" t="e">
        <f>'Door Comparison'!#REF!</f>
        <v>#REF!</v>
      </c>
      <c r="H367" s="22">
        <f>'Door Comparison'!G367</f>
        <v>1</v>
      </c>
      <c r="I367" s="22">
        <f>'Door Comparison'!H367</f>
        <v>0</v>
      </c>
      <c r="J367" s="22">
        <f>'Door Comparison'!I367</f>
        <v>0</v>
      </c>
      <c r="K367" s="22">
        <f>'Door Comparison'!J367</f>
        <v>1</v>
      </c>
      <c r="L367" s="22">
        <f>'Door Comparison'!K367</f>
        <v>0</v>
      </c>
      <c r="M367" s="22">
        <f>'Door Comparison'!L367</f>
        <v>0</v>
      </c>
      <c r="O367" s="95">
        <v>44</v>
      </c>
      <c r="P367" s="81"/>
      <c r="Q367" s="19">
        <f t="shared" si="58"/>
        <v>16.149999999999999</v>
      </c>
      <c r="R367" s="133">
        <f t="shared" si="59"/>
        <v>15.11</v>
      </c>
      <c r="S367" s="93"/>
      <c r="T367" s="80"/>
      <c r="U367" s="93">
        <f t="shared" si="60"/>
        <v>19.899999999999999</v>
      </c>
      <c r="V367" s="19">
        <v>0</v>
      </c>
      <c r="W367" s="24">
        <f t="shared" si="61"/>
        <v>5.78</v>
      </c>
      <c r="X367" s="19">
        <f t="shared" si="62"/>
        <v>5.42</v>
      </c>
      <c r="Y367" s="93">
        <v>0</v>
      </c>
      <c r="Z367" s="195">
        <f t="shared" si="54"/>
        <v>106.36</v>
      </c>
      <c r="AA367" s="76"/>
    </row>
    <row r="368" spans="1:27" x14ac:dyDescent="0.25">
      <c r="A368" s="109" t="str">
        <f>'Door Comparison'!A368</f>
        <v>B2</v>
      </c>
      <c r="B368" s="109">
        <f>'Door Comparison'!B368</f>
        <v>4</v>
      </c>
      <c r="C368" s="22" t="str">
        <f>'Door Comparison'!C368</f>
        <v>C08</v>
      </c>
      <c r="D368" s="22" t="str">
        <f>'Door Comparison'!F368</f>
        <v>Timber</v>
      </c>
      <c r="E368" s="22">
        <f>'Door Comparison'!D368</f>
        <v>1340</v>
      </c>
      <c r="F368" s="22">
        <f>'Door Comparison'!E368</f>
        <v>2100</v>
      </c>
      <c r="G368" s="22" t="e">
        <f>'Door Comparison'!#REF!</f>
        <v>#REF!</v>
      </c>
      <c r="H368" s="22">
        <f>'Door Comparison'!G368</f>
        <v>0</v>
      </c>
      <c r="I368" s="22">
        <f>'Door Comparison'!H368</f>
        <v>1</v>
      </c>
      <c r="J368" s="22">
        <f>'Door Comparison'!I368</f>
        <v>0</v>
      </c>
      <c r="K368" s="22">
        <f>'Door Comparison'!J368</f>
        <v>0</v>
      </c>
      <c r="L368" s="22">
        <f>'Door Comparison'!K368</f>
        <v>1</v>
      </c>
      <c r="M368" s="22">
        <f>'Door Comparison'!L368</f>
        <v>0</v>
      </c>
      <c r="O368" s="95">
        <v>44</v>
      </c>
      <c r="P368" s="81"/>
      <c r="Q368" s="19">
        <f t="shared" si="58"/>
        <v>17.170000000000002</v>
      </c>
      <c r="R368" s="133">
        <f t="shared" si="59"/>
        <v>20.89</v>
      </c>
      <c r="S368" s="93"/>
      <c r="T368" s="80"/>
      <c r="U368" s="93">
        <f t="shared" si="60"/>
        <v>23.27</v>
      </c>
      <c r="V368" s="19">
        <v>0</v>
      </c>
      <c r="W368" s="24">
        <f t="shared" si="61"/>
        <v>12.3</v>
      </c>
      <c r="X368" s="19">
        <f t="shared" si="62"/>
        <v>5.76</v>
      </c>
      <c r="Y368" s="93">
        <v>0</v>
      </c>
      <c r="Z368" s="195">
        <f t="shared" si="54"/>
        <v>123.39</v>
      </c>
      <c r="AA368" s="76"/>
    </row>
    <row r="369" spans="1:27" x14ac:dyDescent="0.25">
      <c r="A369" s="109" t="str">
        <f>'Door Comparison'!A369</f>
        <v>B2</v>
      </c>
      <c r="B369" s="109">
        <f>'Door Comparison'!B369</f>
        <v>5</v>
      </c>
      <c r="C369" s="22" t="str">
        <f>'Door Comparison'!C369</f>
        <v>C08</v>
      </c>
      <c r="D369" s="22" t="str">
        <f>'Door Comparison'!F369</f>
        <v>Timber</v>
      </c>
      <c r="E369" s="22">
        <f>'Door Comparison'!D369</f>
        <v>1340</v>
      </c>
      <c r="F369" s="22">
        <f>'Door Comparison'!E369</f>
        <v>2100</v>
      </c>
      <c r="G369" s="22" t="e">
        <f>'Door Comparison'!#REF!</f>
        <v>#REF!</v>
      </c>
      <c r="H369" s="22">
        <f>'Door Comparison'!G369</f>
        <v>0</v>
      </c>
      <c r="I369" s="22">
        <f>'Door Comparison'!H369</f>
        <v>1</v>
      </c>
      <c r="J369" s="22">
        <f>'Door Comparison'!I369</f>
        <v>0</v>
      </c>
      <c r="K369" s="22">
        <f>'Door Comparison'!J369</f>
        <v>0</v>
      </c>
      <c r="L369" s="22">
        <f>'Door Comparison'!K369</f>
        <v>1</v>
      </c>
      <c r="M369" s="22">
        <f>'Door Comparison'!L369</f>
        <v>0</v>
      </c>
      <c r="O369" s="95">
        <v>44</v>
      </c>
      <c r="P369" s="81"/>
      <c r="Q369" s="19">
        <f t="shared" si="58"/>
        <v>17.170000000000002</v>
      </c>
      <c r="R369" s="133">
        <f t="shared" si="59"/>
        <v>20.89</v>
      </c>
      <c r="S369" s="93"/>
      <c r="T369" s="80"/>
      <c r="U369" s="93">
        <f t="shared" si="60"/>
        <v>23.27</v>
      </c>
      <c r="V369" s="19">
        <v>0</v>
      </c>
      <c r="W369" s="24">
        <f t="shared" si="61"/>
        <v>12.3</v>
      </c>
      <c r="X369" s="19">
        <f t="shared" si="62"/>
        <v>5.76</v>
      </c>
      <c r="Y369" s="93">
        <v>0</v>
      </c>
      <c r="Z369" s="195">
        <f t="shared" si="54"/>
        <v>123.39</v>
      </c>
      <c r="AA369" s="76"/>
    </row>
    <row r="370" spans="1:27" x14ac:dyDescent="0.25">
      <c r="A370" s="109" t="str">
        <f>'Door Comparison'!A370</f>
        <v>B2</v>
      </c>
      <c r="B370" s="109">
        <f>'Door Comparison'!B370</f>
        <v>6</v>
      </c>
      <c r="C370" s="22" t="str">
        <f>'Door Comparison'!C370</f>
        <v>C08</v>
      </c>
      <c r="D370" s="22" t="str">
        <f>'Door Comparison'!F370</f>
        <v>Timber</v>
      </c>
      <c r="E370" s="22">
        <f>'Door Comparison'!D370</f>
        <v>2240</v>
      </c>
      <c r="F370" s="22">
        <f>'Door Comparison'!E370</f>
        <v>2100</v>
      </c>
      <c r="G370" s="22" t="e">
        <f>'Door Comparison'!#REF!</f>
        <v>#REF!</v>
      </c>
      <c r="H370" s="22">
        <f>'Door Comparison'!G370</f>
        <v>1</v>
      </c>
      <c r="I370" s="22">
        <f>'Door Comparison'!H370</f>
        <v>0</v>
      </c>
      <c r="J370" s="22">
        <f>'Door Comparison'!I370</f>
        <v>0</v>
      </c>
      <c r="K370" s="22">
        <f>'Door Comparison'!J370</f>
        <v>1</v>
      </c>
      <c r="L370" s="22">
        <f>'Door Comparison'!K370</f>
        <v>0</v>
      </c>
      <c r="M370" s="22">
        <f>'Door Comparison'!L370</f>
        <v>0</v>
      </c>
      <c r="O370" s="95">
        <v>88</v>
      </c>
      <c r="P370" s="81"/>
      <c r="Q370" s="19">
        <f t="shared" si="58"/>
        <v>19.96</v>
      </c>
      <c r="R370" s="133">
        <f t="shared" si="59"/>
        <v>18.68</v>
      </c>
      <c r="S370" s="93"/>
      <c r="T370" s="80"/>
      <c r="U370" s="93">
        <f t="shared" si="60"/>
        <v>24.6</v>
      </c>
      <c r="V370" s="19">
        <v>0</v>
      </c>
      <c r="W370" s="24">
        <f t="shared" si="61"/>
        <v>7.15</v>
      </c>
      <c r="X370" s="19">
        <f t="shared" si="62"/>
        <v>6.7</v>
      </c>
      <c r="Y370" s="93">
        <v>0</v>
      </c>
      <c r="Z370" s="195">
        <f t="shared" si="54"/>
        <v>165.09</v>
      </c>
      <c r="AA370" s="76"/>
    </row>
    <row r="371" spans="1:27" x14ac:dyDescent="0.25">
      <c r="A371" s="109" t="str">
        <f>'Door Comparison'!A371</f>
        <v>B2</v>
      </c>
      <c r="B371" s="109">
        <f>'Door Comparison'!B371</f>
        <v>7</v>
      </c>
      <c r="C371" s="22" t="str">
        <f>'Door Comparison'!C371</f>
        <v>C07</v>
      </c>
      <c r="D371" s="22" t="str">
        <f>'Door Comparison'!F371</f>
        <v>Timber</v>
      </c>
      <c r="E371" s="22">
        <f>'Door Comparison'!D371</f>
        <v>550</v>
      </c>
      <c r="F371" s="22">
        <f>'Door Comparison'!E371</f>
        <v>2100</v>
      </c>
      <c r="G371" s="22" t="e">
        <f>'Door Comparison'!#REF!</f>
        <v>#REF!</v>
      </c>
      <c r="H371" s="22">
        <f>'Door Comparison'!G371</f>
        <v>1</v>
      </c>
      <c r="I371" s="22">
        <f>'Door Comparison'!H371</f>
        <v>0</v>
      </c>
      <c r="J371" s="22">
        <f>'Door Comparison'!I371</f>
        <v>0</v>
      </c>
      <c r="K371" s="22">
        <f>'Door Comparison'!J371</f>
        <v>1</v>
      </c>
      <c r="L371" s="22">
        <f>'Door Comparison'!K371</f>
        <v>0</v>
      </c>
      <c r="M371" s="22">
        <f>'Door Comparison'!L371</f>
        <v>0</v>
      </c>
      <c r="O371" s="95">
        <v>22</v>
      </c>
      <c r="P371" s="81"/>
      <c r="Q371" s="19">
        <f t="shared" si="58"/>
        <v>14.73</v>
      </c>
      <c r="R371" s="133">
        <f t="shared" si="59"/>
        <v>13.78</v>
      </c>
      <c r="S371" s="93"/>
      <c r="T371" s="80"/>
      <c r="U371" s="93">
        <f t="shared" si="60"/>
        <v>18.149999999999999</v>
      </c>
      <c r="V371" s="19">
        <v>0</v>
      </c>
      <c r="W371" s="24">
        <f t="shared" si="61"/>
        <v>5.27</v>
      </c>
      <c r="X371" s="19">
        <f t="shared" si="62"/>
        <v>4.9400000000000004</v>
      </c>
      <c r="Y371" s="93">
        <v>0</v>
      </c>
      <c r="Z371" s="195">
        <f t="shared" si="54"/>
        <v>78.87</v>
      </c>
      <c r="AA371" s="76"/>
    </row>
    <row r="372" spans="1:27" x14ac:dyDescent="0.25">
      <c r="A372" s="109" t="str">
        <f>'Door Comparison'!A372</f>
        <v>B2</v>
      </c>
      <c r="B372" s="109">
        <f>'Door Comparison'!B372</f>
        <v>8</v>
      </c>
      <c r="C372" s="22" t="str">
        <f>'Door Comparison'!C372</f>
        <v>C06</v>
      </c>
      <c r="D372" s="22" t="str">
        <f>'Door Comparison'!F372</f>
        <v>Timber</v>
      </c>
      <c r="E372" s="22">
        <f>'Door Comparison'!D372</f>
        <v>2570</v>
      </c>
      <c r="F372" s="22">
        <f>'Door Comparison'!E372</f>
        <v>2250</v>
      </c>
      <c r="G372" s="22" t="e">
        <f>'Door Comparison'!#REF!</f>
        <v>#REF!</v>
      </c>
      <c r="H372" s="22">
        <f>'Door Comparison'!G372</f>
        <v>0</v>
      </c>
      <c r="I372" s="22">
        <f>'Door Comparison'!H372</f>
        <v>1</v>
      </c>
      <c r="J372" s="22">
        <f>'Door Comparison'!I372</f>
        <v>0</v>
      </c>
      <c r="K372" s="22">
        <f>'Door Comparison'!J372</f>
        <v>1</v>
      </c>
      <c r="L372" s="22">
        <f>'Door Comparison'!K372</f>
        <v>0</v>
      </c>
      <c r="M372" s="22">
        <f>'Door Comparison'!L372</f>
        <v>0</v>
      </c>
      <c r="O372" s="95">
        <v>176</v>
      </c>
      <c r="P372" s="81"/>
      <c r="Q372" s="19">
        <f t="shared" si="58"/>
        <v>21.92</v>
      </c>
      <c r="R372" s="133">
        <f t="shared" si="59"/>
        <v>26.65</v>
      </c>
      <c r="S372" s="93"/>
      <c r="T372" s="80"/>
      <c r="U372" s="93">
        <f t="shared" si="60"/>
        <v>29.69</v>
      </c>
      <c r="V372" s="19">
        <v>0</v>
      </c>
      <c r="W372" s="24">
        <f t="shared" si="61"/>
        <v>7.85</v>
      </c>
      <c r="X372" s="19">
        <f t="shared" si="62"/>
        <v>7.35</v>
      </c>
      <c r="Y372" s="93">
        <v>0</v>
      </c>
      <c r="Z372" s="195">
        <f t="shared" si="54"/>
        <v>269.45999999999998</v>
      </c>
      <c r="AA372" s="76"/>
    </row>
    <row r="373" spans="1:27" x14ac:dyDescent="0.25">
      <c r="A373" s="109" t="str">
        <f>'Door Comparison'!A373</f>
        <v>B2</v>
      </c>
      <c r="B373" s="109">
        <f>'Door Comparison'!B373</f>
        <v>9</v>
      </c>
      <c r="C373" s="22" t="str">
        <f>'Door Comparison'!C373</f>
        <v>C07</v>
      </c>
      <c r="D373" s="22" t="str">
        <f>'Door Comparison'!F373</f>
        <v>Timber</v>
      </c>
      <c r="E373" s="22">
        <f>'Door Comparison'!D373</f>
        <v>1010</v>
      </c>
      <c r="F373" s="22">
        <f>'Door Comparison'!E373</f>
        <v>2100</v>
      </c>
      <c r="G373" s="22" t="e">
        <f>'Door Comparison'!#REF!</f>
        <v>#REF!</v>
      </c>
      <c r="H373" s="22">
        <f>'Door Comparison'!G373</f>
        <v>0</v>
      </c>
      <c r="I373" s="22">
        <f>'Door Comparison'!H373</f>
        <v>1</v>
      </c>
      <c r="J373" s="22">
        <f>'Door Comparison'!I373</f>
        <v>0</v>
      </c>
      <c r="K373" s="22">
        <f>'Door Comparison'!J373</f>
        <v>0</v>
      </c>
      <c r="L373" s="22">
        <f>'Door Comparison'!K373</f>
        <v>1</v>
      </c>
      <c r="M373" s="22">
        <f>'Door Comparison'!L373</f>
        <v>0</v>
      </c>
      <c r="O373" s="95">
        <v>44</v>
      </c>
      <c r="P373" s="81"/>
      <c r="Q373" s="19">
        <f t="shared" si="58"/>
        <v>16.149999999999999</v>
      </c>
      <c r="R373" s="133">
        <f t="shared" si="59"/>
        <v>19.64</v>
      </c>
      <c r="S373" s="93"/>
      <c r="T373" s="80"/>
      <c r="U373" s="93">
        <f t="shared" si="60"/>
        <v>21.88</v>
      </c>
      <c r="V373" s="19">
        <v>0</v>
      </c>
      <c r="W373" s="24">
        <f t="shared" si="61"/>
        <v>11.57</v>
      </c>
      <c r="X373" s="19">
        <f t="shared" si="62"/>
        <v>5.42</v>
      </c>
      <c r="Y373" s="93">
        <v>0</v>
      </c>
      <c r="Z373" s="195">
        <f t="shared" si="54"/>
        <v>118.66</v>
      </c>
      <c r="AA373" s="76" t="str">
        <f>'Door Comparison'!X373</f>
        <v>Max fire rating we can offer is 120mm</v>
      </c>
    </row>
    <row r="374" spans="1:27" x14ac:dyDescent="0.25">
      <c r="A374" s="109" t="str">
        <f>'Door Comparison'!A374</f>
        <v>B2</v>
      </c>
      <c r="B374" s="109">
        <f>'Door Comparison'!B374</f>
        <v>12</v>
      </c>
      <c r="C374" s="22" t="str">
        <f>'Door Comparison'!C374</f>
        <v>C08</v>
      </c>
      <c r="D374" s="22" t="str">
        <f>'Door Comparison'!F374</f>
        <v>Timber</v>
      </c>
      <c r="E374" s="22">
        <f>'Door Comparison'!D374</f>
        <v>1340</v>
      </c>
      <c r="F374" s="22">
        <f>'Door Comparison'!E374</f>
        <v>2100</v>
      </c>
      <c r="G374" s="22" t="e">
        <f>'Door Comparison'!#REF!</f>
        <v>#REF!</v>
      </c>
      <c r="H374" s="22">
        <f>'Door Comparison'!G374</f>
        <v>1</v>
      </c>
      <c r="I374" s="22">
        <f>'Door Comparison'!H374</f>
        <v>0</v>
      </c>
      <c r="J374" s="22">
        <f>'Door Comparison'!I374</f>
        <v>0</v>
      </c>
      <c r="K374" s="22">
        <f>'Door Comparison'!J374</f>
        <v>1</v>
      </c>
      <c r="L374" s="22">
        <f>'Door Comparison'!K374</f>
        <v>0</v>
      </c>
      <c r="M374" s="22">
        <f>'Door Comparison'!L374</f>
        <v>0</v>
      </c>
      <c r="O374" s="95">
        <v>44</v>
      </c>
      <c r="P374" s="81"/>
      <c r="Q374" s="19">
        <f t="shared" si="58"/>
        <v>17.170000000000002</v>
      </c>
      <c r="R374" s="133">
        <f t="shared" si="59"/>
        <v>16.07</v>
      </c>
      <c r="S374" s="93"/>
      <c r="T374" s="80"/>
      <c r="U374" s="93">
        <f t="shared" si="60"/>
        <v>21.16</v>
      </c>
      <c r="V374" s="19">
        <v>0</v>
      </c>
      <c r="W374" s="24">
        <f t="shared" si="61"/>
        <v>6.15</v>
      </c>
      <c r="X374" s="19">
        <f t="shared" si="62"/>
        <v>5.76</v>
      </c>
      <c r="Y374" s="93">
        <v>0</v>
      </c>
      <c r="Z374" s="195">
        <f t="shared" si="54"/>
        <v>110.31</v>
      </c>
      <c r="AA374" s="76"/>
    </row>
    <row r="375" spans="1:27" x14ac:dyDescent="0.25">
      <c r="A375" s="109" t="str">
        <f>'Door Comparison'!A375</f>
        <v>B2</v>
      </c>
      <c r="B375" s="109">
        <f>'Door Comparison'!B375</f>
        <v>13</v>
      </c>
      <c r="C375" s="22" t="str">
        <f>'Door Comparison'!C375</f>
        <v>C08</v>
      </c>
      <c r="D375" s="22" t="str">
        <f>'Door Comparison'!F375</f>
        <v>Timber</v>
      </c>
      <c r="E375" s="22">
        <f>'Door Comparison'!D375</f>
        <v>1425</v>
      </c>
      <c r="F375" s="22">
        <f>'Door Comparison'!E375</f>
        <v>2100</v>
      </c>
      <c r="G375" s="22" t="e">
        <f>'Door Comparison'!#REF!</f>
        <v>#REF!</v>
      </c>
      <c r="H375" s="22">
        <f>'Door Comparison'!G375</f>
        <v>0</v>
      </c>
      <c r="I375" s="22">
        <f>'Door Comparison'!H375</f>
        <v>1</v>
      </c>
      <c r="J375" s="22">
        <f>'Door Comparison'!I375</f>
        <v>0</v>
      </c>
      <c r="K375" s="22">
        <f>'Door Comparison'!J375</f>
        <v>0</v>
      </c>
      <c r="L375" s="22">
        <f>'Door Comparison'!K375</f>
        <v>1</v>
      </c>
      <c r="M375" s="22">
        <f>'Door Comparison'!L375</f>
        <v>0</v>
      </c>
      <c r="O375" s="95">
        <v>44</v>
      </c>
      <c r="P375" s="81"/>
      <c r="Q375" s="19">
        <f t="shared" si="58"/>
        <v>17.440000000000001</v>
      </c>
      <c r="R375" s="133">
        <f t="shared" si="59"/>
        <v>21.21</v>
      </c>
      <c r="S375" s="93"/>
      <c r="T375" s="80"/>
      <c r="U375" s="93">
        <f t="shared" si="60"/>
        <v>23.63</v>
      </c>
      <c r="V375" s="19">
        <v>0</v>
      </c>
      <c r="W375" s="24">
        <f t="shared" si="61"/>
        <v>12.49</v>
      </c>
      <c r="X375" s="19">
        <f t="shared" si="62"/>
        <v>5.85</v>
      </c>
      <c r="Y375" s="93">
        <v>0</v>
      </c>
      <c r="Z375" s="195">
        <f t="shared" si="54"/>
        <v>124.62</v>
      </c>
      <c r="AA375" s="76" t="str">
        <f>'Door Comparison'!X375</f>
        <v>Max fire rating we can offer is 120mm</v>
      </c>
    </row>
    <row r="376" spans="1:27" x14ac:dyDescent="0.25">
      <c r="A376" s="109" t="str">
        <f>'Door Comparison'!A376</f>
        <v>B2</v>
      </c>
      <c r="B376" s="109">
        <f>'Door Comparison'!B376</f>
        <v>14</v>
      </c>
      <c r="C376" s="22" t="str">
        <f>'Door Comparison'!C376</f>
        <v>C08</v>
      </c>
      <c r="D376" s="22" t="str">
        <f>'Door Comparison'!F376</f>
        <v>Timber</v>
      </c>
      <c r="E376" s="22">
        <f>'Door Comparison'!D376</f>
        <v>1340</v>
      </c>
      <c r="F376" s="22">
        <f>'Door Comparison'!E376</f>
        <v>2100</v>
      </c>
      <c r="G376" s="22" t="e">
        <f>'Door Comparison'!#REF!</f>
        <v>#REF!</v>
      </c>
      <c r="H376" s="22">
        <f>'Door Comparison'!G376</f>
        <v>0</v>
      </c>
      <c r="I376" s="22">
        <f>'Door Comparison'!H376</f>
        <v>1</v>
      </c>
      <c r="J376" s="22">
        <f>'Door Comparison'!I376</f>
        <v>0</v>
      </c>
      <c r="K376" s="22">
        <f>'Door Comparison'!J376</f>
        <v>0</v>
      </c>
      <c r="L376" s="22">
        <f>'Door Comparison'!K376</f>
        <v>1</v>
      </c>
      <c r="M376" s="22">
        <f>'Door Comparison'!L376</f>
        <v>0</v>
      </c>
      <c r="O376" s="95">
        <v>44</v>
      </c>
      <c r="P376" s="81"/>
      <c r="Q376" s="19">
        <f t="shared" si="58"/>
        <v>17.170000000000002</v>
      </c>
      <c r="R376" s="133">
        <f t="shared" si="59"/>
        <v>20.89</v>
      </c>
      <c r="S376" s="93"/>
      <c r="T376" s="80"/>
      <c r="U376" s="93">
        <f t="shared" si="60"/>
        <v>23.27</v>
      </c>
      <c r="V376" s="19">
        <v>0</v>
      </c>
      <c r="W376" s="24">
        <f t="shared" si="61"/>
        <v>12.3</v>
      </c>
      <c r="X376" s="19">
        <f t="shared" si="62"/>
        <v>5.76</v>
      </c>
      <c r="Y376" s="93">
        <v>0</v>
      </c>
      <c r="Z376" s="195">
        <f t="shared" si="54"/>
        <v>123.39</v>
      </c>
      <c r="AA376" s="76"/>
    </row>
    <row r="377" spans="1:27" x14ac:dyDescent="0.25">
      <c r="A377" s="109" t="str">
        <f>'Door Comparison'!A377</f>
        <v>B2</v>
      </c>
      <c r="B377" s="109">
        <f>'Door Comparison'!B377</f>
        <v>15</v>
      </c>
      <c r="C377" s="22" t="str">
        <f>'Door Comparison'!C377</f>
        <v>C08</v>
      </c>
      <c r="D377" s="22" t="str">
        <f>'Door Comparison'!F377</f>
        <v>Timber</v>
      </c>
      <c r="E377" s="22">
        <f>'Door Comparison'!D377</f>
        <v>1340</v>
      </c>
      <c r="F377" s="22">
        <f>'Door Comparison'!E377</f>
        <v>2100</v>
      </c>
      <c r="G377" s="22" t="e">
        <f>'Door Comparison'!#REF!</f>
        <v>#REF!</v>
      </c>
      <c r="H377" s="22">
        <f>'Door Comparison'!G377</f>
        <v>0</v>
      </c>
      <c r="I377" s="22">
        <f>'Door Comparison'!H377</f>
        <v>1</v>
      </c>
      <c r="J377" s="22">
        <f>'Door Comparison'!I377</f>
        <v>0</v>
      </c>
      <c r="K377" s="22">
        <f>'Door Comparison'!J377</f>
        <v>0</v>
      </c>
      <c r="L377" s="22">
        <f>'Door Comparison'!K377</f>
        <v>1</v>
      </c>
      <c r="M377" s="22">
        <f>'Door Comparison'!L377</f>
        <v>0</v>
      </c>
      <c r="O377" s="95">
        <v>44</v>
      </c>
      <c r="P377" s="81"/>
      <c r="Q377" s="19">
        <f t="shared" si="58"/>
        <v>17.170000000000002</v>
      </c>
      <c r="R377" s="133">
        <f t="shared" si="59"/>
        <v>20.89</v>
      </c>
      <c r="S377" s="93"/>
      <c r="T377" s="80"/>
      <c r="U377" s="93">
        <f t="shared" si="60"/>
        <v>23.27</v>
      </c>
      <c r="V377" s="19">
        <v>0</v>
      </c>
      <c r="W377" s="24">
        <f t="shared" si="61"/>
        <v>12.3</v>
      </c>
      <c r="X377" s="19">
        <f t="shared" si="62"/>
        <v>5.76</v>
      </c>
      <c r="Y377" s="93">
        <v>0</v>
      </c>
      <c r="Z377" s="195">
        <f t="shared" si="54"/>
        <v>123.39</v>
      </c>
      <c r="AA377" s="76"/>
    </row>
    <row r="378" spans="1:27" x14ac:dyDescent="0.25">
      <c r="A378" s="109" t="str">
        <f>'Door Comparison'!A378</f>
        <v>B2</v>
      </c>
      <c r="B378" s="109">
        <f>'Door Comparison'!B378</f>
        <v>16</v>
      </c>
      <c r="C378" s="22" t="str">
        <f>'Door Comparison'!C378</f>
        <v>WC02</v>
      </c>
      <c r="D378" s="22" t="str">
        <f>'Door Comparison'!F378</f>
        <v>Timber</v>
      </c>
      <c r="E378" s="22">
        <f>'Door Comparison'!D378</f>
        <v>910</v>
      </c>
      <c r="F378" s="22">
        <f>'Door Comparison'!E378</f>
        <v>2100</v>
      </c>
      <c r="G378" s="22" t="e">
        <f>'Door Comparison'!#REF!</f>
        <v>#REF!</v>
      </c>
      <c r="H378" s="22">
        <f>'Door Comparison'!G378</f>
        <v>0</v>
      </c>
      <c r="I378" s="22">
        <f>'Door Comparison'!H378</f>
        <v>1</v>
      </c>
      <c r="J378" s="22">
        <f>'Door Comparison'!I378</f>
        <v>0</v>
      </c>
      <c r="K378" s="22">
        <f>'Door Comparison'!J378</f>
        <v>0</v>
      </c>
      <c r="L378" s="22">
        <f>'Door Comparison'!K378</f>
        <v>0</v>
      </c>
      <c r="M378" s="22">
        <f>'Door Comparison'!L378</f>
        <v>0</v>
      </c>
      <c r="O378" s="95">
        <v>22</v>
      </c>
      <c r="P378" s="373">
        <f t="shared" ref="P378:P383" si="63">O378*2</f>
        <v>44</v>
      </c>
      <c r="Q378" s="19">
        <f t="shared" si="58"/>
        <v>15.84</v>
      </c>
      <c r="R378" s="133">
        <f t="shared" si="59"/>
        <v>19.260000000000002</v>
      </c>
      <c r="S378" s="93"/>
      <c r="T378" s="80"/>
      <c r="U378" s="93">
        <f t="shared" si="60"/>
        <v>21.46</v>
      </c>
      <c r="V378" s="19">
        <v>0</v>
      </c>
      <c r="W378" s="24">
        <f t="shared" si="61"/>
        <v>0</v>
      </c>
      <c r="X378" s="19">
        <f t="shared" si="62"/>
        <v>0</v>
      </c>
      <c r="Y378" s="93">
        <v>0</v>
      </c>
      <c r="Z378" s="195">
        <f t="shared" si="54"/>
        <v>122.56</v>
      </c>
      <c r="AA378" s="76"/>
    </row>
    <row r="379" spans="1:27" x14ac:dyDescent="0.25">
      <c r="A379" s="109" t="str">
        <f>'Door Comparison'!A379</f>
        <v>B2</v>
      </c>
      <c r="B379" s="109">
        <f>'Door Comparison'!B379</f>
        <v>17</v>
      </c>
      <c r="C379" s="22" t="str">
        <f>'Door Comparison'!C379</f>
        <v>WC02</v>
      </c>
      <c r="D379" s="22" t="str">
        <f>'Door Comparison'!F379</f>
        <v>Timber</v>
      </c>
      <c r="E379" s="22">
        <f>'Door Comparison'!D379</f>
        <v>910</v>
      </c>
      <c r="F379" s="22">
        <f>'Door Comparison'!E379</f>
        <v>2100</v>
      </c>
      <c r="G379" s="22" t="e">
        <f>'Door Comparison'!#REF!</f>
        <v>#REF!</v>
      </c>
      <c r="H379" s="22">
        <f>'Door Comparison'!G379</f>
        <v>0</v>
      </c>
      <c r="I379" s="22">
        <f>'Door Comparison'!H379</f>
        <v>1</v>
      </c>
      <c r="J379" s="22">
        <f>'Door Comparison'!I379</f>
        <v>0</v>
      </c>
      <c r="K379" s="22">
        <f>'Door Comparison'!J379</f>
        <v>0</v>
      </c>
      <c r="L379" s="22">
        <f>'Door Comparison'!K379</f>
        <v>0</v>
      </c>
      <c r="M379" s="22">
        <f>'Door Comparison'!L379</f>
        <v>0</v>
      </c>
      <c r="O379" s="95">
        <v>22</v>
      </c>
      <c r="P379" s="373">
        <f t="shared" si="63"/>
        <v>44</v>
      </c>
      <c r="Q379" s="19">
        <f t="shared" si="58"/>
        <v>15.84</v>
      </c>
      <c r="R379" s="133">
        <f t="shared" si="59"/>
        <v>19.260000000000002</v>
      </c>
      <c r="S379" s="93"/>
      <c r="T379" s="80"/>
      <c r="U379" s="93">
        <f t="shared" si="60"/>
        <v>21.46</v>
      </c>
      <c r="V379" s="19">
        <v>0</v>
      </c>
      <c r="W379" s="24">
        <f t="shared" si="61"/>
        <v>0</v>
      </c>
      <c r="X379" s="19">
        <f t="shared" si="62"/>
        <v>0</v>
      </c>
      <c r="Y379" s="93">
        <v>0</v>
      </c>
      <c r="Z379" s="195">
        <f t="shared" si="54"/>
        <v>122.56</v>
      </c>
      <c r="AA379" s="76"/>
    </row>
    <row r="380" spans="1:27" x14ac:dyDescent="0.25">
      <c r="A380" s="109" t="str">
        <f>'Door Comparison'!A380</f>
        <v>B2</v>
      </c>
      <c r="B380" s="109">
        <f>'Door Comparison'!B380</f>
        <v>18</v>
      </c>
      <c r="C380" s="22" t="str">
        <f>'Door Comparison'!C380</f>
        <v>WC02</v>
      </c>
      <c r="D380" s="22" t="str">
        <f>'Door Comparison'!F380</f>
        <v>Timber</v>
      </c>
      <c r="E380" s="22">
        <f>'Door Comparison'!D380</f>
        <v>910</v>
      </c>
      <c r="F380" s="22">
        <f>'Door Comparison'!E380</f>
        <v>2100</v>
      </c>
      <c r="G380" s="22" t="e">
        <f>'Door Comparison'!#REF!</f>
        <v>#REF!</v>
      </c>
      <c r="H380" s="22">
        <f>'Door Comparison'!G380</f>
        <v>0</v>
      </c>
      <c r="I380" s="22">
        <f>'Door Comparison'!H380</f>
        <v>1</v>
      </c>
      <c r="J380" s="22">
        <f>'Door Comparison'!I380</f>
        <v>0</v>
      </c>
      <c r="K380" s="22">
        <f>'Door Comparison'!J380</f>
        <v>0</v>
      </c>
      <c r="L380" s="22">
        <f>'Door Comparison'!K380</f>
        <v>0</v>
      </c>
      <c r="M380" s="22">
        <f>'Door Comparison'!L380</f>
        <v>0</v>
      </c>
      <c r="O380" s="95">
        <v>22</v>
      </c>
      <c r="P380" s="373">
        <f t="shared" si="63"/>
        <v>44</v>
      </c>
      <c r="Q380" s="19">
        <f t="shared" si="58"/>
        <v>15.84</v>
      </c>
      <c r="R380" s="133">
        <f t="shared" si="59"/>
        <v>19.260000000000002</v>
      </c>
      <c r="S380" s="93"/>
      <c r="T380" s="80"/>
      <c r="U380" s="93">
        <f t="shared" si="60"/>
        <v>21.46</v>
      </c>
      <c r="V380" s="19">
        <v>0</v>
      </c>
      <c r="W380" s="24">
        <f t="shared" si="61"/>
        <v>0</v>
      </c>
      <c r="X380" s="19">
        <f t="shared" si="62"/>
        <v>0</v>
      </c>
      <c r="Y380" s="93">
        <v>0</v>
      </c>
      <c r="Z380" s="195">
        <f t="shared" si="54"/>
        <v>122.56</v>
      </c>
      <c r="AA380" s="76"/>
    </row>
    <row r="381" spans="1:27" x14ac:dyDescent="0.25">
      <c r="A381" s="109" t="str">
        <f>'Door Comparison'!A381</f>
        <v>B2</v>
      </c>
      <c r="B381" s="109">
        <f>'Door Comparison'!B381</f>
        <v>19</v>
      </c>
      <c r="C381" s="22" t="str">
        <f>'Door Comparison'!C381</f>
        <v>WC02</v>
      </c>
      <c r="D381" s="22" t="str">
        <f>'Door Comparison'!F381</f>
        <v>Timber</v>
      </c>
      <c r="E381" s="22">
        <f>'Door Comparison'!D381</f>
        <v>910</v>
      </c>
      <c r="F381" s="22">
        <f>'Door Comparison'!E381</f>
        <v>2100</v>
      </c>
      <c r="G381" s="22" t="e">
        <f>'Door Comparison'!#REF!</f>
        <v>#REF!</v>
      </c>
      <c r="H381" s="22">
        <f>'Door Comparison'!G381</f>
        <v>0</v>
      </c>
      <c r="I381" s="22">
        <f>'Door Comparison'!H381</f>
        <v>1</v>
      </c>
      <c r="J381" s="22">
        <f>'Door Comparison'!I381</f>
        <v>0</v>
      </c>
      <c r="K381" s="22">
        <f>'Door Comparison'!J381</f>
        <v>0</v>
      </c>
      <c r="L381" s="22">
        <f>'Door Comparison'!K381</f>
        <v>0</v>
      </c>
      <c r="M381" s="22">
        <f>'Door Comparison'!L381</f>
        <v>0</v>
      </c>
      <c r="O381" s="95">
        <v>22</v>
      </c>
      <c r="P381" s="373">
        <f t="shared" si="63"/>
        <v>44</v>
      </c>
      <c r="Q381" s="19">
        <f t="shared" si="58"/>
        <v>15.84</v>
      </c>
      <c r="R381" s="133">
        <f t="shared" si="59"/>
        <v>19.260000000000002</v>
      </c>
      <c r="S381" s="93"/>
      <c r="T381" s="80"/>
      <c r="U381" s="93">
        <f t="shared" si="60"/>
        <v>21.46</v>
      </c>
      <c r="V381" s="19">
        <v>0</v>
      </c>
      <c r="W381" s="24">
        <f t="shared" si="61"/>
        <v>0</v>
      </c>
      <c r="X381" s="19">
        <f t="shared" si="62"/>
        <v>0</v>
      </c>
      <c r="Y381" s="93">
        <v>0</v>
      </c>
      <c r="Z381" s="195">
        <f t="shared" si="54"/>
        <v>122.56</v>
      </c>
      <c r="AA381" s="76"/>
    </row>
    <row r="382" spans="1:27" x14ac:dyDescent="0.25">
      <c r="A382" s="109" t="str">
        <f>'Door Comparison'!A382</f>
        <v>B2</v>
      </c>
      <c r="B382" s="109">
        <f>'Door Comparison'!B382</f>
        <v>20</v>
      </c>
      <c r="C382" s="22" t="str">
        <f>'Door Comparison'!C382</f>
        <v>WC02</v>
      </c>
      <c r="D382" s="22" t="str">
        <f>'Door Comparison'!F382</f>
        <v>Timber</v>
      </c>
      <c r="E382" s="22">
        <f>'Door Comparison'!D382</f>
        <v>910</v>
      </c>
      <c r="F382" s="22">
        <f>'Door Comparison'!E382</f>
        <v>2100</v>
      </c>
      <c r="G382" s="22" t="e">
        <f>'Door Comparison'!#REF!</f>
        <v>#REF!</v>
      </c>
      <c r="H382" s="22">
        <f>'Door Comparison'!G382</f>
        <v>0</v>
      </c>
      <c r="I382" s="22">
        <f>'Door Comparison'!H382</f>
        <v>1</v>
      </c>
      <c r="J382" s="22">
        <f>'Door Comparison'!I382</f>
        <v>0</v>
      </c>
      <c r="K382" s="22">
        <f>'Door Comparison'!J382</f>
        <v>0</v>
      </c>
      <c r="L382" s="22">
        <f>'Door Comparison'!K382</f>
        <v>0</v>
      </c>
      <c r="M382" s="22">
        <f>'Door Comparison'!L382</f>
        <v>0</v>
      </c>
      <c r="O382" s="95">
        <v>22</v>
      </c>
      <c r="P382" s="373">
        <f t="shared" si="63"/>
        <v>44</v>
      </c>
      <c r="Q382" s="19">
        <f t="shared" si="58"/>
        <v>15.84</v>
      </c>
      <c r="R382" s="133">
        <f t="shared" si="59"/>
        <v>19.260000000000002</v>
      </c>
      <c r="S382" s="93"/>
      <c r="T382" s="80"/>
      <c r="U382" s="93">
        <f t="shared" si="60"/>
        <v>21.46</v>
      </c>
      <c r="V382" s="19">
        <v>0</v>
      </c>
      <c r="W382" s="24">
        <f t="shared" si="61"/>
        <v>0</v>
      </c>
      <c r="X382" s="19">
        <f t="shared" si="62"/>
        <v>0</v>
      </c>
      <c r="Y382" s="93">
        <v>0</v>
      </c>
      <c r="Z382" s="195">
        <f t="shared" si="54"/>
        <v>122.56</v>
      </c>
      <c r="AA382" s="76"/>
    </row>
    <row r="383" spans="1:27" x14ac:dyDescent="0.25">
      <c r="A383" s="109" t="str">
        <f>'Door Comparison'!A383</f>
        <v>B2</v>
      </c>
      <c r="B383" s="109">
        <f>'Door Comparison'!B383</f>
        <v>21</v>
      </c>
      <c r="C383" s="22" t="str">
        <f>'Door Comparison'!C383</f>
        <v>WC02</v>
      </c>
      <c r="D383" s="22" t="str">
        <f>'Door Comparison'!F383</f>
        <v>Timber</v>
      </c>
      <c r="E383" s="22">
        <f>'Door Comparison'!D383</f>
        <v>910</v>
      </c>
      <c r="F383" s="22">
        <f>'Door Comparison'!E383</f>
        <v>2100</v>
      </c>
      <c r="G383" s="22" t="e">
        <f>'Door Comparison'!#REF!</f>
        <v>#REF!</v>
      </c>
      <c r="H383" s="22">
        <f>'Door Comparison'!G383</f>
        <v>0</v>
      </c>
      <c r="I383" s="22">
        <f>'Door Comparison'!H383</f>
        <v>1</v>
      </c>
      <c r="J383" s="22">
        <f>'Door Comparison'!I383</f>
        <v>0</v>
      </c>
      <c r="K383" s="22">
        <f>'Door Comparison'!J383</f>
        <v>0</v>
      </c>
      <c r="L383" s="22">
        <f>'Door Comparison'!K383</f>
        <v>0</v>
      </c>
      <c r="M383" s="22">
        <f>'Door Comparison'!L383</f>
        <v>0</v>
      </c>
      <c r="O383" s="95">
        <v>22</v>
      </c>
      <c r="P383" s="373">
        <f t="shared" si="63"/>
        <v>44</v>
      </c>
      <c r="Q383" s="19">
        <f t="shared" si="58"/>
        <v>15.84</v>
      </c>
      <c r="R383" s="133">
        <f t="shared" si="59"/>
        <v>19.260000000000002</v>
      </c>
      <c r="S383" s="93"/>
      <c r="T383" s="80"/>
      <c r="U383" s="93">
        <f t="shared" si="60"/>
        <v>21.46</v>
      </c>
      <c r="V383" s="19">
        <v>0</v>
      </c>
      <c r="W383" s="24">
        <f t="shared" si="61"/>
        <v>0</v>
      </c>
      <c r="X383" s="19">
        <f t="shared" si="62"/>
        <v>0</v>
      </c>
      <c r="Y383" s="93">
        <v>0</v>
      </c>
      <c r="Z383" s="195">
        <f t="shared" si="54"/>
        <v>122.56</v>
      </c>
      <c r="AA383" s="76"/>
    </row>
    <row r="384" spans="1:27" x14ac:dyDescent="0.25">
      <c r="A384" s="109" t="str">
        <f>'Door Comparison'!A384</f>
        <v>B2</v>
      </c>
      <c r="B384" s="109">
        <f>'Door Comparison'!B384</f>
        <v>22</v>
      </c>
      <c r="C384" s="22" t="str">
        <f>'Door Comparison'!C384</f>
        <v>C07</v>
      </c>
      <c r="D384" s="22" t="str">
        <f>'Door Comparison'!F384</f>
        <v>Timber</v>
      </c>
      <c r="E384" s="22">
        <f>'Door Comparison'!D384</f>
        <v>1010</v>
      </c>
      <c r="F384" s="22">
        <f>'Door Comparison'!E384</f>
        <v>2100</v>
      </c>
      <c r="G384" s="22" t="e">
        <f>'Door Comparison'!#REF!</f>
        <v>#REF!</v>
      </c>
      <c r="H384" s="22">
        <f>'Door Comparison'!G384</f>
        <v>1</v>
      </c>
      <c r="I384" s="22">
        <f>'Door Comparison'!H384</f>
        <v>0</v>
      </c>
      <c r="J384" s="22">
        <f>'Door Comparison'!I384</f>
        <v>0</v>
      </c>
      <c r="K384" s="22">
        <f>'Door Comparison'!J384</f>
        <v>1</v>
      </c>
      <c r="L384" s="22">
        <f>'Door Comparison'!K384</f>
        <v>0</v>
      </c>
      <c r="M384" s="22">
        <f>'Door Comparison'!L384</f>
        <v>0</v>
      </c>
      <c r="O384" s="95">
        <v>44</v>
      </c>
      <c r="P384" s="81"/>
      <c r="Q384" s="19">
        <f t="shared" si="58"/>
        <v>16.149999999999999</v>
      </c>
      <c r="R384" s="133">
        <f t="shared" si="59"/>
        <v>15.11</v>
      </c>
      <c r="S384" s="93"/>
      <c r="T384" s="80"/>
      <c r="U384" s="93">
        <f t="shared" si="60"/>
        <v>19.899999999999999</v>
      </c>
      <c r="V384" s="19">
        <v>0</v>
      </c>
      <c r="W384" s="24">
        <f t="shared" si="61"/>
        <v>5.78</v>
      </c>
      <c r="X384" s="19">
        <f t="shared" si="62"/>
        <v>5.42</v>
      </c>
      <c r="Y384" s="93">
        <v>0</v>
      </c>
      <c r="Z384" s="195">
        <f t="shared" si="54"/>
        <v>106.36</v>
      </c>
      <c r="AA384" s="76"/>
    </row>
    <row r="385" spans="1:27" x14ac:dyDescent="0.25">
      <c r="A385" s="109" t="str">
        <f>'Door Comparison'!A385</f>
        <v>B2</v>
      </c>
      <c r="B385" s="109">
        <f>'Door Comparison'!B385</f>
        <v>30</v>
      </c>
      <c r="C385" s="22" t="str">
        <f>'Door Comparison'!C385</f>
        <v>C08</v>
      </c>
      <c r="D385" s="22" t="str">
        <f>'Door Comparison'!F385</f>
        <v>Timber</v>
      </c>
      <c r="E385" s="22">
        <f>'Door Comparison'!D385</f>
        <v>1340</v>
      </c>
      <c r="F385" s="22">
        <f>'Door Comparison'!E385</f>
        <v>2100</v>
      </c>
      <c r="G385" s="22" t="e">
        <f>'Door Comparison'!#REF!</f>
        <v>#REF!</v>
      </c>
      <c r="H385" s="22">
        <f>'Door Comparison'!G385</f>
        <v>0</v>
      </c>
      <c r="I385" s="22">
        <f>'Door Comparison'!H385</f>
        <v>1</v>
      </c>
      <c r="J385" s="22">
        <f>'Door Comparison'!I385</f>
        <v>0</v>
      </c>
      <c r="K385" s="22">
        <f>'Door Comparison'!J385</f>
        <v>0</v>
      </c>
      <c r="L385" s="22">
        <f>'Door Comparison'!K385</f>
        <v>1</v>
      </c>
      <c r="M385" s="22">
        <f>'Door Comparison'!L385</f>
        <v>0</v>
      </c>
      <c r="O385" s="95">
        <v>44</v>
      </c>
      <c r="P385" s="81"/>
      <c r="Q385" s="19">
        <f t="shared" si="58"/>
        <v>17.170000000000002</v>
      </c>
      <c r="R385" s="133">
        <f t="shared" si="59"/>
        <v>20.89</v>
      </c>
      <c r="S385" s="93"/>
      <c r="T385" s="80"/>
      <c r="U385" s="93">
        <f t="shared" si="60"/>
        <v>23.27</v>
      </c>
      <c r="V385" s="19">
        <v>0</v>
      </c>
      <c r="W385" s="24">
        <f t="shared" si="61"/>
        <v>12.3</v>
      </c>
      <c r="X385" s="19">
        <f t="shared" si="62"/>
        <v>5.76</v>
      </c>
      <c r="Y385" s="93">
        <v>0</v>
      </c>
      <c r="Z385" s="195">
        <f t="shared" si="54"/>
        <v>123.39</v>
      </c>
      <c r="AA385" s="76"/>
    </row>
    <row r="386" spans="1:27" x14ac:dyDescent="0.25">
      <c r="A386" s="109" t="str">
        <f>'Door Comparison'!A386</f>
        <v>B2</v>
      </c>
      <c r="B386" s="109">
        <f>'Door Comparison'!B386</f>
        <v>31</v>
      </c>
      <c r="C386" s="22" t="str">
        <f>'Door Comparison'!C386</f>
        <v>C07</v>
      </c>
      <c r="D386" s="22" t="str">
        <f>'Door Comparison'!F386</f>
        <v>Timber</v>
      </c>
      <c r="E386" s="22">
        <f>'Door Comparison'!D386</f>
        <v>1250</v>
      </c>
      <c r="F386" s="22">
        <f>'Door Comparison'!E386</f>
        <v>2100</v>
      </c>
      <c r="G386" s="22" t="e">
        <f>'Door Comparison'!#REF!</f>
        <v>#REF!</v>
      </c>
      <c r="H386" s="22">
        <f>'Door Comparison'!G386</f>
        <v>0</v>
      </c>
      <c r="I386" s="22">
        <f>'Door Comparison'!H386</f>
        <v>1</v>
      </c>
      <c r="J386" s="22">
        <f>'Door Comparison'!I386</f>
        <v>0</v>
      </c>
      <c r="K386" s="22">
        <f>'Door Comparison'!J386</f>
        <v>0</v>
      </c>
      <c r="L386" s="22">
        <f>'Door Comparison'!K386</f>
        <v>1</v>
      </c>
      <c r="M386" s="22">
        <f>'Door Comparison'!L386</f>
        <v>0</v>
      </c>
      <c r="O386" s="95">
        <v>44</v>
      </c>
      <c r="P386" s="81"/>
      <c r="Q386" s="19">
        <f t="shared" si="58"/>
        <v>16.899999999999999</v>
      </c>
      <c r="R386" s="133">
        <f t="shared" si="59"/>
        <v>20.55</v>
      </c>
      <c r="S386" s="93"/>
      <c r="T386" s="80"/>
      <c r="U386" s="93">
        <f t="shared" si="60"/>
        <v>22.89</v>
      </c>
      <c r="V386" s="19">
        <v>0</v>
      </c>
      <c r="W386" s="24">
        <f t="shared" si="61"/>
        <v>12.1</v>
      </c>
      <c r="X386" s="19">
        <f t="shared" si="62"/>
        <v>5.67</v>
      </c>
      <c r="Y386" s="93">
        <v>0</v>
      </c>
      <c r="Z386" s="195">
        <f t="shared" si="54"/>
        <v>122.11</v>
      </c>
      <c r="AA386" s="76"/>
    </row>
    <row r="387" spans="1:27" x14ac:dyDescent="0.25">
      <c r="A387" s="109" t="str">
        <f>'Door Comparison'!A387</f>
        <v>B2</v>
      </c>
      <c r="B387" s="109">
        <f>'Door Comparison'!B387</f>
        <v>32</v>
      </c>
      <c r="C387" s="22" t="str">
        <f>'Door Comparison'!C387</f>
        <v>C07</v>
      </c>
      <c r="D387" s="22" t="str">
        <f>'Door Comparison'!F387</f>
        <v>Timber</v>
      </c>
      <c r="E387" s="22">
        <f>'Door Comparison'!D387</f>
        <v>1250</v>
      </c>
      <c r="F387" s="22">
        <f>'Door Comparison'!E387</f>
        <v>2100</v>
      </c>
      <c r="G387" s="22" t="e">
        <f>'Door Comparison'!#REF!</f>
        <v>#REF!</v>
      </c>
      <c r="H387" s="22">
        <f>'Door Comparison'!G387</f>
        <v>0</v>
      </c>
      <c r="I387" s="22">
        <f>'Door Comparison'!H387</f>
        <v>1</v>
      </c>
      <c r="J387" s="22">
        <f>'Door Comparison'!I387</f>
        <v>0</v>
      </c>
      <c r="K387" s="22">
        <f>'Door Comparison'!J387</f>
        <v>0</v>
      </c>
      <c r="L387" s="22">
        <f>'Door Comparison'!K387</f>
        <v>1</v>
      </c>
      <c r="M387" s="22">
        <f>'Door Comparison'!L387</f>
        <v>0</v>
      </c>
      <c r="O387" s="95">
        <v>44</v>
      </c>
      <c r="P387" s="81"/>
      <c r="Q387" s="19">
        <f t="shared" si="58"/>
        <v>16.899999999999999</v>
      </c>
      <c r="R387" s="133">
        <f t="shared" si="59"/>
        <v>20.55</v>
      </c>
      <c r="S387" s="93"/>
      <c r="T387" s="80"/>
      <c r="U387" s="93">
        <f t="shared" si="60"/>
        <v>22.89</v>
      </c>
      <c r="V387" s="19">
        <v>0</v>
      </c>
      <c r="W387" s="24">
        <f t="shared" si="61"/>
        <v>12.1</v>
      </c>
      <c r="X387" s="19">
        <f t="shared" si="62"/>
        <v>5.67</v>
      </c>
      <c r="Y387" s="93">
        <v>0</v>
      </c>
      <c r="Z387" s="195">
        <f t="shared" si="54"/>
        <v>122.11</v>
      </c>
      <c r="AA387" s="76"/>
    </row>
    <row r="388" spans="1:27" x14ac:dyDescent="0.25">
      <c r="A388" s="109" t="str">
        <f>'Door Comparison'!A388</f>
        <v>B2</v>
      </c>
      <c r="B388" s="109">
        <f>'Door Comparison'!B388</f>
        <v>33</v>
      </c>
      <c r="C388" s="22" t="str">
        <f>'Door Comparison'!C388</f>
        <v>C07</v>
      </c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O388" s="95"/>
      <c r="P388" s="81"/>
      <c r="Q388" s="19"/>
      <c r="S388" s="93"/>
      <c r="T388" s="80"/>
      <c r="U388" s="93"/>
      <c r="W388" s="24"/>
      <c r="X388" s="19"/>
      <c r="Y388" s="93"/>
      <c r="Z388" s="195"/>
      <c r="AA388" s="76" t="str">
        <f>'Door Comparison'!X388</f>
        <v>Omitted</v>
      </c>
    </row>
    <row r="389" spans="1:27" x14ac:dyDescent="0.25">
      <c r="A389" s="109" t="str">
        <f>'Door Comparison'!A389</f>
        <v>B2</v>
      </c>
      <c r="B389" s="109">
        <f>'Door Comparison'!B389</f>
        <v>34</v>
      </c>
      <c r="C389" s="22" t="str">
        <f>'Door Comparison'!C389</f>
        <v>C07</v>
      </c>
      <c r="D389" s="22" t="str">
        <f>'Door Comparison'!F389</f>
        <v>Timber</v>
      </c>
      <c r="E389" s="22">
        <f>'Door Comparison'!D389</f>
        <v>1250</v>
      </c>
      <c r="F389" s="22">
        <f>'Door Comparison'!E389</f>
        <v>2100</v>
      </c>
      <c r="G389" s="22" t="e">
        <f>'Door Comparison'!#REF!</f>
        <v>#REF!</v>
      </c>
      <c r="H389" s="22">
        <f>'Door Comparison'!G389</f>
        <v>0</v>
      </c>
      <c r="I389" s="22">
        <f>'Door Comparison'!H389</f>
        <v>1</v>
      </c>
      <c r="J389" s="22">
        <f>'Door Comparison'!I389</f>
        <v>0</v>
      </c>
      <c r="K389" s="22">
        <f>'Door Comparison'!J389</f>
        <v>0</v>
      </c>
      <c r="L389" s="22">
        <f>'Door Comparison'!K389</f>
        <v>1</v>
      </c>
      <c r="M389" s="22">
        <f>'Door Comparison'!L389</f>
        <v>0</v>
      </c>
      <c r="O389" s="95">
        <v>44</v>
      </c>
      <c r="P389" s="81"/>
      <c r="Q389" s="19">
        <f t="shared" si="58"/>
        <v>16.899999999999999</v>
      </c>
      <c r="R389" s="133">
        <f t="shared" si="59"/>
        <v>20.55</v>
      </c>
      <c r="S389" s="93"/>
      <c r="T389" s="80"/>
      <c r="U389" s="93">
        <f t="shared" si="60"/>
        <v>22.89</v>
      </c>
      <c r="V389" s="19">
        <v>0</v>
      </c>
      <c r="W389" s="24">
        <f t="shared" si="61"/>
        <v>12.1</v>
      </c>
      <c r="X389" s="19">
        <f t="shared" si="62"/>
        <v>5.67</v>
      </c>
      <c r="Y389" s="93">
        <v>0</v>
      </c>
      <c r="Z389" s="195">
        <f t="shared" si="54"/>
        <v>122.11</v>
      </c>
      <c r="AA389" s="76"/>
    </row>
    <row r="390" spans="1:27" x14ac:dyDescent="0.25">
      <c r="A390" s="109" t="str">
        <f>'Door Comparison'!A390</f>
        <v>B2</v>
      </c>
      <c r="B390" s="109">
        <f>'Door Comparison'!B390</f>
        <v>35</v>
      </c>
      <c r="C390" s="22" t="str">
        <f>'Door Comparison'!C390</f>
        <v>C07</v>
      </c>
      <c r="D390" s="22" t="str">
        <f>'Door Comparison'!F390</f>
        <v>Timber</v>
      </c>
      <c r="E390" s="22">
        <f>'Door Comparison'!D390</f>
        <v>1010</v>
      </c>
      <c r="F390" s="22">
        <f>'Door Comparison'!E390</f>
        <v>2100</v>
      </c>
      <c r="G390" s="22" t="e">
        <f>'Door Comparison'!#REF!</f>
        <v>#REF!</v>
      </c>
      <c r="H390" s="22">
        <f>'Door Comparison'!G390</f>
        <v>1</v>
      </c>
      <c r="I390" s="22">
        <f>'Door Comparison'!H390</f>
        <v>0</v>
      </c>
      <c r="J390" s="22">
        <f>'Door Comparison'!I390</f>
        <v>0</v>
      </c>
      <c r="K390" s="22">
        <f>'Door Comparison'!J390</f>
        <v>1</v>
      </c>
      <c r="L390" s="22">
        <f>'Door Comparison'!K390</f>
        <v>0</v>
      </c>
      <c r="M390" s="22">
        <f>'Door Comparison'!L390</f>
        <v>0</v>
      </c>
      <c r="O390" s="95">
        <v>44</v>
      </c>
      <c r="P390" s="81"/>
      <c r="Q390" s="19">
        <f t="shared" si="58"/>
        <v>16.149999999999999</v>
      </c>
      <c r="R390" s="133">
        <f t="shared" si="59"/>
        <v>15.11</v>
      </c>
      <c r="S390" s="93"/>
      <c r="T390" s="80"/>
      <c r="U390" s="93">
        <f t="shared" si="60"/>
        <v>19.899999999999999</v>
      </c>
      <c r="V390" s="19">
        <v>0</v>
      </c>
      <c r="W390" s="24">
        <f t="shared" si="61"/>
        <v>5.78</v>
      </c>
      <c r="X390" s="19">
        <f t="shared" si="62"/>
        <v>5.42</v>
      </c>
      <c r="Y390" s="93">
        <v>0</v>
      </c>
      <c r="Z390" s="195">
        <f t="shared" si="54"/>
        <v>106.36</v>
      </c>
      <c r="AA390" s="76"/>
    </row>
    <row r="391" spans="1:27" x14ac:dyDescent="0.25">
      <c r="A391" s="109" t="str">
        <f>'Door Comparison'!A391</f>
        <v>B2</v>
      </c>
      <c r="B391" s="109">
        <f>'Door Comparison'!B391</f>
        <v>36</v>
      </c>
      <c r="C391" s="22" t="str">
        <f>'Door Comparison'!C391</f>
        <v>C07</v>
      </c>
      <c r="D391" s="22" t="str">
        <f>'Door Comparison'!F391</f>
        <v>Timber</v>
      </c>
      <c r="E391" s="22">
        <f>'Door Comparison'!D391</f>
        <v>1640</v>
      </c>
      <c r="F391" s="22">
        <f>'Door Comparison'!E391</f>
        <v>2100</v>
      </c>
      <c r="G391" s="22" t="e">
        <f>'Door Comparison'!#REF!</f>
        <v>#REF!</v>
      </c>
      <c r="H391" s="22">
        <f>'Door Comparison'!G391</f>
        <v>0</v>
      </c>
      <c r="I391" s="22">
        <f>'Door Comparison'!H391</f>
        <v>1</v>
      </c>
      <c r="J391" s="22">
        <f>'Door Comparison'!I391</f>
        <v>0</v>
      </c>
      <c r="K391" s="22">
        <f>'Door Comparison'!J391</f>
        <v>0</v>
      </c>
      <c r="L391" s="22">
        <f>'Door Comparison'!K391</f>
        <v>1</v>
      </c>
      <c r="M391" s="22">
        <f>'Door Comparison'!L391</f>
        <v>0</v>
      </c>
      <c r="O391" s="95">
        <v>44</v>
      </c>
      <c r="P391" s="81"/>
      <c r="Q391" s="19">
        <f t="shared" si="58"/>
        <v>18.100000000000001</v>
      </c>
      <c r="R391" s="133">
        <f t="shared" si="59"/>
        <v>22.02</v>
      </c>
      <c r="S391" s="93"/>
      <c r="T391" s="80"/>
      <c r="U391" s="93">
        <f t="shared" si="60"/>
        <v>24.53</v>
      </c>
      <c r="V391" s="19">
        <v>0</v>
      </c>
      <c r="W391" s="24">
        <f t="shared" si="61"/>
        <v>12.96</v>
      </c>
      <c r="X391" s="19">
        <f t="shared" si="62"/>
        <v>6.07</v>
      </c>
      <c r="Y391" s="93">
        <v>0</v>
      </c>
      <c r="Z391" s="195">
        <f t="shared" si="54"/>
        <v>127.68</v>
      </c>
      <c r="AA391" s="76"/>
    </row>
    <row r="392" spans="1:27" x14ac:dyDescent="0.25">
      <c r="A392" s="109" t="str">
        <f>'Door Comparison'!A392</f>
        <v>B2</v>
      </c>
      <c r="B392" s="109">
        <f>'Door Comparison'!B392</f>
        <v>37</v>
      </c>
      <c r="C392" s="22" t="str">
        <f>'Door Comparison'!C392</f>
        <v>C07</v>
      </c>
      <c r="D392" s="22" t="str">
        <f>'Door Comparison'!F392</f>
        <v>Timber</v>
      </c>
      <c r="E392" s="22">
        <f>'Door Comparison'!D392</f>
        <v>1250</v>
      </c>
      <c r="F392" s="22">
        <f>'Door Comparison'!E392</f>
        <v>2100</v>
      </c>
      <c r="G392" s="22" t="e">
        <f>'Door Comparison'!#REF!</f>
        <v>#REF!</v>
      </c>
      <c r="H392" s="22">
        <f>'Door Comparison'!G392</f>
        <v>1</v>
      </c>
      <c r="I392" s="22">
        <f>'Door Comparison'!H392</f>
        <v>0</v>
      </c>
      <c r="J392" s="22">
        <f>'Door Comparison'!I392</f>
        <v>0</v>
      </c>
      <c r="K392" s="22">
        <f>'Door Comparison'!J392</f>
        <v>1</v>
      </c>
      <c r="L392" s="22">
        <f>'Door Comparison'!K392</f>
        <v>0</v>
      </c>
      <c r="M392" s="22">
        <f>'Door Comparison'!L392</f>
        <v>0</v>
      </c>
      <c r="O392" s="95">
        <v>44</v>
      </c>
      <c r="P392" s="81"/>
      <c r="Q392" s="19">
        <f t="shared" si="58"/>
        <v>16.899999999999999</v>
      </c>
      <c r="R392" s="133">
        <f t="shared" si="59"/>
        <v>15.81</v>
      </c>
      <c r="S392" s="93"/>
      <c r="T392" s="80"/>
      <c r="U392" s="93">
        <f t="shared" si="60"/>
        <v>20.82</v>
      </c>
      <c r="V392" s="19">
        <v>0</v>
      </c>
      <c r="W392" s="24">
        <f t="shared" si="61"/>
        <v>6.05</v>
      </c>
      <c r="X392" s="19">
        <f t="shared" si="62"/>
        <v>5.67</v>
      </c>
      <c r="Y392" s="93">
        <v>0</v>
      </c>
      <c r="Z392" s="195">
        <f t="shared" si="54"/>
        <v>109.25</v>
      </c>
      <c r="AA392" s="76"/>
    </row>
    <row r="393" spans="1:27" x14ac:dyDescent="0.25">
      <c r="A393" s="109" t="str">
        <f>'Door Comparison'!A393</f>
        <v>B2</v>
      </c>
      <c r="B393" s="109">
        <f>'Door Comparison'!B393</f>
        <v>38</v>
      </c>
      <c r="C393" s="22" t="str">
        <f>'Door Comparison'!C393</f>
        <v>C08</v>
      </c>
      <c r="D393" s="22" t="str">
        <f>'Door Comparison'!F393</f>
        <v>Timber</v>
      </c>
      <c r="E393" s="22">
        <f>'Door Comparison'!D393</f>
        <v>1540</v>
      </c>
      <c r="F393" s="22">
        <f>'Door Comparison'!E393</f>
        <v>2100</v>
      </c>
      <c r="G393" s="22" t="e">
        <f>'Door Comparison'!#REF!</f>
        <v>#REF!</v>
      </c>
      <c r="H393" s="22">
        <f>'Door Comparison'!G393</f>
        <v>0</v>
      </c>
      <c r="I393" s="22">
        <f>'Door Comparison'!H393</f>
        <v>1</v>
      </c>
      <c r="J393" s="22">
        <f>'Door Comparison'!I393</f>
        <v>0</v>
      </c>
      <c r="K393" s="22">
        <f>'Door Comparison'!J393</f>
        <v>0</v>
      </c>
      <c r="L393" s="22">
        <f>'Door Comparison'!K393</f>
        <v>1</v>
      </c>
      <c r="M393" s="22">
        <f>'Door Comparison'!L393</f>
        <v>0</v>
      </c>
      <c r="O393" s="95">
        <v>44</v>
      </c>
      <c r="P393" s="81"/>
      <c r="Q393" s="19">
        <f t="shared" si="58"/>
        <v>17.79</v>
      </c>
      <c r="R393" s="133">
        <f t="shared" si="59"/>
        <v>21.64</v>
      </c>
      <c r="S393" s="93"/>
      <c r="T393" s="80"/>
      <c r="U393" s="93">
        <f t="shared" si="60"/>
        <v>24.11</v>
      </c>
      <c r="V393" s="19">
        <v>0</v>
      </c>
      <c r="W393" s="24">
        <f t="shared" si="61"/>
        <v>12.74</v>
      </c>
      <c r="X393" s="19">
        <f t="shared" si="62"/>
        <v>5.97</v>
      </c>
      <c r="Y393" s="93">
        <v>0</v>
      </c>
      <c r="Z393" s="195">
        <f t="shared" si="54"/>
        <v>126.25</v>
      </c>
      <c r="AA393" s="76"/>
    </row>
    <row r="394" spans="1:27" x14ac:dyDescent="0.25">
      <c r="A394" s="109" t="str">
        <f>'Door Comparison'!A394</f>
        <v>B2</v>
      </c>
      <c r="B394" s="109">
        <f>'Door Comparison'!B394</f>
        <v>39</v>
      </c>
      <c r="C394" s="22" t="str">
        <f>'Door Comparison'!C394</f>
        <v>C08</v>
      </c>
      <c r="D394" s="22" t="str">
        <f>'Door Comparison'!F394</f>
        <v>Timber</v>
      </c>
      <c r="E394" s="22">
        <f>'Door Comparison'!D394</f>
        <v>1540</v>
      </c>
      <c r="F394" s="22">
        <f>'Door Comparison'!E394</f>
        <v>2100</v>
      </c>
      <c r="G394" s="22" t="e">
        <f>'Door Comparison'!#REF!</f>
        <v>#REF!</v>
      </c>
      <c r="H394" s="22">
        <f>'Door Comparison'!G394</f>
        <v>0</v>
      </c>
      <c r="I394" s="22">
        <f>'Door Comparison'!H394</f>
        <v>1</v>
      </c>
      <c r="J394" s="22">
        <f>'Door Comparison'!I394</f>
        <v>0</v>
      </c>
      <c r="K394" s="22">
        <f>'Door Comparison'!J394</f>
        <v>0</v>
      </c>
      <c r="L394" s="22">
        <f>'Door Comparison'!K394</f>
        <v>1</v>
      </c>
      <c r="M394" s="22">
        <f>'Door Comparison'!L394</f>
        <v>0</v>
      </c>
      <c r="O394" s="95">
        <v>44</v>
      </c>
      <c r="P394" s="81"/>
      <c r="Q394" s="19">
        <f t="shared" ref="Q394" si="64">(E394+2*F394)*3.1/1000</f>
        <v>17.79</v>
      </c>
      <c r="R394" s="133">
        <f t="shared" ref="R394" si="65">(((E394+2*F394)*((H394*2.9)+(I394*3.77))/1000))</f>
        <v>21.64</v>
      </c>
      <c r="S394" s="93"/>
      <c r="T394" s="80"/>
      <c r="U394" s="93">
        <f t="shared" ref="U394" si="66">((E394+2*F394)*((H394*1.91)+(I394*2.1))/1000)*2</f>
        <v>24.11</v>
      </c>
      <c r="V394" s="19">
        <v>0</v>
      </c>
      <c r="W394" s="24">
        <f t="shared" ref="W394" si="67">(K394*((E394+2*F394)*1.11/1000))+(L394*((E394+2*F394)*2.22/1000))+(M394*((E394+2*F394)*1.11/1000))</f>
        <v>12.74</v>
      </c>
      <c r="X394" s="19">
        <f t="shared" ref="X394" si="68">(K394+L394+M394)*((E394+2*F394)*1.04/1000)</f>
        <v>5.97</v>
      </c>
      <c r="Y394" s="93">
        <v>0</v>
      </c>
      <c r="Z394" s="195">
        <f t="shared" ref="Z394" si="69">SUM(O394:Y394)</f>
        <v>126.25</v>
      </c>
      <c r="AA394" s="76"/>
    </row>
    <row r="395" spans="1:27" x14ac:dyDescent="0.25">
      <c r="A395" s="109"/>
      <c r="B395" s="109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O395" s="95"/>
      <c r="P395" s="81"/>
      <c r="Q395" s="19"/>
      <c r="S395" s="93"/>
      <c r="T395" s="80"/>
      <c r="U395" s="93"/>
      <c r="W395" s="24"/>
      <c r="X395" s="19"/>
      <c r="Y395" s="93"/>
      <c r="Z395" s="195"/>
      <c r="AA395" s="76"/>
    </row>
    <row r="396" spans="1:27" x14ac:dyDescent="0.25">
      <c r="A396" s="109"/>
      <c r="B396" s="109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O396" s="95"/>
      <c r="P396" s="81"/>
      <c r="Q396" s="19"/>
      <c r="S396" s="93"/>
      <c r="T396" s="80"/>
      <c r="U396" s="93"/>
      <c r="W396" s="24"/>
      <c r="X396" s="19"/>
      <c r="Y396" s="93"/>
      <c r="Z396" s="195"/>
      <c r="AA396" s="76"/>
    </row>
    <row r="397" spans="1:27" x14ac:dyDescent="0.25">
      <c r="A397" s="109"/>
      <c r="B397" s="109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O397" s="95"/>
      <c r="P397" s="81"/>
      <c r="Q397" s="19"/>
      <c r="S397" s="93"/>
      <c r="T397" s="80"/>
      <c r="U397" s="93"/>
      <c r="W397" s="24"/>
      <c r="X397" s="19"/>
      <c r="Y397" s="93"/>
      <c r="Z397" s="195"/>
      <c r="AA397" s="76"/>
    </row>
    <row r="398" spans="1:27" x14ac:dyDescent="0.25">
      <c r="A398" s="109"/>
      <c r="B398" s="109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O398" s="95"/>
      <c r="P398" s="81"/>
      <c r="Q398" s="19"/>
      <c r="S398" s="93"/>
      <c r="T398" s="80"/>
      <c r="U398" s="93"/>
      <c r="W398" s="24"/>
      <c r="X398" s="19"/>
      <c r="Y398" s="93"/>
      <c r="Z398" s="195"/>
      <c r="AA398" s="76"/>
    </row>
    <row r="399" spans="1:27" x14ac:dyDescent="0.25">
      <c r="A399" s="109"/>
      <c r="B399" s="109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O399" s="95"/>
      <c r="P399" s="81"/>
      <c r="Q399" s="19"/>
      <c r="S399" s="93"/>
      <c r="T399" s="80"/>
      <c r="U399" s="93"/>
      <c r="W399" s="24"/>
      <c r="X399" s="19"/>
      <c r="Y399" s="93"/>
      <c r="Z399" s="195"/>
      <c r="AA399" s="76"/>
    </row>
    <row r="400" spans="1:27" x14ac:dyDescent="0.25">
      <c r="A400" s="109"/>
      <c r="B400" s="109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O400" s="95"/>
      <c r="P400" s="81"/>
      <c r="Q400" s="19"/>
      <c r="S400" s="93"/>
      <c r="T400" s="80"/>
      <c r="U400" s="93"/>
      <c r="W400" s="24"/>
      <c r="X400" s="19"/>
      <c r="Y400" s="93"/>
      <c r="Z400" s="195"/>
      <c r="AA400" s="76"/>
    </row>
    <row r="401" spans="1:27" x14ac:dyDescent="0.25">
      <c r="A401" s="109"/>
      <c r="B401" s="109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O401" s="95"/>
      <c r="P401" s="81"/>
      <c r="Q401" s="19"/>
      <c r="S401" s="93"/>
      <c r="T401" s="80"/>
      <c r="U401" s="93"/>
      <c r="W401" s="24"/>
      <c r="X401" s="19"/>
      <c r="Y401" s="93"/>
      <c r="Z401" s="195"/>
      <c r="AA401" s="76"/>
    </row>
    <row r="402" spans="1:27" x14ac:dyDescent="0.25">
      <c r="A402" s="109"/>
      <c r="B402" s="109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O402" s="95"/>
      <c r="P402" s="81"/>
      <c r="Q402" s="19"/>
      <c r="S402" s="93"/>
      <c r="T402" s="80"/>
      <c r="U402" s="93"/>
      <c r="W402" s="24"/>
      <c r="X402" s="19"/>
      <c r="Y402" s="93"/>
      <c r="Z402" s="195"/>
      <c r="AA402" s="76"/>
    </row>
    <row r="403" spans="1:27" x14ac:dyDescent="0.25">
      <c r="A403" s="109"/>
      <c r="B403" s="109"/>
    </row>
    <row r="404" spans="1:27" x14ac:dyDescent="0.25">
      <c r="A404" s="109"/>
      <c r="B404" s="109"/>
    </row>
    <row r="405" spans="1:27" x14ac:dyDescent="0.25">
      <c r="A405" s="109"/>
      <c r="B405" s="109"/>
    </row>
    <row r="406" spans="1:27" x14ac:dyDescent="0.25">
      <c r="A406" s="109"/>
      <c r="B406" s="109"/>
    </row>
    <row r="407" spans="1:27" x14ac:dyDescent="0.25">
      <c r="A407" s="109"/>
      <c r="B407" s="109"/>
    </row>
    <row r="408" spans="1:27" x14ac:dyDescent="0.25">
      <c r="A408" s="109"/>
      <c r="B408" s="109"/>
    </row>
    <row r="409" spans="1:27" x14ac:dyDescent="0.25">
      <c r="A409" s="109"/>
      <c r="B409" s="109"/>
    </row>
    <row r="410" spans="1:27" x14ac:dyDescent="0.25">
      <c r="A410" s="109"/>
      <c r="B410" s="109"/>
    </row>
    <row r="411" spans="1:27" x14ac:dyDescent="0.25">
      <c r="A411" s="109"/>
      <c r="B411" s="109"/>
    </row>
    <row r="412" spans="1:27" x14ac:dyDescent="0.25">
      <c r="A412" s="109"/>
      <c r="B412" s="109"/>
    </row>
    <row r="413" spans="1:27" x14ac:dyDescent="0.25">
      <c r="A413" s="109"/>
      <c r="B413" s="109"/>
    </row>
    <row r="414" spans="1:27" x14ac:dyDescent="0.25">
      <c r="A414" s="109"/>
      <c r="B414" s="109"/>
    </row>
    <row r="415" spans="1:27" x14ac:dyDescent="0.25">
      <c r="A415" s="109"/>
      <c r="B415" s="109"/>
    </row>
    <row r="416" spans="1:27" x14ac:dyDescent="0.25">
      <c r="A416" s="109"/>
      <c r="B416" s="109"/>
    </row>
    <row r="417" spans="1:2" x14ac:dyDescent="0.25">
      <c r="A417" s="109"/>
      <c r="B417" s="109"/>
    </row>
    <row r="418" spans="1:2" x14ac:dyDescent="0.25">
      <c r="A418" s="109"/>
      <c r="B418" s="109"/>
    </row>
    <row r="419" spans="1:2" x14ac:dyDescent="0.25">
      <c r="A419" s="109"/>
      <c r="B419" s="109"/>
    </row>
    <row r="420" spans="1:2" x14ac:dyDescent="0.25">
      <c r="A420" s="109"/>
      <c r="B420" s="109"/>
    </row>
    <row r="421" spans="1:2" x14ac:dyDescent="0.25">
      <c r="A421" s="109"/>
      <c r="B421" s="109"/>
    </row>
    <row r="422" spans="1:2" x14ac:dyDescent="0.25">
      <c r="A422" s="109"/>
      <c r="B422" s="109"/>
    </row>
    <row r="423" spans="1:2" x14ac:dyDescent="0.25">
      <c r="A423" s="109"/>
      <c r="B423" s="109"/>
    </row>
    <row r="424" spans="1:2" x14ac:dyDescent="0.25">
      <c r="A424" s="109"/>
      <c r="B424" s="109"/>
    </row>
    <row r="425" spans="1:2" x14ac:dyDescent="0.25">
      <c r="A425" s="109"/>
      <c r="B425" s="109"/>
    </row>
    <row r="426" spans="1:2" x14ac:dyDescent="0.25">
      <c r="A426" s="109"/>
      <c r="B426" s="109"/>
    </row>
    <row r="427" spans="1:2" x14ac:dyDescent="0.25">
      <c r="A427" s="109"/>
      <c r="B427" s="109"/>
    </row>
    <row r="428" spans="1:2" x14ac:dyDescent="0.25">
      <c r="A428" s="109"/>
      <c r="B428" s="109"/>
    </row>
    <row r="429" spans="1:2" x14ac:dyDescent="0.25">
      <c r="A429" s="109"/>
      <c r="B429" s="109"/>
    </row>
    <row r="430" spans="1:2" x14ac:dyDescent="0.25">
      <c r="A430" s="109"/>
      <c r="B430" s="109"/>
    </row>
    <row r="431" spans="1:2" x14ac:dyDescent="0.25">
      <c r="A431" s="109"/>
      <c r="B431" s="109"/>
    </row>
    <row r="432" spans="1:2" x14ac:dyDescent="0.25">
      <c r="A432" s="109"/>
      <c r="B432" s="109"/>
    </row>
    <row r="433" spans="1:2" x14ac:dyDescent="0.25">
      <c r="A433" s="109"/>
      <c r="B433" s="109"/>
    </row>
    <row r="434" spans="1:2" x14ac:dyDescent="0.25">
      <c r="A434" s="109"/>
      <c r="B434" s="109"/>
    </row>
    <row r="435" spans="1:2" x14ac:dyDescent="0.25">
      <c r="A435" s="109"/>
      <c r="B435" s="109"/>
    </row>
    <row r="436" spans="1:2" x14ac:dyDescent="0.25">
      <c r="A436" s="109"/>
      <c r="B436" s="109"/>
    </row>
    <row r="437" spans="1:2" x14ac:dyDescent="0.25">
      <c r="A437" s="109"/>
      <c r="B437" s="109"/>
    </row>
    <row r="438" spans="1:2" x14ac:dyDescent="0.25">
      <c r="A438" s="109"/>
      <c r="B438" s="109"/>
    </row>
    <row r="439" spans="1:2" x14ac:dyDescent="0.25">
      <c r="A439" s="109"/>
      <c r="B439" s="109"/>
    </row>
    <row r="440" spans="1:2" x14ac:dyDescent="0.25">
      <c r="A440" s="109"/>
      <c r="B440" s="109"/>
    </row>
    <row r="441" spans="1:2" x14ac:dyDescent="0.25">
      <c r="A441" s="109"/>
      <c r="B441" s="109"/>
    </row>
    <row r="442" spans="1:2" x14ac:dyDescent="0.25">
      <c r="A442" s="109"/>
      <c r="B442" s="109"/>
    </row>
    <row r="443" spans="1:2" x14ac:dyDescent="0.25">
      <c r="A443" s="109"/>
      <c r="B443" s="109"/>
    </row>
    <row r="444" spans="1:2" x14ac:dyDescent="0.25">
      <c r="A444" s="109"/>
      <c r="B444" s="109"/>
    </row>
    <row r="445" spans="1:2" x14ac:dyDescent="0.25">
      <c r="A445" s="109"/>
      <c r="B445" s="109"/>
    </row>
    <row r="446" spans="1:2" x14ac:dyDescent="0.25">
      <c r="A446" s="109"/>
      <c r="B446" s="109"/>
    </row>
    <row r="447" spans="1:2" x14ac:dyDescent="0.25">
      <c r="A447" s="109"/>
      <c r="B447" s="109"/>
    </row>
    <row r="448" spans="1:2" x14ac:dyDescent="0.25">
      <c r="A448" s="109"/>
      <c r="B448" s="109"/>
    </row>
    <row r="449" spans="1:2" x14ac:dyDescent="0.25">
      <c r="A449" s="109"/>
      <c r="B449" s="109"/>
    </row>
    <row r="450" spans="1:2" x14ac:dyDescent="0.25">
      <c r="A450" s="109"/>
      <c r="B450" s="109"/>
    </row>
    <row r="451" spans="1:2" x14ac:dyDescent="0.25">
      <c r="A451" s="109"/>
      <c r="B451" s="109"/>
    </row>
    <row r="452" spans="1:2" x14ac:dyDescent="0.25">
      <c r="A452" s="109"/>
      <c r="B452" s="109"/>
    </row>
    <row r="453" spans="1:2" x14ac:dyDescent="0.25">
      <c r="A453" s="109"/>
      <c r="B453" s="109"/>
    </row>
    <row r="454" spans="1:2" x14ac:dyDescent="0.25">
      <c r="A454" s="109"/>
      <c r="B454" s="109"/>
    </row>
    <row r="455" spans="1:2" x14ac:dyDescent="0.25">
      <c r="A455" s="109"/>
      <c r="B455" s="109"/>
    </row>
    <row r="456" spans="1:2" x14ac:dyDescent="0.25">
      <c r="A456" s="109"/>
      <c r="B456" s="109"/>
    </row>
    <row r="457" spans="1:2" x14ac:dyDescent="0.25">
      <c r="A457" s="109"/>
      <c r="B457" s="109"/>
    </row>
    <row r="458" spans="1:2" x14ac:dyDescent="0.25">
      <c r="A458" s="109"/>
      <c r="B458" s="109"/>
    </row>
    <row r="459" spans="1:2" x14ac:dyDescent="0.25">
      <c r="A459" s="109"/>
      <c r="B459" s="109"/>
    </row>
    <row r="460" spans="1:2" x14ac:dyDescent="0.25">
      <c r="A460" s="109"/>
      <c r="B460" s="109"/>
    </row>
    <row r="461" spans="1:2" x14ac:dyDescent="0.25">
      <c r="A461" s="109"/>
      <c r="B461" s="109"/>
    </row>
    <row r="462" spans="1:2" x14ac:dyDescent="0.25">
      <c r="A462" s="109"/>
      <c r="B462" s="109"/>
    </row>
    <row r="463" spans="1:2" x14ac:dyDescent="0.25">
      <c r="A463" s="109"/>
      <c r="B463" s="109"/>
    </row>
    <row r="464" spans="1:2" x14ac:dyDescent="0.25">
      <c r="A464" s="109"/>
      <c r="B464" s="109"/>
    </row>
    <row r="465" spans="1:2" x14ac:dyDescent="0.25">
      <c r="A465" s="109"/>
      <c r="B465" s="109"/>
    </row>
    <row r="466" spans="1:2" x14ac:dyDescent="0.25">
      <c r="A466" s="109"/>
      <c r="B466" s="109"/>
    </row>
    <row r="467" spans="1:2" x14ac:dyDescent="0.25">
      <c r="A467" s="109"/>
      <c r="B467" s="109"/>
    </row>
    <row r="468" spans="1:2" x14ac:dyDescent="0.25">
      <c r="A468" s="109"/>
      <c r="B468" s="109"/>
    </row>
    <row r="469" spans="1:2" x14ac:dyDescent="0.25">
      <c r="A469" s="109"/>
      <c r="B469" s="109"/>
    </row>
    <row r="470" spans="1:2" x14ac:dyDescent="0.25">
      <c r="A470" s="109"/>
      <c r="B470" s="109"/>
    </row>
    <row r="471" spans="1:2" x14ac:dyDescent="0.25">
      <c r="A471" s="109"/>
      <c r="B471" s="109"/>
    </row>
    <row r="472" spans="1:2" x14ac:dyDescent="0.25">
      <c r="A472" s="109"/>
      <c r="B472" s="109"/>
    </row>
    <row r="473" spans="1:2" x14ac:dyDescent="0.25">
      <c r="A473" s="109"/>
      <c r="B473" s="109"/>
    </row>
    <row r="474" spans="1:2" x14ac:dyDescent="0.25">
      <c r="A474" s="109"/>
      <c r="B474" s="109"/>
    </row>
    <row r="475" spans="1:2" x14ac:dyDescent="0.25">
      <c r="A475" s="109"/>
      <c r="B475" s="109"/>
    </row>
    <row r="476" spans="1:2" x14ac:dyDescent="0.25">
      <c r="A476" s="109"/>
      <c r="B476" s="109"/>
    </row>
    <row r="477" spans="1:2" x14ac:dyDescent="0.25">
      <c r="A477" s="109"/>
      <c r="B477" s="109"/>
    </row>
    <row r="478" spans="1:2" x14ac:dyDescent="0.25">
      <c r="A478" s="109"/>
      <c r="B478" s="109"/>
    </row>
    <row r="479" spans="1:2" x14ac:dyDescent="0.25">
      <c r="A479" s="109"/>
      <c r="B479" s="109"/>
    </row>
    <row r="480" spans="1:2" x14ac:dyDescent="0.25">
      <c r="A480" s="109"/>
      <c r="B480" s="109"/>
    </row>
    <row r="481" spans="1:2" x14ac:dyDescent="0.25">
      <c r="A481" s="109"/>
      <c r="B481" s="109"/>
    </row>
    <row r="482" spans="1:2" x14ac:dyDescent="0.25">
      <c r="A482" s="109"/>
      <c r="B482" s="109"/>
    </row>
    <row r="483" spans="1:2" x14ac:dyDescent="0.25">
      <c r="A483" s="109"/>
      <c r="B483" s="109"/>
    </row>
    <row r="484" spans="1:2" x14ac:dyDescent="0.25">
      <c r="A484" s="109"/>
      <c r="B484" s="109"/>
    </row>
    <row r="485" spans="1:2" x14ac:dyDescent="0.25">
      <c r="A485" s="109"/>
      <c r="B485" s="109"/>
    </row>
    <row r="486" spans="1:2" x14ac:dyDescent="0.25">
      <c r="A486" s="109"/>
      <c r="B486" s="109"/>
    </row>
    <row r="487" spans="1:2" x14ac:dyDescent="0.25">
      <c r="A487" s="109"/>
      <c r="B487" s="109"/>
    </row>
    <row r="488" spans="1:2" x14ac:dyDescent="0.25">
      <c r="A488" s="109"/>
      <c r="B488" s="109"/>
    </row>
    <row r="489" spans="1:2" x14ac:dyDescent="0.25">
      <c r="A489" s="109"/>
      <c r="B489" s="109"/>
    </row>
    <row r="490" spans="1:2" x14ac:dyDescent="0.25">
      <c r="A490" s="109"/>
      <c r="B490" s="109"/>
    </row>
    <row r="491" spans="1:2" x14ac:dyDescent="0.25">
      <c r="A491" s="109"/>
      <c r="B491" s="109"/>
    </row>
    <row r="492" spans="1:2" x14ac:dyDescent="0.25">
      <c r="A492" s="109"/>
      <c r="B492" s="109"/>
    </row>
    <row r="493" spans="1:2" x14ac:dyDescent="0.25">
      <c r="A493" s="109"/>
      <c r="B493" s="109"/>
    </row>
    <row r="494" spans="1:2" x14ac:dyDescent="0.25">
      <c r="A494" s="109"/>
      <c r="B494" s="109"/>
    </row>
    <row r="495" spans="1:2" x14ac:dyDescent="0.25">
      <c r="A495" s="109"/>
      <c r="B495" s="109"/>
    </row>
    <row r="496" spans="1:2" x14ac:dyDescent="0.25">
      <c r="A496" s="109"/>
      <c r="B496" s="109"/>
    </row>
    <row r="497" spans="1:2" x14ac:dyDescent="0.25">
      <c r="A497" s="109"/>
      <c r="B497" s="109"/>
    </row>
    <row r="498" spans="1:2" x14ac:dyDescent="0.25">
      <c r="A498" s="109"/>
      <c r="B498" s="109"/>
    </row>
    <row r="499" spans="1:2" x14ac:dyDescent="0.25">
      <c r="A499" s="109"/>
      <c r="B499" s="109"/>
    </row>
    <row r="500" spans="1:2" x14ac:dyDescent="0.25">
      <c r="A500" s="109"/>
      <c r="B500" s="109"/>
    </row>
    <row r="501" spans="1:2" x14ac:dyDescent="0.25">
      <c r="A501" s="109"/>
      <c r="B501" s="109"/>
    </row>
    <row r="502" spans="1:2" x14ac:dyDescent="0.25">
      <c r="A502" s="109"/>
      <c r="B502" s="109"/>
    </row>
    <row r="503" spans="1:2" x14ac:dyDescent="0.25">
      <c r="A503" s="109"/>
      <c r="B503" s="109"/>
    </row>
    <row r="504" spans="1:2" x14ac:dyDescent="0.25">
      <c r="A504" s="109"/>
      <c r="B504" s="109"/>
    </row>
    <row r="505" spans="1:2" x14ac:dyDescent="0.25">
      <c r="A505" s="109"/>
      <c r="B505" s="109"/>
    </row>
    <row r="506" spans="1:2" x14ac:dyDescent="0.25">
      <c r="A506" s="109"/>
      <c r="B506" s="109"/>
    </row>
    <row r="507" spans="1:2" x14ac:dyDescent="0.25">
      <c r="A507" s="109"/>
      <c r="B507" s="109"/>
    </row>
    <row r="508" spans="1:2" x14ac:dyDescent="0.25">
      <c r="A508" s="109"/>
      <c r="B508" s="109"/>
    </row>
    <row r="509" spans="1:2" x14ac:dyDescent="0.25">
      <c r="A509" s="109"/>
      <c r="B509" s="109"/>
    </row>
    <row r="510" spans="1:2" x14ac:dyDescent="0.25">
      <c r="A510" s="109"/>
      <c r="B510" s="109"/>
    </row>
    <row r="511" spans="1:2" x14ac:dyDescent="0.25">
      <c r="A511" s="109"/>
      <c r="B511" s="109"/>
    </row>
    <row r="512" spans="1:2" x14ac:dyDescent="0.25">
      <c r="A512" s="109"/>
      <c r="B512" s="109"/>
    </row>
    <row r="513" spans="1:2" x14ac:dyDescent="0.25">
      <c r="A513" s="109"/>
      <c r="B513" s="109"/>
    </row>
    <row r="514" spans="1:2" x14ac:dyDescent="0.25">
      <c r="A514" s="109"/>
      <c r="B514" s="109"/>
    </row>
    <row r="515" spans="1:2" x14ac:dyDescent="0.25">
      <c r="A515" s="109"/>
      <c r="B515" s="109"/>
    </row>
    <row r="516" spans="1:2" x14ac:dyDescent="0.25">
      <c r="A516" s="109"/>
      <c r="B516" s="109"/>
    </row>
    <row r="517" spans="1:2" x14ac:dyDescent="0.25">
      <c r="A517" s="109"/>
      <c r="B517" s="109"/>
    </row>
    <row r="518" spans="1:2" x14ac:dyDescent="0.25">
      <c r="A518" s="109"/>
      <c r="B518" s="109"/>
    </row>
    <row r="519" spans="1:2" x14ac:dyDescent="0.25">
      <c r="A519" s="109"/>
      <c r="B519" s="109"/>
    </row>
    <row r="520" spans="1:2" x14ac:dyDescent="0.25">
      <c r="A520" s="109"/>
      <c r="B520" s="109"/>
    </row>
    <row r="521" spans="1:2" x14ac:dyDescent="0.25">
      <c r="A521" s="109"/>
      <c r="B521" s="109"/>
    </row>
    <row r="522" spans="1:2" x14ac:dyDescent="0.25">
      <c r="A522" s="109"/>
      <c r="B522" s="109"/>
    </row>
    <row r="523" spans="1:2" x14ac:dyDescent="0.25">
      <c r="A523" s="109"/>
      <c r="B523" s="109"/>
    </row>
    <row r="524" spans="1:2" x14ac:dyDescent="0.25">
      <c r="A524" s="109"/>
      <c r="B524" s="109"/>
    </row>
    <row r="525" spans="1:2" x14ac:dyDescent="0.25">
      <c r="A525" s="109"/>
      <c r="B525" s="109"/>
    </row>
    <row r="526" spans="1:2" x14ac:dyDescent="0.25">
      <c r="A526" s="109"/>
      <c r="B526" s="109"/>
    </row>
    <row r="527" spans="1:2" x14ac:dyDescent="0.25">
      <c r="A527" s="109"/>
      <c r="B527" s="109"/>
    </row>
    <row r="528" spans="1:2" x14ac:dyDescent="0.25">
      <c r="A528" s="109"/>
      <c r="B528" s="109"/>
    </row>
    <row r="529" spans="1:2" x14ac:dyDescent="0.25">
      <c r="A529" s="109"/>
      <c r="B529" s="109"/>
    </row>
    <row r="530" spans="1:2" x14ac:dyDescent="0.25">
      <c r="A530" s="109"/>
      <c r="B530" s="109"/>
    </row>
    <row r="531" spans="1:2" x14ac:dyDescent="0.25">
      <c r="A531" s="109"/>
      <c r="B531" s="109"/>
    </row>
    <row r="532" spans="1:2" x14ac:dyDescent="0.25">
      <c r="A532" s="109"/>
      <c r="B532" s="109"/>
    </row>
    <row r="533" spans="1:2" x14ac:dyDescent="0.25">
      <c r="A533" s="109"/>
      <c r="B533" s="109"/>
    </row>
    <row r="534" spans="1:2" x14ac:dyDescent="0.25">
      <c r="A534" s="109"/>
      <c r="B534" s="109"/>
    </row>
    <row r="535" spans="1:2" x14ac:dyDescent="0.25">
      <c r="A535" s="109"/>
      <c r="B535" s="109"/>
    </row>
    <row r="536" spans="1:2" x14ac:dyDescent="0.25">
      <c r="A536" s="109"/>
      <c r="B536" s="109"/>
    </row>
    <row r="537" spans="1:2" x14ac:dyDescent="0.25">
      <c r="A537" s="109"/>
      <c r="B537" s="109"/>
    </row>
    <row r="538" spans="1:2" x14ac:dyDescent="0.25">
      <c r="A538" s="109"/>
      <c r="B538" s="109"/>
    </row>
    <row r="539" spans="1:2" x14ac:dyDescent="0.25">
      <c r="A539" s="109"/>
      <c r="B539" s="109"/>
    </row>
    <row r="540" spans="1:2" x14ac:dyDescent="0.25">
      <c r="A540" s="109"/>
      <c r="B540" s="109"/>
    </row>
    <row r="541" spans="1:2" x14ac:dyDescent="0.25">
      <c r="A541" s="109"/>
      <c r="B541" s="109"/>
    </row>
    <row r="542" spans="1:2" x14ac:dyDescent="0.25">
      <c r="A542" s="109"/>
      <c r="B542" s="109"/>
    </row>
    <row r="543" spans="1:2" x14ac:dyDescent="0.25">
      <c r="A543" s="109"/>
      <c r="B543" s="109"/>
    </row>
    <row r="544" spans="1:2" x14ac:dyDescent="0.25">
      <c r="A544" s="109"/>
      <c r="B544" s="109"/>
    </row>
    <row r="545" spans="1:2" x14ac:dyDescent="0.25">
      <c r="A545" s="109"/>
      <c r="B545" s="109"/>
    </row>
    <row r="546" spans="1:2" x14ac:dyDescent="0.25">
      <c r="A546" s="109"/>
      <c r="B546" s="109"/>
    </row>
    <row r="547" spans="1:2" x14ac:dyDescent="0.25">
      <c r="A547" s="109"/>
      <c r="B547" s="109"/>
    </row>
    <row r="548" spans="1:2" x14ac:dyDescent="0.25">
      <c r="A548" s="109"/>
      <c r="B548" s="109"/>
    </row>
    <row r="549" spans="1:2" x14ac:dyDescent="0.25">
      <c r="A549" s="109"/>
      <c r="B549" s="109"/>
    </row>
    <row r="550" spans="1:2" x14ac:dyDescent="0.25">
      <c r="A550" s="109"/>
      <c r="B550" s="109"/>
    </row>
    <row r="551" spans="1:2" x14ac:dyDescent="0.25">
      <c r="A551" s="109"/>
      <c r="B551" s="109"/>
    </row>
    <row r="552" spans="1:2" x14ac:dyDescent="0.25">
      <c r="A552" s="109"/>
      <c r="B552" s="109"/>
    </row>
    <row r="553" spans="1:2" x14ac:dyDescent="0.25">
      <c r="A553" s="109"/>
      <c r="B553" s="109"/>
    </row>
    <row r="554" spans="1:2" x14ac:dyDescent="0.25">
      <c r="A554" s="109"/>
      <c r="B554" s="109"/>
    </row>
    <row r="555" spans="1:2" x14ac:dyDescent="0.25">
      <c r="A555" s="109"/>
      <c r="B555" s="109"/>
    </row>
    <row r="556" spans="1:2" x14ac:dyDescent="0.25">
      <c r="A556" s="109"/>
      <c r="B556" s="109"/>
    </row>
    <row r="557" spans="1:2" x14ac:dyDescent="0.25">
      <c r="A557" s="109"/>
      <c r="B557" s="109"/>
    </row>
    <row r="558" spans="1:2" x14ac:dyDescent="0.25">
      <c r="A558" s="109"/>
      <c r="B558" s="109"/>
    </row>
    <row r="559" spans="1:2" x14ac:dyDescent="0.25">
      <c r="A559" s="109"/>
      <c r="B559" s="109"/>
    </row>
    <row r="560" spans="1:2" x14ac:dyDescent="0.25">
      <c r="A560" s="109"/>
      <c r="B560" s="109"/>
    </row>
    <row r="561" spans="1:2" x14ac:dyDescent="0.25">
      <c r="A561" s="109"/>
      <c r="B561" s="109"/>
    </row>
    <row r="562" spans="1:2" x14ac:dyDescent="0.25">
      <c r="A562" s="109"/>
      <c r="B562" s="109"/>
    </row>
    <row r="563" spans="1:2" x14ac:dyDescent="0.25">
      <c r="A563" s="109"/>
      <c r="B563" s="109"/>
    </row>
    <row r="564" spans="1:2" x14ac:dyDescent="0.25">
      <c r="A564" s="109"/>
      <c r="B564" s="109"/>
    </row>
    <row r="565" spans="1:2" x14ac:dyDescent="0.25">
      <c r="A565" s="109"/>
      <c r="B565" s="109"/>
    </row>
    <row r="566" spans="1:2" x14ac:dyDescent="0.25">
      <c r="A566" s="109"/>
      <c r="B566" s="109"/>
    </row>
    <row r="567" spans="1:2" x14ac:dyDescent="0.25">
      <c r="A567" s="109"/>
      <c r="B567" s="109"/>
    </row>
    <row r="568" spans="1:2" x14ac:dyDescent="0.25">
      <c r="A568" s="109"/>
      <c r="B568" s="109"/>
    </row>
    <row r="569" spans="1:2" x14ac:dyDescent="0.25">
      <c r="A569" s="109"/>
      <c r="B569" s="109"/>
    </row>
    <row r="570" spans="1:2" x14ac:dyDescent="0.25">
      <c r="A570" s="109"/>
      <c r="B570" s="109"/>
    </row>
    <row r="571" spans="1:2" x14ac:dyDescent="0.25">
      <c r="A571" s="109"/>
      <c r="B571" s="109"/>
    </row>
    <row r="572" spans="1:2" x14ac:dyDescent="0.25">
      <c r="A572" s="109"/>
      <c r="B572" s="109"/>
    </row>
    <row r="573" spans="1:2" x14ac:dyDescent="0.25">
      <c r="A573" s="109"/>
      <c r="B573" s="109"/>
    </row>
    <row r="574" spans="1:2" x14ac:dyDescent="0.25">
      <c r="A574" s="109"/>
      <c r="B574" s="109"/>
    </row>
    <row r="575" spans="1:2" x14ac:dyDescent="0.25">
      <c r="A575" s="109"/>
      <c r="B575" s="109"/>
    </row>
    <row r="576" spans="1:2" x14ac:dyDescent="0.25">
      <c r="A576" s="109"/>
      <c r="B576" s="109"/>
    </row>
    <row r="577" spans="1:2" x14ac:dyDescent="0.25">
      <c r="A577" s="109"/>
      <c r="B577" s="109"/>
    </row>
    <row r="578" spans="1:2" x14ac:dyDescent="0.25">
      <c r="A578" s="109"/>
      <c r="B578" s="109"/>
    </row>
    <row r="579" spans="1:2" x14ac:dyDescent="0.25">
      <c r="A579" s="109"/>
      <c r="B579" s="109"/>
    </row>
    <row r="580" spans="1:2" x14ac:dyDescent="0.25">
      <c r="A580" s="109"/>
      <c r="B580" s="109"/>
    </row>
    <row r="581" spans="1:2" x14ac:dyDescent="0.25">
      <c r="A581" s="109"/>
      <c r="B581" s="109"/>
    </row>
    <row r="582" spans="1:2" x14ac:dyDescent="0.25">
      <c r="A582" s="109"/>
      <c r="B582" s="109"/>
    </row>
    <row r="583" spans="1:2" x14ac:dyDescent="0.25">
      <c r="A583" s="109"/>
      <c r="B583" s="109"/>
    </row>
    <row r="584" spans="1:2" x14ac:dyDescent="0.25">
      <c r="A584" s="109"/>
      <c r="B584" s="109"/>
    </row>
    <row r="585" spans="1:2" x14ac:dyDescent="0.25">
      <c r="A585" s="109"/>
      <c r="B585" s="109"/>
    </row>
    <row r="586" spans="1:2" x14ac:dyDescent="0.25">
      <c r="A586" s="109"/>
      <c r="B586" s="109"/>
    </row>
    <row r="587" spans="1:2" x14ac:dyDescent="0.25">
      <c r="A587" s="109"/>
      <c r="B587" s="109"/>
    </row>
    <row r="588" spans="1:2" x14ac:dyDescent="0.25">
      <c r="A588" s="109"/>
      <c r="B588" s="109"/>
    </row>
    <row r="589" spans="1:2" x14ac:dyDescent="0.25">
      <c r="A589" s="109"/>
      <c r="B589" s="109"/>
    </row>
    <row r="590" spans="1:2" x14ac:dyDescent="0.25">
      <c r="A590" s="109"/>
      <c r="B590" s="109"/>
    </row>
    <row r="591" spans="1:2" x14ac:dyDescent="0.25">
      <c r="A591" s="109"/>
      <c r="B591" s="109"/>
    </row>
    <row r="592" spans="1:2" x14ac:dyDescent="0.25">
      <c r="A592" s="109"/>
      <c r="B592" s="109"/>
    </row>
    <row r="593" spans="1:2" x14ac:dyDescent="0.25">
      <c r="A593" s="109"/>
      <c r="B593" s="109"/>
    </row>
    <row r="594" spans="1:2" x14ac:dyDescent="0.25">
      <c r="A594" s="109"/>
      <c r="B594" s="109"/>
    </row>
    <row r="595" spans="1:2" x14ac:dyDescent="0.25">
      <c r="A595" s="109"/>
      <c r="B595" s="109"/>
    </row>
    <row r="596" spans="1:2" x14ac:dyDescent="0.25">
      <c r="A596" s="109"/>
      <c r="B596" s="109"/>
    </row>
    <row r="597" spans="1:2" x14ac:dyDescent="0.25">
      <c r="A597" s="109"/>
      <c r="B597" s="109"/>
    </row>
    <row r="598" spans="1:2" x14ac:dyDescent="0.25">
      <c r="A598" s="109"/>
      <c r="B598" s="109"/>
    </row>
    <row r="599" spans="1:2" x14ac:dyDescent="0.25">
      <c r="A599" s="109"/>
      <c r="B599" s="109"/>
    </row>
    <row r="600" spans="1:2" x14ac:dyDescent="0.25">
      <c r="A600" s="109"/>
      <c r="B600" s="109"/>
    </row>
    <row r="601" spans="1:2" x14ac:dyDescent="0.25">
      <c r="A601" s="109"/>
      <c r="B601" s="109"/>
    </row>
    <row r="602" spans="1:2" x14ac:dyDescent="0.25">
      <c r="A602" s="109"/>
      <c r="B602" s="109"/>
    </row>
    <row r="603" spans="1:2" x14ac:dyDescent="0.25">
      <c r="A603" s="109"/>
      <c r="B603" s="109"/>
    </row>
    <row r="604" spans="1:2" x14ac:dyDescent="0.25">
      <c r="A604" s="109"/>
      <c r="B604" s="109"/>
    </row>
    <row r="605" spans="1:2" x14ac:dyDescent="0.25">
      <c r="A605" s="109"/>
      <c r="B605" s="109"/>
    </row>
    <row r="606" spans="1:2" x14ac:dyDescent="0.25">
      <c r="A606" s="109"/>
      <c r="B606" s="109"/>
    </row>
    <row r="607" spans="1:2" x14ac:dyDescent="0.25">
      <c r="A607" s="109"/>
      <c r="B607" s="109"/>
    </row>
    <row r="608" spans="1:2" x14ac:dyDescent="0.25">
      <c r="A608" s="109"/>
      <c r="B608" s="109"/>
    </row>
    <row r="609" spans="1:2" x14ac:dyDescent="0.25">
      <c r="A609" s="109"/>
      <c r="B609" s="109"/>
    </row>
    <row r="610" spans="1:2" x14ac:dyDescent="0.25">
      <c r="A610" s="109"/>
      <c r="B610" s="109"/>
    </row>
    <row r="611" spans="1:2" x14ac:dyDescent="0.25">
      <c r="A611" s="109"/>
      <c r="B611" s="109"/>
    </row>
    <row r="612" spans="1:2" x14ac:dyDescent="0.25">
      <c r="A612" s="109"/>
      <c r="B612" s="109"/>
    </row>
    <row r="613" spans="1:2" x14ac:dyDescent="0.25">
      <c r="A613" s="109"/>
      <c r="B613" s="109"/>
    </row>
    <row r="614" spans="1:2" x14ac:dyDescent="0.25">
      <c r="A614" s="109"/>
      <c r="B614" s="109"/>
    </row>
    <row r="615" spans="1:2" x14ac:dyDescent="0.25">
      <c r="A615" s="109"/>
      <c r="B615" s="109"/>
    </row>
    <row r="616" spans="1:2" x14ac:dyDescent="0.25">
      <c r="A616" s="109"/>
      <c r="B616" s="109"/>
    </row>
    <row r="617" spans="1:2" x14ac:dyDescent="0.25">
      <c r="A617" s="109"/>
      <c r="B617" s="109"/>
    </row>
    <row r="618" spans="1:2" x14ac:dyDescent="0.25">
      <c r="A618" s="109"/>
      <c r="B618" s="109"/>
    </row>
    <row r="619" spans="1:2" x14ac:dyDescent="0.25">
      <c r="A619" s="109"/>
      <c r="B619" s="109"/>
    </row>
    <row r="620" spans="1:2" x14ac:dyDescent="0.25">
      <c r="A620" s="109"/>
      <c r="B620" s="109"/>
    </row>
    <row r="621" spans="1:2" x14ac:dyDescent="0.25">
      <c r="A621" s="109"/>
      <c r="B621" s="109"/>
    </row>
    <row r="622" spans="1:2" x14ac:dyDescent="0.25">
      <c r="A622" s="109"/>
      <c r="B622" s="109"/>
    </row>
    <row r="623" spans="1:2" x14ac:dyDescent="0.25">
      <c r="A623" s="109"/>
      <c r="B623" s="109"/>
    </row>
    <row r="624" spans="1:2" x14ac:dyDescent="0.25">
      <c r="A624" s="109"/>
      <c r="B624" s="109"/>
    </row>
    <row r="625" spans="1:2" x14ac:dyDescent="0.25">
      <c r="A625" s="109"/>
      <c r="B625" s="109"/>
    </row>
    <row r="626" spans="1:2" x14ac:dyDescent="0.25">
      <c r="A626" s="109"/>
      <c r="B626" s="109"/>
    </row>
    <row r="627" spans="1:2" x14ac:dyDescent="0.25">
      <c r="A627" s="109"/>
      <c r="B627" s="109"/>
    </row>
    <row r="628" spans="1:2" x14ac:dyDescent="0.25">
      <c r="A628" s="109"/>
      <c r="B628" s="109"/>
    </row>
    <row r="629" spans="1:2" x14ac:dyDescent="0.25">
      <c r="A629" s="109"/>
      <c r="B629" s="109"/>
    </row>
    <row r="630" spans="1:2" x14ac:dyDescent="0.25">
      <c r="A630" s="109"/>
      <c r="B630" s="109"/>
    </row>
    <row r="631" spans="1:2" x14ac:dyDescent="0.25">
      <c r="A631" s="109"/>
      <c r="B631" s="109"/>
    </row>
    <row r="632" spans="1:2" x14ac:dyDescent="0.25">
      <c r="A632" s="109"/>
      <c r="B632" s="109"/>
    </row>
    <row r="633" spans="1:2" x14ac:dyDescent="0.25">
      <c r="A633" s="109"/>
      <c r="B633" s="109"/>
    </row>
    <row r="634" spans="1:2" x14ac:dyDescent="0.25">
      <c r="A634" s="109"/>
      <c r="B634" s="109"/>
    </row>
    <row r="635" spans="1:2" x14ac:dyDescent="0.25">
      <c r="A635" s="109"/>
      <c r="B635" s="109"/>
    </row>
    <row r="636" spans="1:2" x14ac:dyDescent="0.25">
      <c r="A636" s="109"/>
      <c r="B636" s="109"/>
    </row>
    <row r="637" spans="1:2" x14ac:dyDescent="0.25">
      <c r="A637" s="109"/>
      <c r="B637" s="109"/>
    </row>
    <row r="638" spans="1:2" x14ac:dyDescent="0.25">
      <c r="A638" s="109"/>
      <c r="B638" s="109"/>
    </row>
    <row r="639" spans="1:2" x14ac:dyDescent="0.25">
      <c r="A639" s="109"/>
      <c r="B639" s="109"/>
    </row>
    <row r="640" spans="1:2" x14ac:dyDescent="0.25">
      <c r="A640" s="109"/>
      <c r="B640" s="109"/>
    </row>
    <row r="641" spans="1:2" x14ac:dyDescent="0.25">
      <c r="A641" s="109"/>
      <c r="B641" s="109"/>
    </row>
    <row r="642" spans="1:2" x14ac:dyDescent="0.25">
      <c r="A642" s="109"/>
      <c r="B642" s="109"/>
    </row>
    <row r="643" spans="1:2" x14ac:dyDescent="0.25">
      <c r="A643" s="109"/>
      <c r="B643" s="109"/>
    </row>
    <row r="644" spans="1:2" x14ac:dyDescent="0.25">
      <c r="A644" s="109"/>
      <c r="B644" s="109"/>
    </row>
    <row r="645" spans="1:2" x14ac:dyDescent="0.25">
      <c r="A645" s="109"/>
      <c r="B645" s="109"/>
    </row>
    <row r="646" spans="1:2" x14ac:dyDescent="0.25">
      <c r="A646" s="109"/>
      <c r="B646" s="109"/>
    </row>
    <row r="647" spans="1:2" x14ac:dyDescent="0.25">
      <c r="A647" s="109"/>
      <c r="B647" s="109"/>
    </row>
    <row r="648" spans="1:2" x14ac:dyDescent="0.25">
      <c r="A648" s="109"/>
      <c r="B648" s="109"/>
    </row>
    <row r="649" spans="1:2" x14ac:dyDescent="0.25">
      <c r="A649" s="109"/>
      <c r="B649" s="109"/>
    </row>
    <row r="650" spans="1:2" x14ac:dyDescent="0.25">
      <c r="A650" s="109"/>
      <c r="B650" s="109"/>
    </row>
    <row r="651" spans="1:2" x14ac:dyDescent="0.25">
      <c r="A651" s="109"/>
      <c r="B651" s="109"/>
    </row>
    <row r="652" spans="1:2" x14ac:dyDescent="0.25">
      <c r="A652" s="109"/>
      <c r="B652" s="109"/>
    </row>
    <row r="653" spans="1:2" x14ac:dyDescent="0.25">
      <c r="A653" s="109"/>
      <c r="B653" s="109"/>
    </row>
    <row r="654" spans="1:2" x14ac:dyDescent="0.25">
      <c r="A654" s="109"/>
      <c r="B654" s="109"/>
    </row>
    <row r="655" spans="1:2" x14ac:dyDescent="0.25">
      <c r="A655" s="109"/>
      <c r="B655" s="109"/>
    </row>
    <row r="656" spans="1:2" x14ac:dyDescent="0.25">
      <c r="A656" s="109"/>
      <c r="B656" s="109"/>
    </row>
    <row r="657" spans="1:2" x14ac:dyDescent="0.25">
      <c r="A657" s="109"/>
      <c r="B657" s="109"/>
    </row>
    <row r="658" spans="1:2" x14ac:dyDescent="0.25">
      <c r="A658" s="109"/>
      <c r="B658" s="109"/>
    </row>
    <row r="659" spans="1:2" x14ac:dyDescent="0.25">
      <c r="A659" s="109"/>
      <c r="B659" s="109"/>
    </row>
    <row r="660" spans="1:2" x14ac:dyDescent="0.25">
      <c r="A660" s="109"/>
      <c r="B660" s="109"/>
    </row>
    <row r="661" spans="1:2" x14ac:dyDescent="0.25">
      <c r="A661" s="109"/>
      <c r="B661" s="109"/>
    </row>
    <row r="662" spans="1:2" x14ac:dyDescent="0.25">
      <c r="A662" s="109"/>
      <c r="B662" s="109"/>
    </row>
    <row r="663" spans="1:2" x14ac:dyDescent="0.25">
      <c r="A663" s="109"/>
      <c r="B663" s="109"/>
    </row>
    <row r="664" spans="1:2" x14ac:dyDescent="0.25">
      <c r="A664" s="109"/>
      <c r="B664" s="109"/>
    </row>
    <row r="665" spans="1:2" x14ac:dyDescent="0.25">
      <c r="A665" s="109"/>
      <c r="B665" s="109"/>
    </row>
    <row r="666" spans="1:2" x14ac:dyDescent="0.25">
      <c r="A666" s="109"/>
      <c r="B666" s="109"/>
    </row>
    <row r="667" spans="1:2" x14ac:dyDescent="0.25">
      <c r="A667" s="109"/>
      <c r="B667" s="109"/>
    </row>
    <row r="668" spans="1:2" x14ac:dyDescent="0.25">
      <c r="A668" s="109"/>
      <c r="B668" s="109"/>
    </row>
    <row r="669" spans="1:2" x14ac:dyDescent="0.25">
      <c r="A669" s="109"/>
      <c r="B669" s="109"/>
    </row>
    <row r="670" spans="1:2" x14ac:dyDescent="0.25">
      <c r="A670" s="109"/>
      <c r="B670" s="109"/>
    </row>
    <row r="671" spans="1:2" x14ac:dyDescent="0.25">
      <c r="A671" s="109"/>
      <c r="B671" s="109"/>
    </row>
    <row r="672" spans="1:2" x14ac:dyDescent="0.25">
      <c r="A672" s="109"/>
      <c r="B672" s="109"/>
    </row>
    <row r="673" spans="1:2" x14ac:dyDescent="0.25">
      <c r="A673" s="109"/>
      <c r="B673" s="109"/>
    </row>
    <row r="674" spans="1:2" x14ac:dyDescent="0.25">
      <c r="A674" s="109"/>
      <c r="B674" s="109"/>
    </row>
    <row r="675" spans="1:2" x14ac:dyDescent="0.25">
      <c r="A675" s="109"/>
      <c r="B675" s="109"/>
    </row>
    <row r="676" spans="1:2" x14ac:dyDescent="0.25">
      <c r="A676" s="109"/>
      <c r="B676" s="109"/>
    </row>
    <row r="677" spans="1:2" x14ac:dyDescent="0.25">
      <c r="A677" s="109"/>
      <c r="B677" s="109"/>
    </row>
    <row r="678" spans="1:2" x14ac:dyDescent="0.25">
      <c r="A678" s="109"/>
      <c r="B678" s="109"/>
    </row>
    <row r="679" spans="1:2" x14ac:dyDescent="0.25">
      <c r="A679" s="109"/>
      <c r="B679" s="109"/>
    </row>
    <row r="680" spans="1:2" x14ac:dyDescent="0.25">
      <c r="A680" s="109"/>
      <c r="B680" s="109"/>
    </row>
    <row r="681" spans="1:2" x14ac:dyDescent="0.25">
      <c r="A681" s="109"/>
      <c r="B681" s="109"/>
    </row>
    <row r="682" spans="1:2" x14ac:dyDescent="0.25">
      <c r="A682" s="109"/>
      <c r="B682" s="109"/>
    </row>
    <row r="683" spans="1:2" x14ac:dyDescent="0.25">
      <c r="A683" s="109"/>
      <c r="B683" s="109"/>
    </row>
    <row r="684" spans="1:2" x14ac:dyDescent="0.25">
      <c r="A684" s="109"/>
      <c r="B684" s="109"/>
    </row>
    <row r="685" spans="1:2" x14ac:dyDescent="0.25">
      <c r="A685" s="109"/>
      <c r="B685" s="109"/>
    </row>
    <row r="686" spans="1:2" x14ac:dyDescent="0.25">
      <c r="A686" s="109"/>
      <c r="B686" s="109"/>
    </row>
    <row r="687" spans="1:2" x14ac:dyDescent="0.25">
      <c r="A687" s="109"/>
      <c r="B687" s="109"/>
    </row>
    <row r="688" spans="1:2" x14ac:dyDescent="0.25">
      <c r="A688" s="109"/>
      <c r="B688" s="109"/>
    </row>
    <row r="689" spans="1:2" x14ac:dyDescent="0.25">
      <c r="A689" s="109"/>
      <c r="B689" s="109"/>
    </row>
    <row r="690" spans="1:2" x14ac:dyDescent="0.25">
      <c r="A690" s="109"/>
      <c r="B690" s="109"/>
    </row>
    <row r="691" spans="1:2" x14ac:dyDescent="0.25">
      <c r="A691" s="109"/>
      <c r="B691" s="109"/>
    </row>
    <row r="692" spans="1:2" x14ac:dyDescent="0.25">
      <c r="A692" s="109"/>
      <c r="B692" s="109"/>
    </row>
    <row r="693" spans="1:2" x14ac:dyDescent="0.25">
      <c r="A693" s="109"/>
      <c r="B693" s="109"/>
    </row>
    <row r="694" spans="1:2" x14ac:dyDescent="0.25">
      <c r="A694" s="109"/>
      <c r="B694" s="109"/>
    </row>
    <row r="695" spans="1:2" x14ac:dyDescent="0.25">
      <c r="A695" s="109"/>
      <c r="B695" s="109"/>
    </row>
    <row r="696" spans="1:2" x14ac:dyDescent="0.25">
      <c r="A696" s="109"/>
      <c r="B696" s="109"/>
    </row>
    <row r="697" spans="1:2" x14ac:dyDescent="0.25">
      <c r="A697" s="109"/>
      <c r="B697" s="109"/>
    </row>
    <row r="698" spans="1:2" x14ac:dyDescent="0.25">
      <c r="A698" s="109"/>
      <c r="B698" s="109"/>
    </row>
    <row r="699" spans="1:2" x14ac:dyDescent="0.25">
      <c r="A699" s="109"/>
      <c r="B699" s="109"/>
    </row>
  </sheetData>
  <autoFilter ref="A7:AA394" xr:uid="{00000000-0009-0000-0000-000001000000}"/>
  <phoneticPr fontId="4" type="noConversion"/>
  <pageMargins left="0.25" right="0.25" top="0.75" bottom="0.75" header="0.3" footer="0.3"/>
  <pageSetup paperSize="8" scale="81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Z266"/>
  <sheetViews>
    <sheetView topLeftCell="A4" zoomScale="145" zoomScaleNormal="145" workbookViewId="0">
      <pane ySplit="4" topLeftCell="A8" activePane="bottomLeft" state="frozen"/>
      <selection activeCell="N18" sqref="A18:N21"/>
      <selection pane="bottomLeft" activeCell="AI13" sqref="AI13"/>
    </sheetView>
  </sheetViews>
  <sheetFormatPr defaultColWidth="9.125" defaultRowHeight="16.149999999999999" customHeight="1" x14ac:dyDescent="0.2"/>
  <cols>
    <col min="1" max="1" width="5" style="35" customWidth="1"/>
    <col min="2" max="2" width="3.625" style="58" bestFit="1" customWidth="1"/>
    <col min="3" max="3" width="5.125" style="38" bestFit="1" customWidth="1"/>
    <col min="4" max="4" width="4.25" style="38" customWidth="1"/>
    <col min="5" max="5" width="4.25" style="38" bestFit="1" customWidth="1"/>
    <col min="6" max="6" width="4" style="38" bestFit="1" customWidth="1"/>
    <col min="7" max="7" width="4.25" style="38" customWidth="1"/>
    <col min="8" max="9" width="4" style="38" bestFit="1" customWidth="1"/>
    <col min="10" max="10" width="4" style="38" customWidth="1"/>
    <col min="11" max="11" width="4" style="38" bestFit="1" customWidth="1"/>
    <col min="12" max="12" width="5.25" style="38" hidden="1" customWidth="1"/>
    <col min="13" max="13" width="4.25" style="38" bestFit="1" customWidth="1"/>
    <col min="14" max="14" width="4" style="38" customWidth="1"/>
    <col min="15" max="15" width="4.25" style="38" customWidth="1"/>
    <col min="16" max="16" width="4.25" style="38" bestFit="1" customWidth="1"/>
    <col min="17" max="17" width="3.375" style="38" hidden="1" customWidth="1"/>
    <col min="18" max="18" width="4.25" style="38" customWidth="1"/>
    <col min="19" max="19" width="5" style="38" customWidth="1"/>
    <col min="20" max="20" width="4" style="38" customWidth="1"/>
    <col min="21" max="21" width="5" style="38" hidden="1" customWidth="1"/>
    <col min="22" max="22" width="4.25" style="38" bestFit="1" customWidth="1"/>
    <col min="23" max="24" width="4.25" style="38" hidden="1" customWidth="1"/>
    <col min="25" max="26" width="4" style="38" bestFit="1" customWidth="1"/>
    <col min="27" max="28" width="4.25" style="38" hidden="1" customWidth="1"/>
    <col min="29" max="29" width="3.375" style="38" hidden="1" customWidth="1"/>
    <col min="30" max="30" width="5" style="38" hidden="1" customWidth="1"/>
    <col min="31" max="31" width="4.25" style="38" customWidth="1"/>
    <col min="32" max="32" width="3.375" style="38" hidden="1" customWidth="1"/>
    <col min="33" max="33" width="3.375" style="38" customWidth="1"/>
    <col min="34" max="34" width="3.375" style="38" hidden="1" customWidth="1"/>
    <col min="35" max="35" width="5" style="38" bestFit="1" customWidth="1"/>
    <col min="36" max="36" width="3.375" style="38" hidden="1" customWidth="1"/>
    <col min="37" max="37" width="3.75" style="38" bestFit="1" customWidth="1"/>
    <col min="38" max="38" width="4.75" style="38" hidden="1" customWidth="1"/>
    <col min="39" max="39" width="4.625" style="38" hidden="1" customWidth="1"/>
    <col min="40" max="40" width="4.125" style="38" customWidth="1"/>
    <col min="41" max="41" width="8.875" style="38" bestFit="1" customWidth="1"/>
    <col min="42" max="42" width="8.625" style="128" bestFit="1" customWidth="1"/>
    <col min="43" max="45" width="8.875" style="128" bestFit="1" customWidth="1"/>
    <col min="46" max="16384" width="9.125" style="38"/>
  </cols>
  <sheetData>
    <row r="1" spans="1:52" ht="16.149999999999999" customHeight="1" x14ac:dyDescent="0.3">
      <c r="A1" s="36" t="str">
        <f>'Door Comparison'!A1</f>
        <v>BHCL - 72 Broadwick St</v>
      </c>
      <c r="B1" s="37"/>
      <c r="M1" s="39"/>
    </row>
    <row r="2" spans="1:52" ht="16.149999999999999" customHeight="1" x14ac:dyDescent="0.25">
      <c r="A2" s="40"/>
      <c r="B2" s="41"/>
    </row>
    <row r="3" spans="1:52" ht="16.149999999999999" customHeight="1" x14ac:dyDescent="0.25">
      <c r="A3" s="42" t="s">
        <v>35</v>
      </c>
      <c r="B3" s="41"/>
      <c r="P3" s="79"/>
      <c r="Q3" s="79"/>
      <c r="R3" s="79"/>
      <c r="S3" s="79"/>
      <c r="T3" s="79"/>
    </row>
    <row r="4" spans="1:52" ht="16.149999999999999" customHeight="1" x14ac:dyDescent="0.25">
      <c r="A4" s="42"/>
      <c r="B4" s="41"/>
    </row>
    <row r="5" spans="1:52" ht="12.9" x14ac:dyDescent="0.2">
      <c r="A5" s="43"/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150"/>
      <c r="AQ5" s="150"/>
      <c r="AR5" s="150"/>
      <c r="AS5" s="150"/>
    </row>
    <row r="6" spans="1:52" ht="80.150000000000006" customHeight="1" x14ac:dyDescent="0.2">
      <c r="A6" s="46" t="s">
        <v>36</v>
      </c>
      <c r="B6" s="47"/>
      <c r="C6" s="78" t="s">
        <v>74</v>
      </c>
      <c r="D6" s="48" t="s">
        <v>37</v>
      </c>
      <c r="E6" s="48" t="s">
        <v>38</v>
      </c>
      <c r="F6" s="48" t="s">
        <v>39</v>
      </c>
      <c r="G6" s="78" t="s">
        <v>67</v>
      </c>
      <c r="H6" s="48" t="s">
        <v>40</v>
      </c>
      <c r="I6" s="48" t="s">
        <v>41</v>
      </c>
      <c r="J6" s="48" t="s">
        <v>42</v>
      </c>
      <c r="K6" s="48" t="s">
        <v>43</v>
      </c>
      <c r="L6" s="78" t="s">
        <v>66</v>
      </c>
      <c r="M6" s="48" t="s">
        <v>45</v>
      </c>
      <c r="N6" s="48" t="s">
        <v>46</v>
      </c>
      <c r="O6" s="48" t="s">
        <v>44</v>
      </c>
      <c r="P6" s="48" t="s">
        <v>47</v>
      </c>
      <c r="Q6" s="48" t="s">
        <v>65</v>
      </c>
      <c r="R6" s="78" t="s">
        <v>370</v>
      </c>
      <c r="S6" s="78" t="s">
        <v>68</v>
      </c>
      <c r="T6" s="48" t="s">
        <v>48</v>
      </c>
      <c r="U6" s="193" t="s">
        <v>85</v>
      </c>
      <c r="V6" s="48" t="s">
        <v>49</v>
      </c>
      <c r="W6" s="48" t="s">
        <v>69</v>
      </c>
      <c r="X6" s="48" t="s">
        <v>50</v>
      </c>
      <c r="Y6" s="48" t="s">
        <v>51</v>
      </c>
      <c r="Z6" s="48" t="s">
        <v>369</v>
      </c>
      <c r="AA6" s="48" t="s">
        <v>52</v>
      </c>
      <c r="AB6" s="48" t="s">
        <v>53</v>
      </c>
      <c r="AC6" s="48" t="s">
        <v>54</v>
      </c>
      <c r="AD6" s="78" t="s">
        <v>82</v>
      </c>
      <c r="AE6" s="48" t="s">
        <v>55</v>
      </c>
      <c r="AF6" s="48" t="s">
        <v>56</v>
      </c>
      <c r="AG6" s="48" t="s">
        <v>57</v>
      </c>
      <c r="AH6" s="48" t="s">
        <v>58</v>
      </c>
      <c r="AI6" s="48" t="s">
        <v>59</v>
      </c>
      <c r="AJ6" s="48" t="s">
        <v>60</v>
      </c>
      <c r="AK6" s="49" t="s">
        <v>371</v>
      </c>
      <c r="AL6" s="49" t="s">
        <v>61</v>
      </c>
      <c r="AM6" s="49" t="s">
        <v>62</v>
      </c>
      <c r="AN6" s="48" t="s">
        <v>73</v>
      </c>
      <c r="AO6" s="50"/>
      <c r="AP6" s="169" t="s">
        <v>80</v>
      </c>
      <c r="AQ6" s="126" t="s">
        <v>63</v>
      </c>
      <c r="AR6" s="172" t="s">
        <v>84</v>
      </c>
      <c r="AS6" s="172" t="s">
        <v>21</v>
      </c>
    </row>
    <row r="7" spans="1:52" ht="16.149999999999999" customHeight="1" thickBot="1" x14ac:dyDescent="0.25">
      <c r="A7" s="51" t="s">
        <v>64</v>
      </c>
      <c r="B7" s="52"/>
      <c r="C7" s="120">
        <v>3.5</v>
      </c>
      <c r="D7" s="53">
        <v>11.68</v>
      </c>
      <c r="E7" s="53">
        <v>15.94</v>
      </c>
      <c r="F7" s="53">
        <v>5.93</v>
      </c>
      <c r="G7" s="53">
        <v>50</v>
      </c>
      <c r="H7" s="53">
        <v>5.94</v>
      </c>
      <c r="I7" s="53">
        <v>2.97</v>
      </c>
      <c r="J7" s="53">
        <v>2.97</v>
      </c>
      <c r="K7" s="53">
        <v>1.48</v>
      </c>
      <c r="L7" s="54">
        <v>16.670000000000002</v>
      </c>
      <c r="M7" s="119">
        <v>15.54</v>
      </c>
      <c r="N7" s="53">
        <v>2.97</v>
      </c>
      <c r="O7" s="119">
        <v>35.090000000000003</v>
      </c>
      <c r="P7" s="119">
        <v>15.54</v>
      </c>
      <c r="Q7" s="53">
        <v>8.33</v>
      </c>
      <c r="R7" s="143">
        <v>5.94</v>
      </c>
      <c r="S7" s="53">
        <v>48</v>
      </c>
      <c r="T7" s="53">
        <v>2.97</v>
      </c>
      <c r="U7" s="53">
        <v>2.97</v>
      </c>
      <c r="V7" s="119">
        <v>15.54</v>
      </c>
      <c r="W7" s="53">
        <v>16.579999999999998</v>
      </c>
      <c r="X7" s="54">
        <v>66</v>
      </c>
      <c r="Y7" s="53">
        <v>2.97</v>
      </c>
      <c r="Z7" s="119">
        <v>15.54</v>
      </c>
      <c r="AA7" s="53">
        <v>12.27</v>
      </c>
      <c r="AB7" s="53">
        <v>20.43</v>
      </c>
      <c r="AC7" s="53">
        <v>0</v>
      </c>
      <c r="AD7" s="143">
        <v>135</v>
      </c>
      <c r="AE7" s="53">
        <v>50.03</v>
      </c>
      <c r="AF7" s="53">
        <v>2.4300000000000002</v>
      </c>
      <c r="AG7" s="53">
        <v>2.97</v>
      </c>
      <c r="AH7" s="53">
        <v>3.64</v>
      </c>
      <c r="AI7" s="53">
        <v>2.97</v>
      </c>
      <c r="AJ7" s="53">
        <v>8.33</v>
      </c>
      <c r="AK7" s="55">
        <v>5.94</v>
      </c>
      <c r="AL7" s="55">
        <v>20.43</v>
      </c>
      <c r="AM7" s="55">
        <v>25</v>
      </c>
      <c r="AN7" s="55">
        <v>5.94</v>
      </c>
      <c r="AO7" s="56"/>
      <c r="AP7" s="151"/>
      <c r="AQ7" s="151"/>
      <c r="AR7" s="173"/>
      <c r="AS7" s="173"/>
    </row>
    <row r="8" spans="1:52" ht="16.149999999999999" customHeight="1" thickBot="1" x14ac:dyDescent="0.25">
      <c r="A8" s="175"/>
      <c r="B8" s="153"/>
      <c r="C8" s="154">
        <v>790</v>
      </c>
      <c r="D8" s="154">
        <v>38</v>
      </c>
      <c r="E8" s="154">
        <v>1</v>
      </c>
      <c r="F8" s="155">
        <v>74</v>
      </c>
      <c r="G8" s="154">
        <v>23</v>
      </c>
      <c r="H8" s="154">
        <v>22</v>
      </c>
      <c r="I8" s="156">
        <v>22</v>
      </c>
      <c r="J8" s="156">
        <v>80</v>
      </c>
      <c r="K8" s="156">
        <v>82</v>
      </c>
      <c r="L8" s="156">
        <v>0</v>
      </c>
      <c r="M8" s="156">
        <v>0</v>
      </c>
      <c r="N8" s="156">
        <v>68</v>
      </c>
      <c r="O8" s="156">
        <v>25</v>
      </c>
      <c r="P8" s="156">
        <v>156</v>
      </c>
      <c r="Q8" s="156">
        <v>0</v>
      </c>
      <c r="R8" s="156">
        <v>23</v>
      </c>
      <c r="S8" s="156">
        <v>2</v>
      </c>
      <c r="T8" s="156">
        <v>192</v>
      </c>
      <c r="U8" s="156"/>
      <c r="V8" s="156">
        <v>138</v>
      </c>
      <c r="W8" s="156">
        <v>0</v>
      </c>
      <c r="X8" s="156">
        <v>0</v>
      </c>
      <c r="Y8" s="156">
        <v>107</v>
      </c>
      <c r="Z8" s="156">
        <v>53</v>
      </c>
      <c r="AA8" s="156">
        <v>0</v>
      </c>
      <c r="AB8" s="156">
        <v>0</v>
      </c>
      <c r="AC8" s="156">
        <v>0</v>
      </c>
      <c r="AD8" s="156">
        <v>0</v>
      </c>
      <c r="AE8" s="156">
        <v>36</v>
      </c>
      <c r="AF8" s="156">
        <v>0</v>
      </c>
      <c r="AG8" s="156">
        <v>27</v>
      </c>
      <c r="AH8" s="156">
        <v>0</v>
      </c>
      <c r="AI8" s="156">
        <v>267</v>
      </c>
      <c r="AJ8" s="126">
        <v>0</v>
      </c>
      <c r="AK8" s="126">
        <v>26</v>
      </c>
      <c r="AL8" s="126">
        <v>0</v>
      </c>
      <c r="AM8" s="126">
        <v>0</v>
      </c>
      <c r="AN8" s="126">
        <v>54</v>
      </c>
      <c r="AO8" s="57">
        <f t="shared" ref="AO8" si="0">C8*C$7+D8*D$7+E8*E$7+F8*F$7+G8*G$7+H8*H$7+I8*I$7+J8*J$7+K8*K$7+L8*L$7+M8*M$7+N8*N$7+O8*O$7+P8*P$7+Q8*Q$7+R8*R$7+S8*S$7+T8*T$7+U8*U$7+V8*V$7+W8*W$7+X8*X$7+Y8*Y$7+Z8*Z$7+AA8*AA$7+AB8*AB$7+AC8*AC$7+AD8*AD$7+AE8*AE$7+AF8*AF$7+AG8*AG$7+AH8*AH$7+AI8*AI$7+AJ8*AJ$7+AK8*AK$7+AL8*AL$7+AM8*AM$7+AN8*AN$7</f>
        <v>16110.28</v>
      </c>
      <c r="AP8" s="127">
        <f t="shared" ref="AP8" si="1">AO8*0.11</f>
        <v>1772.13</v>
      </c>
      <c r="AQ8" s="127">
        <f t="shared" ref="AQ8" si="2">AO8+AP8</f>
        <v>17882.41</v>
      </c>
      <c r="AR8" s="174">
        <v>1</v>
      </c>
      <c r="AS8" s="174">
        <f t="shared" ref="AS8" si="3">AQ8*AR8</f>
        <v>17882.41</v>
      </c>
      <c r="AT8" s="34"/>
      <c r="AU8" s="34"/>
      <c r="AV8" s="34"/>
      <c r="AW8" s="34"/>
      <c r="AX8" s="34"/>
      <c r="AY8" s="34"/>
      <c r="AZ8" s="34"/>
    </row>
    <row r="9" spans="1:52" ht="16.149999999999999" customHeight="1" thickBot="1" x14ac:dyDescent="0.25">
      <c r="A9" s="175" t="s">
        <v>368</v>
      </c>
      <c r="B9" s="153"/>
      <c r="C9" s="154"/>
      <c r="D9" s="154"/>
      <c r="E9" s="154"/>
      <c r="F9" s="155"/>
      <c r="G9" s="154"/>
      <c r="H9" s="154"/>
      <c r="I9" s="156"/>
      <c r="J9" s="156"/>
      <c r="K9" s="156"/>
      <c r="L9" s="156"/>
      <c r="M9" s="156"/>
      <c r="N9" s="156"/>
      <c r="O9" s="156"/>
      <c r="P9" s="194">
        <v>1</v>
      </c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26"/>
      <c r="AK9" s="126"/>
      <c r="AL9" s="126"/>
      <c r="AM9" s="126"/>
      <c r="AN9" s="126"/>
      <c r="AO9" s="57">
        <f t="shared" ref="AO9:AO13" si="4">C9*C$7+D9*D$7+E9*E$7+F9*F$7+G9*G$7+H9*H$7+I9*I$7+J9*J$7+K9*K$7+L9*L$7+M9*M$7+N9*N$7+O9*O$7+P9*P$7+Q9*Q$7+R9*R$7+S9*S$7+T9*T$7+U9*U$7+V9*V$7+W9*W$7+X9*X$7+Y9*Y$7+Z9*Z$7+AA9*AA$7+AB9*AB$7+AC9*AC$7+AD9*AD$7+AE9*AE$7+AF9*AF$7+AG9*AG$7+AH9*AH$7+AI9*AI$7+AJ9*AJ$7+AK9*AK$7+AL9*AL$7+AM9*AM$7+AN9*AN$7</f>
        <v>15.54</v>
      </c>
      <c r="AP9" s="127">
        <f t="shared" ref="AP9:AP13" si="5">AO9*0.11</f>
        <v>1.71</v>
      </c>
      <c r="AQ9" s="127">
        <f t="shared" ref="AQ9:AQ13" si="6">AO9+AP9</f>
        <v>17.25</v>
      </c>
      <c r="AR9" s="174">
        <v>1</v>
      </c>
      <c r="AS9" s="174">
        <f t="shared" ref="AS9:AS13" si="7">AQ9*AR9</f>
        <v>17.25</v>
      </c>
      <c r="AT9" s="34"/>
      <c r="AU9" s="34"/>
      <c r="AV9" s="34"/>
      <c r="AW9" s="34"/>
      <c r="AX9" s="34"/>
      <c r="AY9" s="34"/>
      <c r="AZ9" s="34"/>
    </row>
    <row r="10" spans="1:52" ht="16.149999999999999" customHeight="1" thickBot="1" x14ac:dyDescent="0.25">
      <c r="A10" s="175"/>
      <c r="B10" s="153"/>
      <c r="C10" s="154"/>
      <c r="D10" s="154"/>
      <c r="E10" s="154"/>
      <c r="F10" s="155"/>
      <c r="G10" s="154"/>
      <c r="H10" s="154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26"/>
      <c r="AK10" s="126"/>
      <c r="AL10" s="126"/>
      <c r="AM10" s="126"/>
      <c r="AN10" s="126"/>
      <c r="AO10" s="57">
        <f t="shared" si="4"/>
        <v>0</v>
      </c>
      <c r="AP10" s="127">
        <f t="shared" si="5"/>
        <v>0</v>
      </c>
      <c r="AQ10" s="127">
        <f t="shared" si="6"/>
        <v>0</v>
      </c>
      <c r="AR10" s="174">
        <v>0</v>
      </c>
      <c r="AS10" s="174">
        <f t="shared" si="7"/>
        <v>0</v>
      </c>
      <c r="AT10" s="34"/>
      <c r="AU10" s="34"/>
      <c r="AV10" s="34"/>
      <c r="AW10" s="34"/>
      <c r="AX10" s="34"/>
      <c r="AY10" s="34"/>
      <c r="AZ10" s="34"/>
    </row>
    <row r="11" spans="1:52" ht="16.149999999999999" customHeight="1" thickBot="1" x14ac:dyDescent="0.25">
      <c r="A11" s="175"/>
      <c r="B11" s="153"/>
      <c r="C11" s="154"/>
      <c r="D11" s="154"/>
      <c r="E11" s="154"/>
      <c r="F11" s="155"/>
      <c r="G11" s="154"/>
      <c r="H11" s="154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26"/>
      <c r="AK11" s="126"/>
      <c r="AL11" s="126"/>
      <c r="AM11" s="126"/>
      <c r="AN11" s="126"/>
      <c r="AO11" s="57">
        <f t="shared" si="4"/>
        <v>0</v>
      </c>
      <c r="AP11" s="127">
        <f t="shared" si="5"/>
        <v>0</v>
      </c>
      <c r="AQ11" s="127">
        <f t="shared" si="6"/>
        <v>0</v>
      </c>
      <c r="AR11" s="174">
        <v>0</v>
      </c>
      <c r="AS11" s="174">
        <f t="shared" si="7"/>
        <v>0</v>
      </c>
      <c r="AT11" s="34"/>
      <c r="AU11" s="34"/>
      <c r="AV11" s="34"/>
      <c r="AW11" s="34"/>
      <c r="AX11" s="34"/>
      <c r="AY11" s="34"/>
      <c r="AZ11" s="34"/>
    </row>
    <row r="12" spans="1:52" ht="16.149999999999999" customHeight="1" thickBot="1" x14ac:dyDescent="0.25">
      <c r="A12" s="175"/>
      <c r="B12" s="153"/>
      <c r="C12" s="154"/>
      <c r="D12" s="154"/>
      <c r="E12" s="154"/>
      <c r="F12" s="155"/>
      <c r="G12" s="154"/>
      <c r="H12" s="154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26"/>
      <c r="AK12" s="126"/>
      <c r="AL12" s="126"/>
      <c r="AM12" s="126"/>
      <c r="AN12" s="126"/>
      <c r="AO12" s="57">
        <f t="shared" si="4"/>
        <v>0</v>
      </c>
      <c r="AP12" s="127">
        <f t="shared" si="5"/>
        <v>0</v>
      </c>
      <c r="AQ12" s="127">
        <f t="shared" si="6"/>
        <v>0</v>
      </c>
      <c r="AR12" s="174">
        <v>0</v>
      </c>
      <c r="AS12" s="174">
        <f t="shared" si="7"/>
        <v>0</v>
      </c>
      <c r="AT12" s="34"/>
      <c r="AU12" s="34"/>
      <c r="AV12" s="34"/>
      <c r="AW12" s="34"/>
      <c r="AX12" s="34"/>
      <c r="AY12" s="34"/>
      <c r="AZ12" s="34"/>
    </row>
    <row r="13" spans="1:52" ht="16.149999999999999" customHeight="1" thickBot="1" x14ac:dyDescent="0.25">
      <c r="A13" s="175"/>
      <c r="B13" s="153"/>
      <c r="C13" s="154"/>
      <c r="D13" s="154"/>
      <c r="E13" s="154"/>
      <c r="F13" s="155"/>
      <c r="G13" s="154"/>
      <c r="H13" s="154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26"/>
      <c r="AK13" s="126"/>
      <c r="AL13" s="126"/>
      <c r="AM13" s="126"/>
      <c r="AN13" s="126"/>
      <c r="AO13" s="57">
        <f t="shared" si="4"/>
        <v>0</v>
      </c>
      <c r="AP13" s="127">
        <f t="shared" si="5"/>
        <v>0</v>
      </c>
      <c r="AQ13" s="127">
        <f t="shared" si="6"/>
        <v>0</v>
      </c>
      <c r="AR13" s="174">
        <v>0</v>
      </c>
      <c r="AS13" s="174">
        <f t="shared" si="7"/>
        <v>0</v>
      </c>
      <c r="AT13" s="34"/>
      <c r="AU13" s="34"/>
      <c r="AV13" s="34"/>
      <c r="AW13" s="34"/>
      <c r="AX13" s="34"/>
      <c r="AY13" s="34"/>
      <c r="AZ13" s="34"/>
    </row>
    <row r="14" spans="1:52" ht="16.149999999999999" customHeight="1" thickBot="1" x14ac:dyDescent="0.25">
      <c r="A14" s="175"/>
      <c r="B14" s="153"/>
      <c r="C14" s="154"/>
      <c r="D14" s="154"/>
      <c r="E14" s="154"/>
      <c r="F14" s="155"/>
      <c r="G14" s="154"/>
      <c r="H14" s="154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26"/>
      <c r="AK14" s="126"/>
      <c r="AL14" s="126"/>
      <c r="AM14" s="126"/>
      <c r="AN14" s="126"/>
      <c r="AO14" s="57">
        <f t="shared" ref="AO14:AO22" si="8">C14*C$7+D14*D$7+E14*E$7+F14*F$7+G14*G$7+H14*H$7+I14*I$7+J14*J$7+K14*K$7+L14*L$7+M14*M$7+N14*N$7+O14*O$7+P14*P$7+Q14*Q$7+R14*R$7+S14*S$7+T14*T$7+U14*U$7+V14*V$7+W14*W$7+X14*X$7+Y14*Y$7+Z14*Z$7+AA14*AA$7+AB14*AB$7+AC14*AC$7+AD14*AD$7+AE14*AE$7+AF14*AF$7+AG14*AG$7+AH14*AH$7+AI14*AI$7+AJ14*AJ$7+AK14*AK$7+AL14*AL$7+AM14*AM$7+AN14*AN$7</f>
        <v>0</v>
      </c>
      <c r="AP14" s="127">
        <f t="shared" ref="AP14:AP22" si="9">AO14*0.11</f>
        <v>0</v>
      </c>
      <c r="AQ14" s="127">
        <f t="shared" ref="AQ14:AQ22" si="10">AO14+AP14</f>
        <v>0</v>
      </c>
      <c r="AR14" s="174">
        <v>0</v>
      </c>
      <c r="AS14" s="174">
        <f t="shared" ref="AS14:AS22" si="11">AQ14*AR14</f>
        <v>0</v>
      </c>
      <c r="AT14" s="34"/>
      <c r="AU14" s="34"/>
      <c r="AV14" s="34"/>
      <c r="AW14" s="34"/>
      <c r="AX14" s="34"/>
      <c r="AY14" s="34"/>
      <c r="AZ14" s="34"/>
    </row>
    <row r="15" spans="1:52" ht="16.149999999999999" customHeight="1" thickBot="1" x14ac:dyDescent="0.25">
      <c r="A15" s="175"/>
      <c r="B15" s="153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57">
        <f t="shared" si="8"/>
        <v>0</v>
      </c>
      <c r="AP15" s="127">
        <f t="shared" si="9"/>
        <v>0</v>
      </c>
      <c r="AQ15" s="127">
        <f t="shared" si="10"/>
        <v>0</v>
      </c>
      <c r="AR15" s="174">
        <v>0</v>
      </c>
      <c r="AS15" s="174">
        <f t="shared" si="11"/>
        <v>0</v>
      </c>
      <c r="AT15" s="34"/>
      <c r="AU15" s="34"/>
      <c r="AV15" s="34"/>
      <c r="AW15" s="34"/>
      <c r="AX15" s="34"/>
      <c r="AY15" s="34"/>
      <c r="AZ15" s="34"/>
    </row>
    <row r="16" spans="1:52" ht="16.149999999999999" customHeight="1" thickBot="1" x14ac:dyDescent="0.25">
      <c r="A16" s="175"/>
      <c r="B16" s="153"/>
      <c r="C16" s="154"/>
      <c r="D16" s="154"/>
      <c r="E16" s="154"/>
      <c r="F16" s="155"/>
      <c r="G16" s="154"/>
      <c r="H16" s="154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26"/>
      <c r="AK16" s="126"/>
      <c r="AL16" s="126"/>
      <c r="AM16" s="126"/>
      <c r="AN16" s="126"/>
      <c r="AO16" s="57">
        <f t="shared" si="8"/>
        <v>0</v>
      </c>
      <c r="AP16" s="127">
        <f t="shared" si="9"/>
        <v>0</v>
      </c>
      <c r="AQ16" s="127">
        <f t="shared" si="10"/>
        <v>0</v>
      </c>
      <c r="AR16" s="174">
        <v>0</v>
      </c>
      <c r="AS16" s="174">
        <f t="shared" si="11"/>
        <v>0</v>
      </c>
      <c r="AT16" s="34"/>
      <c r="AU16" s="34"/>
      <c r="AV16" s="34"/>
      <c r="AW16" s="34"/>
      <c r="AX16" s="34"/>
      <c r="AY16" s="34"/>
      <c r="AZ16" s="34"/>
    </row>
    <row r="17" spans="1:52" ht="16.149999999999999" customHeight="1" thickBot="1" x14ac:dyDescent="0.25">
      <c r="A17" s="175"/>
      <c r="B17" s="153"/>
      <c r="C17" s="154"/>
      <c r="D17" s="154"/>
      <c r="E17" s="154"/>
      <c r="F17" s="155"/>
      <c r="G17" s="154"/>
      <c r="H17" s="154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26"/>
      <c r="AK17" s="126"/>
      <c r="AL17" s="126"/>
      <c r="AM17" s="126"/>
      <c r="AN17" s="126"/>
      <c r="AO17" s="57">
        <f t="shared" si="8"/>
        <v>0</v>
      </c>
      <c r="AP17" s="127">
        <f t="shared" si="9"/>
        <v>0</v>
      </c>
      <c r="AQ17" s="127">
        <f t="shared" si="10"/>
        <v>0</v>
      </c>
      <c r="AR17" s="174">
        <v>0</v>
      </c>
      <c r="AS17" s="174">
        <f t="shared" si="11"/>
        <v>0</v>
      </c>
      <c r="AT17" s="34"/>
      <c r="AU17" s="34"/>
      <c r="AV17" s="34"/>
      <c r="AW17" s="34"/>
      <c r="AX17" s="34"/>
      <c r="AY17" s="34"/>
      <c r="AZ17" s="34"/>
    </row>
    <row r="18" spans="1:52" ht="16.149999999999999" customHeight="1" thickBot="1" x14ac:dyDescent="0.25">
      <c r="A18" s="175"/>
      <c r="B18" s="153"/>
      <c r="C18" s="154"/>
      <c r="D18" s="154"/>
      <c r="E18" s="154"/>
      <c r="F18" s="155"/>
      <c r="G18" s="154"/>
      <c r="H18" s="154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26"/>
      <c r="AK18" s="126"/>
      <c r="AL18" s="126"/>
      <c r="AM18" s="126"/>
      <c r="AN18" s="126"/>
      <c r="AO18" s="57">
        <f t="shared" si="8"/>
        <v>0</v>
      </c>
      <c r="AP18" s="127">
        <f t="shared" si="9"/>
        <v>0</v>
      </c>
      <c r="AQ18" s="127">
        <f t="shared" si="10"/>
        <v>0</v>
      </c>
      <c r="AR18" s="174">
        <v>0</v>
      </c>
      <c r="AS18" s="174">
        <f t="shared" si="11"/>
        <v>0</v>
      </c>
      <c r="AT18" s="34"/>
      <c r="AU18" s="34"/>
      <c r="AV18" s="34"/>
      <c r="AW18" s="34"/>
      <c r="AX18" s="34"/>
      <c r="AY18" s="34"/>
      <c r="AZ18" s="34"/>
    </row>
    <row r="19" spans="1:52" ht="16.149999999999999" customHeight="1" thickBot="1" x14ac:dyDescent="0.25">
      <c r="A19" s="175"/>
      <c r="B19" s="153"/>
      <c r="C19" s="154"/>
      <c r="D19" s="154"/>
      <c r="E19" s="154"/>
      <c r="F19" s="155"/>
      <c r="G19" s="154"/>
      <c r="H19" s="154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26"/>
      <c r="AK19" s="126"/>
      <c r="AL19" s="126"/>
      <c r="AM19" s="126"/>
      <c r="AN19" s="126"/>
      <c r="AO19" s="57">
        <f t="shared" si="8"/>
        <v>0</v>
      </c>
      <c r="AP19" s="127">
        <f t="shared" si="9"/>
        <v>0</v>
      </c>
      <c r="AQ19" s="127">
        <f t="shared" si="10"/>
        <v>0</v>
      </c>
      <c r="AR19" s="174">
        <v>0</v>
      </c>
      <c r="AS19" s="174">
        <f t="shared" si="11"/>
        <v>0</v>
      </c>
      <c r="AT19" s="34"/>
      <c r="AU19" s="34"/>
      <c r="AV19" s="34"/>
      <c r="AW19" s="34"/>
      <c r="AX19" s="34"/>
      <c r="AY19" s="34"/>
      <c r="AZ19" s="34"/>
    </row>
    <row r="20" spans="1:52" ht="16.149999999999999" customHeight="1" thickBot="1" x14ac:dyDescent="0.25">
      <c r="A20" s="175"/>
      <c r="B20" s="153"/>
      <c r="C20" s="154"/>
      <c r="D20" s="154"/>
      <c r="E20" s="154"/>
      <c r="F20" s="155"/>
      <c r="G20" s="154"/>
      <c r="H20" s="154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26"/>
      <c r="AK20" s="126"/>
      <c r="AL20" s="126"/>
      <c r="AM20" s="126"/>
      <c r="AN20" s="126"/>
      <c r="AO20" s="57">
        <f t="shared" si="8"/>
        <v>0</v>
      </c>
      <c r="AP20" s="127">
        <f t="shared" si="9"/>
        <v>0</v>
      </c>
      <c r="AQ20" s="127">
        <f t="shared" si="10"/>
        <v>0</v>
      </c>
      <c r="AR20" s="174">
        <v>0</v>
      </c>
      <c r="AS20" s="174">
        <f t="shared" si="11"/>
        <v>0</v>
      </c>
      <c r="AT20" s="34"/>
      <c r="AU20" s="34"/>
      <c r="AV20" s="34"/>
      <c r="AW20" s="34"/>
      <c r="AX20" s="34"/>
      <c r="AY20" s="34"/>
      <c r="AZ20" s="34"/>
    </row>
    <row r="21" spans="1:52" ht="16.149999999999999" customHeight="1" thickBot="1" x14ac:dyDescent="0.25">
      <c r="A21" s="175"/>
      <c r="B21" s="153"/>
      <c r="C21" s="154"/>
      <c r="D21" s="154"/>
      <c r="E21" s="154"/>
      <c r="F21" s="155"/>
      <c r="G21" s="154"/>
      <c r="H21" s="154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26"/>
      <c r="AK21" s="126"/>
      <c r="AL21" s="126"/>
      <c r="AM21" s="126"/>
      <c r="AN21" s="126"/>
      <c r="AO21" s="57">
        <f t="shared" si="8"/>
        <v>0</v>
      </c>
      <c r="AP21" s="127">
        <f t="shared" si="9"/>
        <v>0</v>
      </c>
      <c r="AQ21" s="127">
        <f t="shared" si="10"/>
        <v>0</v>
      </c>
      <c r="AR21" s="174">
        <v>0</v>
      </c>
      <c r="AS21" s="174">
        <f t="shared" si="11"/>
        <v>0</v>
      </c>
      <c r="AT21" s="34"/>
      <c r="AU21" s="34"/>
      <c r="AV21" s="34"/>
      <c r="AW21" s="34"/>
      <c r="AX21" s="34"/>
      <c r="AY21" s="34"/>
      <c r="AZ21" s="34"/>
    </row>
    <row r="22" spans="1:52" ht="16.149999999999999" customHeight="1" thickBot="1" x14ac:dyDescent="0.25">
      <c r="A22" s="175"/>
      <c r="B22" s="153"/>
      <c r="C22" s="154"/>
      <c r="D22" s="154"/>
      <c r="E22" s="154"/>
      <c r="F22" s="155"/>
      <c r="G22" s="154"/>
      <c r="H22" s="154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26"/>
      <c r="AK22" s="126"/>
      <c r="AL22" s="126"/>
      <c r="AM22" s="126"/>
      <c r="AN22" s="126"/>
      <c r="AO22" s="57">
        <f t="shared" si="8"/>
        <v>0</v>
      </c>
      <c r="AP22" s="127">
        <f t="shared" si="9"/>
        <v>0</v>
      </c>
      <c r="AQ22" s="127">
        <f t="shared" si="10"/>
        <v>0</v>
      </c>
      <c r="AR22" s="174">
        <v>0</v>
      </c>
      <c r="AS22" s="174">
        <f t="shared" si="11"/>
        <v>0</v>
      </c>
      <c r="AT22" s="34"/>
      <c r="AU22" s="34"/>
      <c r="AV22" s="34"/>
      <c r="AW22" s="34"/>
      <c r="AX22" s="34"/>
      <c r="AY22" s="34"/>
      <c r="AZ22" s="34"/>
    </row>
    <row r="23" spans="1:52" ht="16.149999999999999" customHeight="1" x14ac:dyDescent="0.2">
      <c r="A23" s="175"/>
      <c r="B23" s="153"/>
      <c r="C23" s="154"/>
      <c r="D23" s="154"/>
      <c r="E23" s="154"/>
      <c r="F23" s="155"/>
      <c r="G23" s="154"/>
      <c r="H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26"/>
      <c r="AK23" s="126"/>
      <c r="AL23" s="126"/>
      <c r="AM23" s="126"/>
      <c r="AN23" s="126"/>
      <c r="AO23" s="57">
        <f t="shared" ref="AO23" si="12">C23*C$7+D23*D$7+E23*E$7+F23*F$7+G23*G$7+H23*H$7+I23*I$7+J23*J$7+K23*K$7+L23*L$7+M23*M$7+N23*N$7+O23*O$7+P23*P$7+Q23*Q$7+R23*R$7+S23*S$7+T23*T$7+U23*U$7+V23*V$7+W23*W$7+X23*X$7+Y23*Y$7+Z23*Z$7+AA23*AA$7+AB23*AB$7+AC23*AC$7+AD23*AD$7+AE23*AE$7+AF23*AF$7+AG23*AG$7+AH23*AH$7+AI23*AI$7+AJ23*AJ$7+AK23*AK$7+AL23*AL$7+AM23*AM$7+AN23*AN$7</f>
        <v>0</v>
      </c>
      <c r="AP23" s="127">
        <f t="shared" ref="AP23" si="13">AO23*0.11</f>
        <v>0</v>
      </c>
      <c r="AQ23" s="127">
        <f t="shared" ref="AQ23" si="14">AO23+AP23</f>
        <v>0</v>
      </c>
      <c r="AR23" s="174">
        <v>0</v>
      </c>
      <c r="AS23" s="174">
        <f t="shared" ref="AS23" si="15">AQ23*AR23</f>
        <v>0</v>
      </c>
      <c r="AT23" s="34"/>
      <c r="AU23" s="34"/>
      <c r="AV23" s="34"/>
      <c r="AW23" s="34"/>
      <c r="AX23" s="34"/>
      <c r="AY23" s="34"/>
      <c r="AZ23" s="34"/>
    </row>
    <row r="24" spans="1:52" ht="16.149999999999999" customHeight="1" x14ac:dyDescent="0.2"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152"/>
      <c r="AQ24" s="152"/>
      <c r="AR24" s="183">
        <v>0</v>
      </c>
      <c r="AS24" s="152"/>
      <c r="AT24" s="34"/>
      <c r="AU24" s="34"/>
      <c r="AV24" s="34"/>
      <c r="AW24" s="34"/>
      <c r="AX24" s="34"/>
      <c r="AY24" s="34"/>
      <c r="AZ24" s="34"/>
    </row>
    <row r="25" spans="1:52" ht="16.149999999999999" customHeight="1" x14ac:dyDescent="0.2"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52"/>
      <c r="AQ25" s="152"/>
      <c r="AR25" s="152" t="s">
        <v>86</v>
      </c>
      <c r="AS25" s="176">
        <f>SUM(AS8:AS23)</f>
        <v>17899.66</v>
      </c>
      <c r="AT25" s="34"/>
      <c r="AU25" s="34"/>
      <c r="AV25" s="34"/>
      <c r="AW25" s="34"/>
      <c r="AX25" s="34"/>
      <c r="AY25" s="34"/>
      <c r="AZ25" s="34"/>
    </row>
    <row r="26" spans="1:52" ht="16.149999999999999" customHeight="1" x14ac:dyDescent="0.2"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152"/>
      <c r="AQ26" s="152"/>
      <c r="AR26" s="152"/>
      <c r="AS26" s="152"/>
      <c r="AT26" s="34"/>
      <c r="AU26" s="34"/>
      <c r="AV26" s="34"/>
      <c r="AW26" s="34"/>
      <c r="AX26" s="34"/>
      <c r="AY26" s="34"/>
      <c r="AZ26" s="34"/>
    </row>
    <row r="27" spans="1:52" ht="16.149999999999999" customHeight="1" x14ac:dyDescent="0.2"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152"/>
      <c r="AQ27" s="152"/>
      <c r="AR27" s="152"/>
      <c r="AS27" s="152"/>
      <c r="AT27" s="34"/>
      <c r="AU27" s="34"/>
      <c r="AV27" s="34"/>
      <c r="AW27" s="34"/>
      <c r="AX27" s="34"/>
      <c r="AY27" s="34"/>
      <c r="AZ27" s="34"/>
    </row>
    <row r="28" spans="1:52" ht="16.149999999999999" customHeight="1" x14ac:dyDescent="0.2"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152"/>
      <c r="AQ28" s="152"/>
      <c r="AR28" s="152"/>
      <c r="AS28" s="152"/>
      <c r="AT28" s="34"/>
      <c r="AU28" s="34"/>
      <c r="AV28" s="34"/>
      <c r="AW28" s="34"/>
      <c r="AX28" s="34"/>
      <c r="AY28" s="34"/>
      <c r="AZ28" s="34"/>
    </row>
    <row r="29" spans="1:52" ht="16.149999999999999" customHeight="1" x14ac:dyDescent="0.2"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152"/>
      <c r="AQ29" s="152"/>
      <c r="AR29" s="152"/>
      <c r="AS29" s="152"/>
      <c r="AT29" s="34"/>
      <c r="AU29" s="34"/>
      <c r="AV29" s="34"/>
      <c r="AW29" s="34"/>
      <c r="AX29" s="34"/>
      <c r="AY29" s="34"/>
      <c r="AZ29" s="34"/>
    </row>
    <row r="30" spans="1:52" ht="16.149999999999999" customHeight="1" x14ac:dyDescent="0.2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152"/>
      <c r="AQ30" s="152"/>
      <c r="AR30" s="152"/>
      <c r="AS30" s="152"/>
      <c r="AT30" s="34"/>
      <c r="AU30" s="34"/>
      <c r="AV30" s="34"/>
      <c r="AW30" s="34"/>
      <c r="AX30" s="34"/>
      <c r="AY30" s="34"/>
      <c r="AZ30" s="34"/>
    </row>
    <row r="31" spans="1:52" ht="16.149999999999999" customHeight="1" x14ac:dyDescent="0.2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152"/>
      <c r="AQ31" s="152"/>
      <c r="AR31" s="152"/>
      <c r="AS31" s="152"/>
      <c r="AT31" s="34"/>
      <c r="AU31" s="34"/>
      <c r="AV31" s="34"/>
      <c r="AW31" s="34"/>
      <c r="AX31" s="34"/>
      <c r="AY31" s="34"/>
      <c r="AZ31" s="34"/>
    </row>
    <row r="32" spans="1:52" ht="16.149999999999999" customHeight="1" x14ac:dyDescent="0.2"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152"/>
      <c r="AQ32" s="152"/>
      <c r="AR32" s="152"/>
      <c r="AS32" s="152"/>
      <c r="AT32" s="34"/>
      <c r="AU32" s="34"/>
      <c r="AV32" s="34"/>
      <c r="AW32" s="34"/>
      <c r="AX32" s="34"/>
      <c r="AY32" s="34"/>
      <c r="AZ32" s="34"/>
    </row>
    <row r="33" spans="3:52" ht="16.149999999999999" customHeight="1" x14ac:dyDescent="0.2"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152"/>
      <c r="AQ33" s="152"/>
      <c r="AR33" s="152"/>
      <c r="AS33" s="152"/>
      <c r="AT33" s="34"/>
      <c r="AU33" s="34"/>
      <c r="AV33" s="34"/>
      <c r="AW33" s="34"/>
      <c r="AX33" s="34"/>
      <c r="AY33" s="34"/>
      <c r="AZ33" s="34"/>
    </row>
    <row r="34" spans="3:52" ht="16.149999999999999" customHeight="1" x14ac:dyDescent="0.2"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152"/>
      <c r="AQ34" s="152"/>
      <c r="AR34" s="152"/>
      <c r="AS34" s="152"/>
      <c r="AT34" s="34"/>
      <c r="AU34" s="34"/>
      <c r="AV34" s="34"/>
      <c r="AW34" s="34"/>
      <c r="AX34" s="34"/>
      <c r="AY34" s="34"/>
      <c r="AZ34" s="34"/>
    </row>
    <row r="35" spans="3:52" ht="16.149999999999999" customHeight="1" x14ac:dyDescent="0.2"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152"/>
      <c r="AQ35" s="152"/>
      <c r="AR35" s="152"/>
      <c r="AS35" s="152"/>
      <c r="AT35" s="34"/>
      <c r="AU35" s="34"/>
      <c r="AV35" s="34"/>
      <c r="AW35" s="34"/>
      <c r="AX35" s="34"/>
      <c r="AY35" s="34"/>
      <c r="AZ35" s="34"/>
    </row>
    <row r="36" spans="3:52" ht="16.149999999999999" customHeight="1" x14ac:dyDescent="0.2"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152"/>
      <c r="AQ36" s="152"/>
      <c r="AR36" s="152"/>
      <c r="AS36" s="152"/>
      <c r="AT36" s="34"/>
      <c r="AU36" s="34"/>
      <c r="AV36" s="34"/>
      <c r="AW36" s="34"/>
      <c r="AX36" s="34"/>
      <c r="AY36" s="34"/>
      <c r="AZ36" s="34"/>
    </row>
    <row r="37" spans="3:52" ht="16.149999999999999" customHeight="1" x14ac:dyDescent="0.2"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152"/>
      <c r="AQ37" s="152"/>
      <c r="AR37" s="152"/>
      <c r="AS37" s="152"/>
      <c r="AT37" s="34"/>
      <c r="AU37" s="34"/>
      <c r="AV37" s="34"/>
      <c r="AW37" s="34"/>
      <c r="AX37" s="34"/>
      <c r="AY37" s="34"/>
      <c r="AZ37" s="34"/>
    </row>
    <row r="38" spans="3:52" ht="16.149999999999999" customHeight="1" x14ac:dyDescent="0.2"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152"/>
      <c r="AQ38" s="152"/>
      <c r="AR38" s="152"/>
      <c r="AS38" s="152"/>
      <c r="AT38" s="34"/>
      <c r="AU38" s="34"/>
      <c r="AV38" s="34"/>
      <c r="AW38" s="34"/>
      <c r="AX38" s="34"/>
      <c r="AY38" s="34"/>
      <c r="AZ38" s="34"/>
    </row>
    <row r="39" spans="3:52" ht="16.149999999999999" customHeight="1" x14ac:dyDescent="0.2"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152"/>
      <c r="AQ39" s="152"/>
      <c r="AR39" s="152"/>
      <c r="AS39" s="152"/>
      <c r="AT39" s="34"/>
      <c r="AU39" s="34"/>
      <c r="AV39" s="34"/>
      <c r="AW39" s="34"/>
      <c r="AX39" s="34"/>
      <c r="AY39" s="34"/>
      <c r="AZ39" s="34"/>
    </row>
    <row r="40" spans="3:52" ht="16.149999999999999" customHeight="1" x14ac:dyDescent="0.2"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152"/>
      <c r="AQ40" s="152"/>
      <c r="AR40" s="152"/>
      <c r="AS40" s="152"/>
      <c r="AT40" s="34"/>
      <c r="AU40" s="34"/>
      <c r="AV40" s="34"/>
      <c r="AW40" s="34"/>
      <c r="AX40" s="34"/>
      <c r="AY40" s="34"/>
      <c r="AZ40" s="34"/>
    </row>
    <row r="41" spans="3:52" ht="16.149999999999999" customHeight="1" x14ac:dyDescent="0.2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152"/>
      <c r="AQ41" s="152"/>
      <c r="AR41" s="152"/>
      <c r="AS41" s="152"/>
      <c r="AT41" s="34"/>
      <c r="AU41" s="34"/>
      <c r="AV41" s="34"/>
      <c r="AW41" s="34"/>
      <c r="AX41" s="34"/>
      <c r="AY41" s="34"/>
      <c r="AZ41" s="34"/>
    </row>
    <row r="42" spans="3:52" ht="16.149999999999999" customHeight="1" x14ac:dyDescent="0.2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152"/>
      <c r="AQ42" s="152"/>
      <c r="AR42" s="152"/>
      <c r="AS42" s="152"/>
      <c r="AT42" s="34"/>
      <c r="AU42" s="34"/>
      <c r="AV42" s="34"/>
      <c r="AW42" s="34"/>
      <c r="AX42" s="34"/>
      <c r="AY42" s="34"/>
      <c r="AZ42" s="34"/>
    </row>
    <row r="43" spans="3:52" ht="16.149999999999999" customHeight="1" x14ac:dyDescent="0.2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152"/>
      <c r="AQ43" s="152"/>
      <c r="AR43" s="152"/>
      <c r="AS43" s="152"/>
      <c r="AT43" s="34"/>
      <c r="AU43" s="34"/>
      <c r="AV43" s="34"/>
      <c r="AW43" s="34"/>
      <c r="AX43" s="34"/>
      <c r="AY43" s="34"/>
      <c r="AZ43" s="34"/>
    </row>
    <row r="44" spans="3:52" ht="16.149999999999999" customHeight="1" x14ac:dyDescent="0.2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152"/>
      <c r="AQ44" s="152"/>
      <c r="AR44" s="152"/>
      <c r="AS44" s="152"/>
      <c r="AT44" s="34"/>
      <c r="AU44" s="34"/>
      <c r="AV44" s="34"/>
      <c r="AW44" s="34"/>
      <c r="AX44" s="34"/>
      <c r="AY44" s="34"/>
      <c r="AZ44" s="34"/>
    </row>
    <row r="45" spans="3:52" ht="16.149999999999999" customHeight="1" x14ac:dyDescent="0.2"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152"/>
      <c r="AQ45" s="152"/>
      <c r="AR45" s="152"/>
      <c r="AS45" s="152"/>
      <c r="AT45" s="34"/>
      <c r="AU45" s="34"/>
      <c r="AV45" s="34"/>
      <c r="AW45" s="34"/>
      <c r="AX45" s="34"/>
      <c r="AY45" s="34"/>
      <c r="AZ45" s="34"/>
    </row>
    <row r="46" spans="3:52" ht="16.149999999999999" customHeight="1" x14ac:dyDescent="0.2"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152"/>
      <c r="AQ46" s="152"/>
      <c r="AR46" s="152"/>
      <c r="AS46" s="152"/>
      <c r="AT46" s="34"/>
      <c r="AU46" s="34"/>
      <c r="AV46" s="34"/>
      <c r="AW46" s="34"/>
      <c r="AX46" s="34"/>
      <c r="AY46" s="34"/>
      <c r="AZ46" s="34"/>
    </row>
    <row r="47" spans="3:52" ht="16.149999999999999" customHeight="1" x14ac:dyDescent="0.2"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152"/>
      <c r="AQ47" s="152"/>
      <c r="AR47" s="152"/>
      <c r="AS47" s="152"/>
      <c r="AT47" s="34"/>
      <c r="AU47" s="34"/>
      <c r="AV47" s="34"/>
      <c r="AW47" s="34"/>
      <c r="AX47" s="34"/>
      <c r="AY47" s="34"/>
      <c r="AZ47" s="34"/>
    </row>
    <row r="48" spans="3:52" ht="16.149999999999999" customHeight="1" x14ac:dyDescent="0.2"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152"/>
      <c r="AQ48" s="152"/>
      <c r="AR48" s="152"/>
      <c r="AS48" s="152"/>
      <c r="AT48" s="34"/>
      <c r="AU48" s="34"/>
      <c r="AV48" s="34"/>
      <c r="AW48" s="34"/>
      <c r="AX48" s="34"/>
      <c r="AY48" s="34"/>
      <c r="AZ48" s="34"/>
    </row>
    <row r="49" spans="3:52" ht="16.149999999999999" customHeight="1" x14ac:dyDescent="0.2"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152"/>
      <c r="AQ49" s="152"/>
      <c r="AR49" s="152"/>
      <c r="AS49" s="152"/>
      <c r="AT49" s="34"/>
      <c r="AU49" s="34"/>
      <c r="AV49" s="34"/>
      <c r="AW49" s="34"/>
      <c r="AX49" s="34"/>
      <c r="AY49" s="34"/>
      <c r="AZ49" s="34"/>
    </row>
    <row r="50" spans="3:52" ht="16.149999999999999" customHeight="1" x14ac:dyDescent="0.2"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152"/>
      <c r="AQ50" s="152"/>
      <c r="AR50" s="152"/>
      <c r="AS50" s="152"/>
      <c r="AT50" s="34"/>
      <c r="AU50" s="34"/>
      <c r="AV50" s="34"/>
      <c r="AW50" s="34"/>
      <c r="AX50" s="34"/>
      <c r="AY50" s="34"/>
      <c r="AZ50" s="34"/>
    </row>
    <row r="51" spans="3:52" ht="16.149999999999999" customHeight="1" x14ac:dyDescent="0.2"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152"/>
      <c r="AQ51" s="152"/>
      <c r="AR51" s="152"/>
      <c r="AS51" s="152"/>
      <c r="AT51" s="34"/>
      <c r="AU51" s="34"/>
      <c r="AV51" s="34"/>
      <c r="AW51" s="34"/>
      <c r="AX51" s="34"/>
      <c r="AY51" s="34"/>
      <c r="AZ51" s="34"/>
    </row>
    <row r="52" spans="3:52" ht="16.149999999999999" customHeight="1" x14ac:dyDescent="0.2"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152"/>
      <c r="AQ52" s="152"/>
      <c r="AR52" s="152"/>
      <c r="AS52" s="152"/>
      <c r="AT52" s="34"/>
      <c r="AU52" s="34"/>
      <c r="AV52" s="34"/>
      <c r="AW52" s="34"/>
      <c r="AX52" s="34"/>
      <c r="AY52" s="34"/>
      <c r="AZ52" s="34"/>
    </row>
    <row r="53" spans="3:52" ht="16.149999999999999" customHeight="1" x14ac:dyDescent="0.2"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152"/>
      <c r="AQ53" s="152"/>
      <c r="AR53" s="152"/>
      <c r="AS53" s="152"/>
      <c r="AT53" s="34"/>
      <c r="AU53" s="34"/>
      <c r="AV53" s="34"/>
      <c r="AW53" s="34"/>
      <c r="AX53" s="34"/>
      <c r="AY53" s="34"/>
      <c r="AZ53" s="34"/>
    </row>
    <row r="54" spans="3:52" ht="16.149999999999999" customHeight="1" x14ac:dyDescent="0.2"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152"/>
      <c r="AQ54" s="152"/>
      <c r="AR54" s="152"/>
      <c r="AS54" s="152"/>
      <c r="AT54" s="34"/>
      <c r="AU54" s="34"/>
      <c r="AV54" s="34"/>
      <c r="AW54" s="34"/>
      <c r="AX54" s="34"/>
      <c r="AY54" s="34"/>
      <c r="AZ54" s="34"/>
    </row>
    <row r="55" spans="3:52" ht="16.149999999999999" customHeight="1" x14ac:dyDescent="0.2"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152"/>
      <c r="AQ55" s="152"/>
      <c r="AR55" s="152"/>
      <c r="AS55" s="152"/>
      <c r="AT55" s="34"/>
      <c r="AU55" s="34"/>
      <c r="AV55" s="34"/>
      <c r="AW55" s="34"/>
      <c r="AX55" s="34"/>
      <c r="AY55" s="34"/>
      <c r="AZ55" s="34"/>
    </row>
    <row r="56" spans="3:52" ht="16.149999999999999" customHeight="1" x14ac:dyDescent="0.2"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152"/>
      <c r="AQ56" s="152"/>
      <c r="AR56" s="152"/>
      <c r="AS56" s="152"/>
      <c r="AT56" s="34"/>
      <c r="AU56" s="34"/>
      <c r="AV56" s="34"/>
      <c r="AW56" s="34"/>
      <c r="AX56" s="34"/>
      <c r="AY56" s="34"/>
      <c r="AZ56" s="34"/>
    </row>
    <row r="57" spans="3:52" ht="16.149999999999999" customHeight="1" x14ac:dyDescent="0.2"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152"/>
      <c r="AQ57" s="152"/>
      <c r="AR57" s="152"/>
      <c r="AS57" s="152"/>
      <c r="AT57" s="34"/>
      <c r="AU57" s="34"/>
      <c r="AV57" s="34"/>
      <c r="AW57" s="34"/>
      <c r="AX57" s="34"/>
      <c r="AY57" s="34"/>
      <c r="AZ57" s="34"/>
    </row>
    <row r="58" spans="3:52" ht="16.149999999999999" customHeight="1" x14ac:dyDescent="0.2"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152"/>
      <c r="AQ58" s="152"/>
      <c r="AR58" s="152"/>
      <c r="AS58" s="152"/>
      <c r="AT58" s="34"/>
      <c r="AU58" s="34"/>
      <c r="AV58" s="34"/>
      <c r="AW58" s="34"/>
      <c r="AX58" s="34"/>
      <c r="AY58" s="34"/>
      <c r="AZ58" s="34"/>
    </row>
    <row r="59" spans="3:52" ht="16.149999999999999" customHeight="1" x14ac:dyDescent="0.2"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152"/>
      <c r="AQ59" s="152"/>
      <c r="AR59" s="152"/>
      <c r="AS59" s="152"/>
      <c r="AT59" s="34"/>
      <c r="AU59" s="34"/>
      <c r="AV59" s="34"/>
      <c r="AW59" s="34"/>
      <c r="AX59" s="34"/>
      <c r="AY59" s="34"/>
      <c r="AZ59" s="34"/>
    </row>
    <row r="60" spans="3:52" ht="16.149999999999999" customHeight="1" x14ac:dyDescent="0.2"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152"/>
      <c r="AQ60" s="152"/>
      <c r="AR60" s="152"/>
      <c r="AS60" s="152"/>
      <c r="AT60" s="34"/>
      <c r="AU60" s="34"/>
      <c r="AV60" s="34"/>
      <c r="AW60" s="34"/>
      <c r="AX60" s="34"/>
      <c r="AY60" s="34"/>
      <c r="AZ60" s="34"/>
    </row>
    <row r="61" spans="3:52" ht="16.149999999999999" customHeight="1" x14ac:dyDescent="0.2"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152"/>
      <c r="AQ61" s="152"/>
      <c r="AR61" s="152"/>
      <c r="AS61" s="152"/>
      <c r="AT61" s="34"/>
      <c r="AU61" s="34"/>
      <c r="AV61" s="34"/>
      <c r="AW61" s="34"/>
      <c r="AX61" s="34"/>
      <c r="AY61" s="34"/>
      <c r="AZ61" s="34"/>
    </row>
    <row r="62" spans="3:52" ht="16.149999999999999" customHeight="1" x14ac:dyDescent="0.2"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152"/>
      <c r="AQ62" s="152"/>
      <c r="AR62" s="152"/>
      <c r="AS62" s="152"/>
      <c r="AT62" s="34"/>
      <c r="AU62" s="34"/>
      <c r="AV62" s="34"/>
      <c r="AW62" s="34"/>
      <c r="AX62" s="34"/>
      <c r="AY62" s="34"/>
      <c r="AZ62" s="34"/>
    </row>
    <row r="63" spans="3:52" ht="16.149999999999999" customHeight="1" x14ac:dyDescent="0.2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152"/>
      <c r="AQ63" s="152"/>
      <c r="AR63" s="152"/>
      <c r="AS63" s="152"/>
      <c r="AT63" s="34"/>
      <c r="AU63" s="34"/>
      <c r="AV63" s="34"/>
      <c r="AW63" s="34"/>
      <c r="AX63" s="34"/>
      <c r="AY63" s="34"/>
      <c r="AZ63" s="34"/>
    </row>
    <row r="64" spans="3:52" ht="16.149999999999999" customHeight="1" x14ac:dyDescent="0.2"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152"/>
      <c r="AQ64" s="152"/>
      <c r="AR64" s="152"/>
      <c r="AS64" s="152"/>
      <c r="AT64" s="34"/>
      <c r="AU64" s="34"/>
      <c r="AV64" s="34"/>
      <c r="AW64" s="34"/>
      <c r="AX64" s="34"/>
      <c r="AY64" s="34"/>
      <c r="AZ64" s="34"/>
    </row>
    <row r="65" spans="3:52" ht="16.149999999999999" customHeight="1" x14ac:dyDescent="0.2"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152"/>
      <c r="AQ65" s="152"/>
      <c r="AR65" s="152"/>
      <c r="AS65" s="152"/>
      <c r="AT65" s="34"/>
      <c r="AU65" s="34"/>
      <c r="AV65" s="34"/>
      <c r="AW65" s="34"/>
      <c r="AX65" s="34"/>
      <c r="AY65" s="34"/>
      <c r="AZ65" s="34"/>
    </row>
    <row r="66" spans="3:52" ht="16.149999999999999" customHeight="1" x14ac:dyDescent="0.2"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152"/>
      <c r="AQ66" s="152"/>
      <c r="AR66" s="152"/>
      <c r="AS66" s="152"/>
      <c r="AT66" s="34"/>
      <c r="AU66" s="34"/>
      <c r="AV66" s="34"/>
      <c r="AW66" s="34"/>
      <c r="AX66" s="34"/>
      <c r="AY66" s="34"/>
      <c r="AZ66" s="34"/>
    </row>
    <row r="67" spans="3:52" ht="16.149999999999999" customHeight="1" x14ac:dyDescent="0.2"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152"/>
      <c r="AQ67" s="152"/>
      <c r="AR67" s="152"/>
      <c r="AS67" s="152"/>
      <c r="AT67" s="34"/>
      <c r="AU67" s="34"/>
      <c r="AV67" s="34"/>
      <c r="AW67" s="34"/>
      <c r="AX67" s="34"/>
      <c r="AY67" s="34"/>
      <c r="AZ67" s="34"/>
    </row>
    <row r="68" spans="3:52" ht="16.149999999999999" customHeight="1" x14ac:dyDescent="0.2"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152"/>
      <c r="AQ68" s="152"/>
      <c r="AR68" s="152"/>
      <c r="AS68" s="152"/>
      <c r="AT68" s="34"/>
      <c r="AU68" s="34"/>
      <c r="AV68" s="34"/>
      <c r="AW68" s="34"/>
      <c r="AX68" s="34"/>
      <c r="AY68" s="34"/>
      <c r="AZ68" s="34"/>
    </row>
    <row r="69" spans="3:52" ht="16.149999999999999" customHeight="1" x14ac:dyDescent="0.2"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152"/>
      <c r="AQ69" s="152"/>
      <c r="AR69" s="152"/>
      <c r="AS69" s="152"/>
      <c r="AT69" s="34"/>
      <c r="AU69" s="34"/>
      <c r="AV69" s="34"/>
      <c r="AW69" s="34"/>
      <c r="AX69" s="34"/>
      <c r="AY69" s="34"/>
      <c r="AZ69" s="34"/>
    </row>
    <row r="70" spans="3:52" ht="16.149999999999999" customHeight="1" x14ac:dyDescent="0.2"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152"/>
      <c r="AQ70" s="152"/>
      <c r="AR70" s="152"/>
      <c r="AS70" s="152"/>
      <c r="AT70" s="34"/>
      <c r="AU70" s="34"/>
      <c r="AV70" s="34"/>
      <c r="AW70" s="34"/>
      <c r="AX70" s="34"/>
      <c r="AY70" s="34"/>
      <c r="AZ70" s="34"/>
    </row>
    <row r="71" spans="3:52" ht="16.149999999999999" customHeight="1" x14ac:dyDescent="0.2"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152"/>
      <c r="AQ71" s="152"/>
      <c r="AR71" s="152"/>
      <c r="AS71" s="152"/>
      <c r="AT71" s="34"/>
      <c r="AU71" s="34"/>
      <c r="AV71" s="34"/>
      <c r="AW71" s="34"/>
      <c r="AX71" s="34"/>
      <c r="AY71" s="34"/>
      <c r="AZ71" s="34"/>
    </row>
    <row r="72" spans="3:52" ht="16.149999999999999" customHeight="1" x14ac:dyDescent="0.2"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152"/>
      <c r="AQ72" s="152"/>
      <c r="AR72" s="152"/>
      <c r="AS72" s="152"/>
      <c r="AT72" s="34"/>
      <c r="AU72" s="34"/>
      <c r="AV72" s="34"/>
      <c r="AW72" s="34"/>
      <c r="AX72" s="34"/>
      <c r="AY72" s="34"/>
      <c r="AZ72" s="34"/>
    </row>
    <row r="73" spans="3:52" ht="16.149999999999999" customHeight="1" x14ac:dyDescent="0.2"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152"/>
      <c r="AQ73" s="152"/>
      <c r="AR73" s="152"/>
      <c r="AS73" s="152"/>
      <c r="AT73" s="34"/>
      <c r="AU73" s="34"/>
      <c r="AV73" s="34"/>
      <c r="AW73" s="34"/>
      <c r="AX73" s="34"/>
      <c r="AY73" s="34"/>
      <c r="AZ73" s="34"/>
    </row>
    <row r="74" spans="3:52" ht="16.149999999999999" customHeight="1" x14ac:dyDescent="0.2"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152"/>
      <c r="AQ74" s="152"/>
      <c r="AR74" s="152"/>
      <c r="AS74" s="152"/>
      <c r="AT74" s="34"/>
      <c r="AU74" s="34"/>
      <c r="AV74" s="34"/>
      <c r="AW74" s="34"/>
      <c r="AX74" s="34"/>
      <c r="AY74" s="34"/>
      <c r="AZ74" s="34"/>
    </row>
    <row r="75" spans="3:52" ht="16.149999999999999" customHeight="1" x14ac:dyDescent="0.2"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152"/>
      <c r="AQ75" s="152"/>
      <c r="AR75" s="152"/>
      <c r="AS75" s="152"/>
      <c r="AT75" s="34"/>
      <c r="AU75" s="34"/>
      <c r="AV75" s="34"/>
      <c r="AW75" s="34"/>
      <c r="AX75" s="34"/>
      <c r="AY75" s="34"/>
      <c r="AZ75" s="34"/>
    </row>
    <row r="76" spans="3:52" ht="16.149999999999999" customHeight="1" x14ac:dyDescent="0.2"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152"/>
      <c r="AQ76" s="152"/>
      <c r="AR76" s="152"/>
      <c r="AS76" s="152"/>
      <c r="AT76" s="34"/>
      <c r="AU76" s="34"/>
      <c r="AV76" s="34"/>
      <c r="AW76" s="34"/>
      <c r="AX76" s="34"/>
      <c r="AY76" s="34"/>
      <c r="AZ76" s="34"/>
    </row>
    <row r="77" spans="3:52" ht="16.149999999999999" customHeight="1" x14ac:dyDescent="0.2"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152"/>
      <c r="AQ77" s="152"/>
      <c r="AR77" s="152"/>
      <c r="AS77" s="152"/>
      <c r="AT77" s="34"/>
      <c r="AU77" s="34"/>
      <c r="AV77" s="34"/>
      <c r="AW77" s="34"/>
      <c r="AX77" s="34"/>
      <c r="AY77" s="34"/>
      <c r="AZ77" s="34"/>
    </row>
    <row r="78" spans="3:52" ht="16.149999999999999" customHeight="1" x14ac:dyDescent="0.2"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152"/>
      <c r="AQ78" s="152"/>
      <c r="AR78" s="152"/>
      <c r="AS78" s="152"/>
      <c r="AT78" s="34"/>
      <c r="AU78" s="34"/>
      <c r="AV78" s="34"/>
      <c r="AW78" s="34"/>
      <c r="AX78" s="34"/>
      <c r="AY78" s="34"/>
      <c r="AZ78" s="34"/>
    </row>
    <row r="79" spans="3:52" ht="16.149999999999999" customHeight="1" x14ac:dyDescent="0.2"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152"/>
      <c r="AQ79" s="152"/>
      <c r="AR79" s="152"/>
      <c r="AS79" s="152"/>
      <c r="AT79" s="34"/>
      <c r="AU79" s="34"/>
      <c r="AV79" s="34"/>
      <c r="AW79" s="34"/>
      <c r="AX79" s="34"/>
      <c r="AY79" s="34"/>
      <c r="AZ79" s="34"/>
    </row>
    <row r="80" spans="3:52" ht="16.149999999999999" customHeight="1" x14ac:dyDescent="0.2"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152"/>
      <c r="AQ80" s="152"/>
      <c r="AR80" s="152"/>
      <c r="AS80" s="152"/>
      <c r="AT80" s="34"/>
      <c r="AU80" s="34"/>
      <c r="AV80" s="34"/>
      <c r="AW80" s="34"/>
      <c r="AX80" s="34"/>
      <c r="AY80" s="34"/>
      <c r="AZ80" s="34"/>
    </row>
    <row r="81" spans="3:52" ht="16.149999999999999" customHeight="1" x14ac:dyDescent="0.2"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152"/>
      <c r="AQ81" s="152"/>
      <c r="AR81" s="152"/>
      <c r="AS81" s="152"/>
      <c r="AT81" s="34"/>
      <c r="AU81" s="34"/>
      <c r="AV81" s="34"/>
      <c r="AW81" s="34"/>
      <c r="AX81" s="34"/>
      <c r="AY81" s="34"/>
      <c r="AZ81" s="34"/>
    </row>
    <row r="82" spans="3:52" ht="16.149999999999999" customHeight="1" x14ac:dyDescent="0.2"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152"/>
      <c r="AQ82" s="152"/>
      <c r="AR82" s="152"/>
      <c r="AS82" s="152"/>
      <c r="AT82" s="34"/>
      <c r="AU82" s="34"/>
      <c r="AV82" s="34"/>
      <c r="AW82" s="34"/>
      <c r="AX82" s="34"/>
      <c r="AY82" s="34"/>
      <c r="AZ82" s="34"/>
    </row>
    <row r="83" spans="3:52" ht="16.149999999999999" customHeight="1" x14ac:dyDescent="0.2"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152"/>
      <c r="AQ83" s="152"/>
      <c r="AR83" s="152"/>
      <c r="AS83" s="152"/>
      <c r="AT83" s="34"/>
      <c r="AU83" s="34"/>
      <c r="AV83" s="34"/>
      <c r="AW83" s="34"/>
      <c r="AX83" s="34"/>
      <c r="AY83" s="34"/>
      <c r="AZ83" s="34"/>
    </row>
    <row r="84" spans="3:52" ht="16.149999999999999" customHeight="1" x14ac:dyDescent="0.2"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152"/>
      <c r="AQ84" s="152"/>
      <c r="AR84" s="152"/>
      <c r="AS84" s="152"/>
      <c r="AT84" s="34"/>
      <c r="AU84" s="34"/>
      <c r="AV84" s="34"/>
      <c r="AW84" s="34"/>
      <c r="AX84" s="34"/>
      <c r="AY84" s="34"/>
      <c r="AZ84" s="34"/>
    </row>
    <row r="85" spans="3:52" ht="16.149999999999999" customHeight="1" x14ac:dyDescent="0.2"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152"/>
      <c r="AQ85" s="152"/>
      <c r="AR85" s="152"/>
      <c r="AS85" s="152"/>
      <c r="AT85" s="34"/>
      <c r="AU85" s="34"/>
      <c r="AV85" s="34"/>
      <c r="AW85" s="34"/>
      <c r="AX85" s="34"/>
      <c r="AY85" s="34"/>
      <c r="AZ85" s="34"/>
    </row>
    <row r="86" spans="3:52" ht="16.149999999999999" customHeight="1" x14ac:dyDescent="0.2"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152"/>
      <c r="AQ86" s="152"/>
      <c r="AR86" s="152"/>
      <c r="AS86" s="152"/>
      <c r="AT86" s="34"/>
      <c r="AU86" s="34"/>
      <c r="AV86" s="34"/>
      <c r="AW86" s="34"/>
      <c r="AX86" s="34"/>
      <c r="AY86" s="34"/>
      <c r="AZ86" s="34"/>
    </row>
    <row r="87" spans="3:52" ht="16.149999999999999" customHeight="1" x14ac:dyDescent="0.2"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152"/>
      <c r="AQ87" s="152"/>
      <c r="AR87" s="152"/>
      <c r="AS87" s="152"/>
      <c r="AT87" s="34"/>
      <c r="AU87" s="34"/>
      <c r="AV87" s="34"/>
      <c r="AW87" s="34"/>
      <c r="AX87" s="34"/>
      <c r="AY87" s="34"/>
      <c r="AZ87" s="34"/>
    </row>
    <row r="88" spans="3:52" ht="16.149999999999999" customHeight="1" x14ac:dyDescent="0.2"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152"/>
      <c r="AQ88" s="152"/>
      <c r="AR88" s="152"/>
      <c r="AS88" s="152"/>
      <c r="AT88" s="34"/>
      <c r="AU88" s="34"/>
      <c r="AV88" s="34"/>
      <c r="AW88" s="34"/>
      <c r="AX88" s="34"/>
      <c r="AY88" s="34"/>
      <c r="AZ88" s="34"/>
    </row>
    <row r="89" spans="3:52" ht="16.149999999999999" customHeight="1" x14ac:dyDescent="0.2"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152"/>
      <c r="AQ89" s="152"/>
      <c r="AR89" s="152"/>
      <c r="AS89" s="152"/>
      <c r="AT89" s="34"/>
      <c r="AU89" s="34"/>
      <c r="AV89" s="34"/>
      <c r="AW89" s="34"/>
      <c r="AX89" s="34"/>
      <c r="AY89" s="34"/>
      <c r="AZ89" s="34"/>
    </row>
    <row r="90" spans="3:52" ht="16.149999999999999" customHeight="1" x14ac:dyDescent="0.2"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152"/>
      <c r="AQ90" s="152"/>
      <c r="AR90" s="152"/>
      <c r="AS90" s="152"/>
      <c r="AT90" s="34"/>
      <c r="AU90" s="34"/>
      <c r="AV90" s="34"/>
      <c r="AW90" s="34"/>
      <c r="AX90" s="34"/>
      <c r="AY90" s="34"/>
      <c r="AZ90" s="34"/>
    </row>
    <row r="91" spans="3:52" ht="16.149999999999999" customHeight="1" x14ac:dyDescent="0.2"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152"/>
      <c r="AQ91" s="152"/>
      <c r="AR91" s="152"/>
      <c r="AS91" s="152"/>
      <c r="AT91" s="34"/>
      <c r="AU91" s="34"/>
      <c r="AV91" s="34"/>
      <c r="AW91" s="34"/>
      <c r="AX91" s="34"/>
      <c r="AY91" s="34"/>
      <c r="AZ91" s="34"/>
    </row>
    <row r="92" spans="3:52" ht="16.149999999999999" customHeight="1" x14ac:dyDescent="0.2"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152"/>
      <c r="AQ92" s="152"/>
      <c r="AR92" s="152"/>
      <c r="AS92" s="152"/>
      <c r="AT92" s="34"/>
      <c r="AU92" s="34"/>
      <c r="AV92" s="34"/>
      <c r="AW92" s="34"/>
      <c r="AX92" s="34"/>
      <c r="AY92" s="34"/>
      <c r="AZ92" s="34"/>
    </row>
    <row r="93" spans="3:52" ht="16.149999999999999" customHeight="1" x14ac:dyDescent="0.2"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152"/>
      <c r="AQ93" s="152"/>
      <c r="AR93" s="152"/>
      <c r="AS93" s="152"/>
      <c r="AT93" s="34"/>
      <c r="AU93" s="34"/>
      <c r="AV93" s="34"/>
      <c r="AW93" s="34"/>
      <c r="AX93" s="34"/>
      <c r="AY93" s="34"/>
      <c r="AZ93" s="34"/>
    </row>
    <row r="94" spans="3:52" ht="16.149999999999999" customHeight="1" x14ac:dyDescent="0.2"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152"/>
      <c r="AQ94" s="152"/>
      <c r="AR94" s="152"/>
      <c r="AS94" s="152"/>
      <c r="AT94" s="34"/>
      <c r="AU94" s="34"/>
      <c r="AV94" s="34"/>
      <c r="AW94" s="34"/>
      <c r="AX94" s="34"/>
      <c r="AY94" s="34"/>
      <c r="AZ94" s="34"/>
    </row>
    <row r="95" spans="3:52" ht="16.149999999999999" customHeight="1" x14ac:dyDescent="0.2"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152"/>
      <c r="AQ95" s="152"/>
      <c r="AR95" s="152"/>
      <c r="AS95" s="152"/>
      <c r="AT95" s="34"/>
      <c r="AU95" s="34"/>
      <c r="AV95" s="34"/>
      <c r="AW95" s="34"/>
      <c r="AX95" s="34"/>
      <c r="AY95" s="34"/>
      <c r="AZ95" s="34"/>
    </row>
    <row r="96" spans="3:52" ht="16.149999999999999" customHeight="1" x14ac:dyDescent="0.2"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152"/>
      <c r="AQ96" s="152"/>
      <c r="AR96" s="152"/>
      <c r="AS96" s="152"/>
      <c r="AT96" s="34"/>
      <c r="AU96" s="34"/>
      <c r="AV96" s="34"/>
      <c r="AW96" s="34"/>
      <c r="AX96" s="34"/>
      <c r="AY96" s="34"/>
      <c r="AZ96" s="34"/>
    </row>
    <row r="97" spans="3:52" ht="16.149999999999999" customHeight="1" x14ac:dyDescent="0.2"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152"/>
      <c r="AQ97" s="152"/>
      <c r="AR97" s="152"/>
      <c r="AS97" s="152"/>
      <c r="AT97" s="34"/>
      <c r="AU97" s="34"/>
      <c r="AV97" s="34"/>
      <c r="AW97" s="34"/>
      <c r="AX97" s="34"/>
      <c r="AY97" s="34"/>
      <c r="AZ97" s="34"/>
    </row>
    <row r="98" spans="3:52" ht="16.149999999999999" customHeight="1" x14ac:dyDescent="0.2"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152"/>
      <c r="AQ98" s="152"/>
      <c r="AR98" s="152"/>
      <c r="AS98" s="152"/>
      <c r="AT98" s="34"/>
      <c r="AU98" s="34"/>
      <c r="AV98" s="34"/>
      <c r="AW98" s="34"/>
      <c r="AX98" s="34"/>
      <c r="AY98" s="34"/>
      <c r="AZ98" s="34"/>
    </row>
    <row r="99" spans="3:52" ht="16.149999999999999" customHeight="1" x14ac:dyDescent="0.2"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152"/>
      <c r="AQ99" s="152"/>
      <c r="AR99" s="152"/>
      <c r="AS99" s="152"/>
      <c r="AT99" s="34"/>
      <c r="AU99" s="34"/>
      <c r="AV99" s="34"/>
      <c r="AW99" s="34"/>
      <c r="AX99" s="34"/>
      <c r="AY99" s="34"/>
      <c r="AZ99" s="34"/>
    </row>
    <row r="100" spans="3:52" ht="16.149999999999999" customHeight="1" x14ac:dyDescent="0.2"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152"/>
      <c r="AQ100" s="152"/>
      <c r="AR100" s="152"/>
      <c r="AS100" s="152"/>
      <c r="AT100" s="34"/>
      <c r="AU100" s="34"/>
      <c r="AV100" s="34"/>
      <c r="AW100" s="34"/>
      <c r="AX100" s="34"/>
      <c r="AY100" s="34"/>
      <c r="AZ100" s="34"/>
    </row>
    <row r="101" spans="3:52" ht="16.149999999999999" customHeight="1" x14ac:dyDescent="0.2"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152"/>
      <c r="AQ101" s="152"/>
      <c r="AR101" s="152"/>
      <c r="AS101" s="152"/>
      <c r="AT101" s="34"/>
      <c r="AU101" s="34"/>
      <c r="AV101" s="34"/>
      <c r="AW101" s="34"/>
      <c r="AX101" s="34"/>
      <c r="AY101" s="34"/>
      <c r="AZ101" s="34"/>
    </row>
    <row r="102" spans="3:52" ht="16.149999999999999" customHeight="1" x14ac:dyDescent="0.2"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152"/>
      <c r="AQ102" s="152"/>
      <c r="AR102" s="152"/>
      <c r="AS102" s="152"/>
      <c r="AT102" s="34"/>
      <c r="AU102" s="34"/>
      <c r="AV102" s="34"/>
      <c r="AW102" s="34"/>
      <c r="AX102" s="34"/>
      <c r="AY102" s="34"/>
      <c r="AZ102" s="34"/>
    </row>
    <row r="103" spans="3:52" ht="16.149999999999999" customHeight="1" x14ac:dyDescent="0.2"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152"/>
      <c r="AQ103" s="152"/>
      <c r="AR103" s="152"/>
      <c r="AS103" s="152"/>
      <c r="AT103" s="34"/>
      <c r="AU103" s="34"/>
      <c r="AV103" s="34"/>
      <c r="AW103" s="34"/>
      <c r="AX103" s="34"/>
      <c r="AY103" s="34"/>
      <c r="AZ103" s="34"/>
    </row>
    <row r="104" spans="3:52" ht="16.149999999999999" customHeight="1" x14ac:dyDescent="0.2"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152"/>
      <c r="AQ104" s="152"/>
      <c r="AR104" s="152"/>
      <c r="AS104" s="152"/>
      <c r="AT104" s="34"/>
      <c r="AU104" s="34"/>
      <c r="AV104" s="34"/>
      <c r="AW104" s="34"/>
      <c r="AX104" s="34"/>
      <c r="AY104" s="34"/>
      <c r="AZ104" s="34"/>
    </row>
    <row r="105" spans="3:52" ht="16.149999999999999" customHeight="1" x14ac:dyDescent="0.2"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152"/>
      <c r="AQ105" s="152"/>
      <c r="AR105" s="152"/>
      <c r="AS105" s="152"/>
      <c r="AT105" s="34"/>
      <c r="AU105" s="34"/>
      <c r="AV105" s="34"/>
      <c r="AW105" s="34"/>
      <c r="AX105" s="34"/>
      <c r="AY105" s="34"/>
      <c r="AZ105" s="34"/>
    </row>
    <row r="106" spans="3:52" ht="16.149999999999999" customHeight="1" x14ac:dyDescent="0.2"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152"/>
      <c r="AQ106" s="152"/>
      <c r="AR106" s="152"/>
      <c r="AS106" s="152"/>
      <c r="AT106" s="34"/>
      <c r="AU106" s="34"/>
      <c r="AV106" s="34"/>
      <c r="AW106" s="34"/>
      <c r="AX106" s="34"/>
      <c r="AY106" s="34"/>
      <c r="AZ106" s="34"/>
    </row>
    <row r="107" spans="3:52" ht="16.149999999999999" customHeight="1" x14ac:dyDescent="0.2"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152"/>
      <c r="AQ107" s="152"/>
      <c r="AR107" s="152"/>
      <c r="AS107" s="152"/>
      <c r="AT107" s="34"/>
      <c r="AU107" s="34"/>
      <c r="AV107" s="34"/>
      <c r="AW107" s="34"/>
      <c r="AX107" s="34"/>
      <c r="AY107" s="34"/>
      <c r="AZ107" s="34"/>
    </row>
    <row r="108" spans="3:52" ht="16.149999999999999" customHeight="1" x14ac:dyDescent="0.2"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152"/>
      <c r="AQ108" s="152"/>
      <c r="AR108" s="152"/>
      <c r="AS108" s="152"/>
      <c r="AT108" s="34"/>
      <c r="AU108" s="34"/>
      <c r="AV108" s="34"/>
      <c r="AW108" s="34"/>
      <c r="AX108" s="34"/>
      <c r="AY108" s="34"/>
      <c r="AZ108" s="34"/>
    </row>
    <row r="109" spans="3:52" ht="16.149999999999999" customHeight="1" x14ac:dyDescent="0.2"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152"/>
      <c r="AQ109" s="152"/>
      <c r="AR109" s="152"/>
      <c r="AS109" s="152"/>
      <c r="AT109" s="34"/>
      <c r="AU109" s="34"/>
      <c r="AV109" s="34"/>
      <c r="AW109" s="34"/>
      <c r="AX109" s="34"/>
      <c r="AY109" s="34"/>
      <c r="AZ109" s="34"/>
    </row>
    <row r="110" spans="3:52" ht="16.149999999999999" customHeight="1" x14ac:dyDescent="0.2"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152"/>
      <c r="AQ110" s="152"/>
      <c r="AR110" s="152"/>
      <c r="AS110" s="152"/>
      <c r="AT110" s="34"/>
      <c r="AU110" s="34"/>
      <c r="AV110" s="34"/>
      <c r="AW110" s="34"/>
      <c r="AX110" s="34"/>
      <c r="AY110" s="34"/>
      <c r="AZ110" s="34"/>
    </row>
    <row r="111" spans="3:52" ht="16.149999999999999" customHeight="1" x14ac:dyDescent="0.2"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152"/>
      <c r="AQ111" s="152"/>
      <c r="AR111" s="152"/>
      <c r="AS111" s="152"/>
      <c r="AT111" s="34"/>
      <c r="AU111" s="34"/>
      <c r="AV111" s="34"/>
      <c r="AW111" s="34"/>
      <c r="AX111" s="34"/>
      <c r="AY111" s="34"/>
      <c r="AZ111" s="34"/>
    </row>
    <row r="112" spans="3:52" ht="16.149999999999999" customHeight="1" x14ac:dyDescent="0.2"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152"/>
      <c r="AQ112" s="152"/>
      <c r="AR112" s="152"/>
      <c r="AS112" s="152"/>
      <c r="AT112" s="34"/>
      <c r="AU112" s="34"/>
      <c r="AV112" s="34"/>
      <c r="AW112" s="34"/>
      <c r="AX112" s="34"/>
      <c r="AY112" s="34"/>
      <c r="AZ112" s="34"/>
    </row>
    <row r="113" spans="3:52" ht="16.149999999999999" customHeight="1" x14ac:dyDescent="0.2"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152"/>
      <c r="AQ113" s="152"/>
      <c r="AR113" s="152"/>
      <c r="AS113" s="152"/>
      <c r="AT113" s="34"/>
      <c r="AU113" s="34"/>
      <c r="AV113" s="34"/>
      <c r="AW113" s="34"/>
      <c r="AX113" s="34"/>
      <c r="AY113" s="34"/>
      <c r="AZ113" s="34"/>
    </row>
    <row r="114" spans="3:52" ht="16.149999999999999" customHeight="1" x14ac:dyDescent="0.2"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152"/>
      <c r="AQ114" s="152"/>
      <c r="AR114" s="152"/>
      <c r="AS114" s="152"/>
      <c r="AT114" s="34"/>
      <c r="AU114" s="34"/>
      <c r="AV114" s="34"/>
      <c r="AW114" s="34"/>
      <c r="AX114" s="34"/>
      <c r="AY114" s="34"/>
      <c r="AZ114" s="34"/>
    </row>
    <row r="115" spans="3:52" ht="16.149999999999999" customHeight="1" x14ac:dyDescent="0.2"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152"/>
      <c r="AQ115" s="152"/>
      <c r="AR115" s="152"/>
      <c r="AS115" s="152"/>
      <c r="AT115" s="34"/>
      <c r="AU115" s="34"/>
      <c r="AV115" s="34"/>
      <c r="AW115" s="34"/>
      <c r="AX115" s="34"/>
      <c r="AY115" s="34"/>
      <c r="AZ115" s="34"/>
    </row>
    <row r="116" spans="3:52" ht="16.149999999999999" customHeight="1" x14ac:dyDescent="0.2"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152"/>
      <c r="AQ116" s="152"/>
      <c r="AR116" s="152"/>
      <c r="AS116" s="152"/>
      <c r="AT116" s="34"/>
      <c r="AU116" s="34"/>
      <c r="AV116" s="34"/>
      <c r="AW116" s="34"/>
      <c r="AX116" s="34"/>
      <c r="AY116" s="34"/>
      <c r="AZ116" s="34"/>
    </row>
    <row r="117" spans="3:52" ht="16.149999999999999" customHeight="1" x14ac:dyDescent="0.2"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152"/>
      <c r="AQ117" s="152"/>
      <c r="AR117" s="152"/>
      <c r="AS117" s="152"/>
      <c r="AT117" s="34"/>
      <c r="AU117" s="34"/>
      <c r="AV117" s="34"/>
      <c r="AW117" s="34"/>
      <c r="AX117" s="34"/>
      <c r="AY117" s="34"/>
      <c r="AZ117" s="34"/>
    </row>
    <row r="118" spans="3:52" ht="16.149999999999999" customHeight="1" x14ac:dyDescent="0.2"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152"/>
      <c r="AQ118" s="152"/>
      <c r="AR118" s="152"/>
      <c r="AS118" s="152"/>
      <c r="AT118" s="34"/>
      <c r="AU118" s="34"/>
      <c r="AV118" s="34"/>
      <c r="AW118" s="34"/>
      <c r="AX118" s="34"/>
      <c r="AY118" s="34"/>
      <c r="AZ118" s="34"/>
    </row>
    <row r="119" spans="3:52" ht="16.149999999999999" customHeight="1" x14ac:dyDescent="0.2"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152"/>
      <c r="AQ119" s="152"/>
      <c r="AR119" s="152"/>
      <c r="AS119" s="152"/>
      <c r="AT119" s="34"/>
      <c r="AU119" s="34"/>
      <c r="AV119" s="34"/>
      <c r="AW119" s="34"/>
      <c r="AX119" s="34"/>
      <c r="AY119" s="34"/>
      <c r="AZ119" s="34"/>
    </row>
    <row r="120" spans="3:52" ht="16.149999999999999" customHeight="1" x14ac:dyDescent="0.2"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152"/>
      <c r="AQ120" s="152"/>
      <c r="AR120" s="152"/>
      <c r="AS120" s="152"/>
      <c r="AT120" s="34"/>
      <c r="AU120" s="34"/>
      <c r="AV120" s="34"/>
      <c r="AW120" s="34"/>
      <c r="AX120" s="34"/>
      <c r="AY120" s="34"/>
      <c r="AZ120" s="34"/>
    </row>
    <row r="121" spans="3:52" ht="16.149999999999999" customHeight="1" x14ac:dyDescent="0.2"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152"/>
      <c r="AQ121" s="152"/>
      <c r="AR121" s="152"/>
      <c r="AS121" s="152"/>
      <c r="AT121" s="34"/>
      <c r="AU121" s="34"/>
      <c r="AV121" s="34"/>
      <c r="AW121" s="34"/>
      <c r="AX121" s="34"/>
      <c r="AY121" s="34"/>
      <c r="AZ121" s="34"/>
    </row>
    <row r="122" spans="3:52" ht="16.149999999999999" customHeight="1" x14ac:dyDescent="0.2"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152"/>
      <c r="AQ122" s="152"/>
      <c r="AR122" s="152"/>
      <c r="AS122" s="152"/>
      <c r="AT122" s="34"/>
      <c r="AU122" s="34"/>
      <c r="AV122" s="34"/>
      <c r="AW122" s="34"/>
      <c r="AX122" s="34"/>
      <c r="AY122" s="34"/>
      <c r="AZ122" s="34"/>
    </row>
    <row r="123" spans="3:52" ht="16.149999999999999" customHeight="1" x14ac:dyDescent="0.2"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152"/>
      <c r="AQ123" s="152"/>
      <c r="AR123" s="152"/>
      <c r="AS123" s="152"/>
      <c r="AT123" s="34"/>
      <c r="AU123" s="34"/>
      <c r="AV123" s="34"/>
      <c r="AW123" s="34"/>
      <c r="AX123" s="34"/>
      <c r="AY123" s="34"/>
      <c r="AZ123" s="34"/>
    </row>
    <row r="124" spans="3:52" ht="16.149999999999999" customHeight="1" x14ac:dyDescent="0.2"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152"/>
      <c r="AQ124" s="152"/>
      <c r="AR124" s="152"/>
      <c r="AS124" s="152"/>
      <c r="AT124" s="34"/>
      <c r="AU124" s="34"/>
      <c r="AV124" s="34"/>
      <c r="AW124" s="34"/>
      <c r="AX124" s="34"/>
      <c r="AY124" s="34"/>
      <c r="AZ124" s="34"/>
    </row>
    <row r="125" spans="3:52" ht="16.149999999999999" customHeight="1" x14ac:dyDescent="0.2"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152"/>
      <c r="AQ125" s="152"/>
      <c r="AR125" s="152"/>
      <c r="AS125" s="152"/>
      <c r="AT125" s="34"/>
      <c r="AU125" s="34"/>
      <c r="AV125" s="34"/>
      <c r="AW125" s="34"/>
      <c r="AX125" s="34"/>
      <c r="AY125" s="34"/>
      <c r="AZ125" s="34"/>
    </row>
    <row r="126" spans="3:52" ht="16.149999999999999" customHeight="1" x14ac:dyDescent="0.2"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152"/>
      <c r="AQ126" s="152"/>
      <c r="AR126" s="152"/>
      <c r="AS126" s="152"/>
      <c r="AT126" s="34"/>
      <c r="AU126" s="34"/>
      <c r="AV126" s="34"/>
      <c r="AW126" s="34"/>
      <c r="AX126" s="34"/>
      <c r="AY126" s="34"/>
      <c r="AZ126" s="34"/>
    </row>
    <row r="127" spans="3:52" ht="16.149999999999999" customHeight="1" x14ac:dyDescent="0.2"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152"/>
      <c r="AQ127" s="152"/>
      <c r="AR127" s="152"/>
      <c r="AS127" s="152"/>
      <c r="AT127" s="34"/>
      <c r="AU127" s="34"/>
      <c r="AV127" s="34"/>
      <c r="AW127" s="34"/>
      <c r="AX127" s="34"/>
      <c r="AY127" s="34"/>
      <c r="AZ127" s="34"/>
    </row>
    <row r="128" spans="3:52" ht="16.149999999999999" customHeight="1" x14ac:dyDescent="0.2"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152"/>
      <c r="AQ128" s="152"/>
      <c r="AR128" s="152"/>
      <c r="AS128" s="152"/>
      <c r="AT128" s="34"/>
      <c r="AU128" s="34"/>
      <c r="AV128" s="34"/>
      <c r="AW128" s="34"/>
      <c r="AX128" s="34"/>
      <c r="AY128" s="34"/>
      <c r="AZ128" s="34"/>
    </row>
    <row r="129" spans="3:52" ht="16.149999999999999" customHeight="1" x14ac:dyDescent="0.2"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152"/>
      <c r="AQ129" s="152"/>
      <c r="AR129" s="152"/>
      <c r="AS129" s="152"/>
      <c r="AT129" s="34"/>
      <c r="AU129" s="34"/>
      <c r="AV129" s="34"/>
      <c r="AW129" s="34"/>
      <c r="AX129" s="34"/>
      <c r="AY129" s="34"/>
      <c r="AZ129" s="34"/>
    </row>
    <row r="130" spans="3:52" ht="16.149999999999999" customHeight="1" x14ac:dyDescent="0.2"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152"/>
      <c r="AQ130" s="152"/>
      <c r="AR130" s="152"/>
      <c r="AS130" s="152"/>
      <c r="AT130" s="34"/>
      <c r="AU130" s="34"/>
      <c r="AV130" s="34"/>
      <c r="AW130" s="34"/>
      <c r="AX130" s="34"/>
      <c r="AY130" s="34"/>
      <c r="AZ130" s="34"/>
    </row>
    <row r="131" spans="3:52" ht="16.149999999999999" customHeight="1" x14ac:dyDescent="0.2"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152"/>
      <c r="AQ131" s="152"/>
      <c r="AR131" s="152"/>
      <c r="AS131" s="152"/>
      <c r="AT131" s="34"/>
      <c r="AU131" s="34"/>
      <c r="AV131" s="34"/>
      <c r="AW131" s="34"/>
      <c r="AX131" s="34"/>
      <c r="AY131" s="34"/>
      <c r="AZ131" s="34"/>
    </row>
    <row r="132" spans="3:52" ht="16.149999999999999" customHeight="1" x14ac:dyDescent="0.2"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152"/>
      <c r="AQ132" s="152"/>
      <c r="AR132" s="152"/>
      <c r="AS132" s="152"/>
      <c r="AT132" s="34"/>
      <c r="AU132" s="34"/>
      <c r="AV132" s="34"/>
      <c r="AW132" s="34"/>
      <c r="AX132" s="34"/>
      <c r="AY132" s="34"/>
      <c r="AZ132" s="34"/>
    </row>
    <row r="133" spans="3:52" ht="16.149999999999999" customHeight="1" x14ac:dyDescent="0.2"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152"/>
      <c r="AQ133" s="152"/>
      <c r="AR133" s="152"/>
      <c r="AS133" s="152"/>
      <c r="AT133" s="34"/>
      <c r="AU133" s="34"/>
      <c r="AV133" s="34"/>
      <c r="AW133" s="34"/>
      <c r="AX133" s="34"/>
      <c r="AY133" s="34"/>
      <c r="AZ133" s="34"/>
    </row>
    <row r="134" spans="3:52" ht="16.149999999999999" customHeight="1" x14ac:dyDescent="0.2"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152"/>
      <c r="AQ134" s="152"/>
      <c r="AR134" s="152"/>
      <c r="AS134" s="152"/>
      <c r="AT134" s="34"/>
      <c r="AU134" s="34"/>
      <c r="AV134" s="34"/>
      <c r="AW134" s="34"/>
      <c r="AX134" s="34"/>
      <c r="AY134" s="34"/>
      <c r="AZ134" s="34"/>
    </row>
    <row r="135" spans="3:52" ht="16.149999999999999" customHeight="1" x14ac:dyDescent="0.2"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152"/>
      <c r="AQ135" s="152"/>
      <c r="AR135" s="152"/>
      <c r="AS135" s="152"/>
      <c r="AT135" s="34"/>
      <c r="AU135" s="34"/>
      <c r="AV135" s="34"/>
      <c r="AW135" s="34"/>
      <c r="AX135" s="34"/>
      <c r="AY135" s="34"/>
      <c r="AZ135" s="34"/>
    </row>
    <row r="136" spans="3:52" ht="16.149999999999999" customHeight="1" x14ac:dyDescent="0.2"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152"/>
      <c r="AQ136" s="152"/>
      <c r="AR136" s="152"/>
      <c r="AS136" s="152"/>
      <c r="AT136" s="34"/>
      <c r="AU136" s="34"/>
      <c r="AV136" s="34"/>
      <c r="AW136" s="34"/>
      <c r="AX136" s="34"/>
      <c r="AY136" s="34"/>
      <c r="AZ136" s="34"/>
    </row>
    <row r="137" spans="3:52" ht="16.149999999999999" customHeight="1" x14ac:dyDescent="0.2"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152"/>
      <c r="AQ137" s="152"/>
      <c r="AR137" s="152"/>
      <c r="AS137" s="152"/>
      <c r="AT137" s="34"/>
      <c r="AU137" s="34"/>
      <c r="AV137" s="34"/>
      <c r="AW137" s="34"/>
      <c r="AX137" s="34"/>
      <c r="AY137" s="34"/>
      <c r="AZ137" s="34"/>
    </row>
    <row r="138" spans="3:52" ht="16.149999999999999" customHeight="1" x14ac:dyDescent="0.2"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152"/>
      <c r="AQ138" s="152"/>
      <c r="AR138" s="152"/>
      <c r="AS138" s="152"/>
      <c r="AT138" s="34"/>
      <c r="AU138" s="34"/>
      <c r="AV138" s="34"/>
      <c r="AW138" s="34"/>
      <c r="AX138" s="34"/>
      <c r="AY138" s="34"/>
      <c r="AZ138" s="34"/>
    </row>
    <row r="139" spans="3:52" ht="16.149999999999999" customHeight="1" x14ac:dyDescent="0.2"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152"/>
      <c r="AQ139" s="152"/>
      <c r="AR139" s="152"/>
      <c r="AS139" s="152"/>
      <c r="AT139" s="34"/>
      <c r="AU139" s="34"/>
      <c r="AV139" s="34"/>
      <c r="AW139" s="34"/>
      <c r="AX139" s="34"/>
      <c r="AY139" s="34"/>
      <c r="AZ139" s="34"/>
    </row>
    <row r="140" spans="3:52" ht="16.149999999999999" customHeight="1" x14ac:dyDescent="0.2"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152"/>
      <c r="AQ140" s="152"/>
      <c r="AR140" s="152"/>
      <c r="AS140" s="152"/>
      <c r="AT140" s="34"/>
      <c r="AU140" s="34"/>
      <c r="AV140" s="34"/>
      <c r="AW140" s="34"/>
      <c r="AX140" s="34"/>
      <c r="AY140" s="34"/>
      <c r="AZ140" s="34"/>
    </row>
    <row r="141" spans="3:52" ht="16.149999999999999" customHeight="1" x14ac:dyDescent="0.2"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152"/>
      <c r="AQ141" s="152"/>
      <c r="AR141" s="152"/>
      <c r="AS141" s="152"/>
      <c r="AT141" s="34"/>
      <c r="AU141" s="34"/>
      <c r="AV141" s="34"/>
      <c r="AW141" s="34"/>
      <c r="AX141" s="34"/>
      <c r="AY141" s="34"/>
      <c r="AZ141" s="34"/>
    </row>
    <row r="142" spans="3:52" ht="16.149999999999999" customHeight="1" x14ac:dyDescent="0.2"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152"/>
      <c r="AQ142" s="152"/>
      <c r="AR142" s="152"/>
      <c r="AS142" s="152"/>
      <c r="AT142" s="34"/>
      <c r="AU142" s="34"/>
      <c r="AV142" s="34"/>
      <c r="AW142" s="34"/>
      <c r="AX142" s="34"/>
      <c r="AY142" s="34"/>
      <c r="AZ142" s="34"/>
    </row>
    <row r="143" spans="3:52" ht="16.149999999999999" customHeight="1" x14ac:dyDescent="0.2"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152"/>
      <c r="AQ143" s="152"/>
      <c r="AR143" s="152"/>
      <c r="AS143" s="152"/>
      <c r="AT143" s="34"/>
      <c r="AU143" s="34"/>
      <c r="AV143" s="34"/>
      <c r="AW143" s="34"/>
      <c r="AX143" s="34"/>
      <c r="AY143" s="34"/>
      <c r="AZ143" s="34"/>
    </row>
    <row r="144" spans="3:52" ht="16.149999999999999" customHeight="1" x14ac:dyDescent="0.2"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152"/>
      <c r="AQ144" s="152"/>
      <c r="AR144" s="152"/>
      <c r="AS144" s="152"/>
      <c r="AT144" s="34"/>
      <c r="AU144" s="34"/>
      <c r="AV144" s="34"/>
      <c r="AW144" s="34"/>
      <c r="AX144" s="34"/>
      <c r="AY144" s="34"/>
      <c r="AZ144" s="34"/>
    </row>
    <row r="145" spans="3:52" ht="16.149999999999999" customHeight="1" x14ac:dyDescent="0.2"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152"/>
      <c r="AQ145" s="152"/>
      <c r="AR145" s="152"/>
      <c r="AS145" s="152"/>
      <c r="AT145" s="34"/>
      <c r="AU145" s="34"/>
      <c r="AV145" s="34"/>
      <c r="AW145" s="34"/>
      <c r="AX145" s="34"/>
      <c r="AY145" s="34"/>
      <c r="AZ145" s="34"/>
    </row>
    <row r="146" spans="3:52" ht="16.149999999999999" customHeight="1" x14ac:dyDescent="0.2"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152"/>
      <c r="AQ146" s="152"/>
      <c r="AR146" s="152"/>
      <c r="AS146" s="152"/>
      <c r="AT146" s="34"/>
      <c r="AU146" s="34"/>
      <c r="AV146" s="34"/>
      <c r="AW146" s="34"/>
      <c r="AX146" s="34"/>
      <c r="AY146" s="34"/>
      <c r="AZ146" s="34"/>
    </row>
    <row r="147" spans="3:52" ht="16.149999999999999" customHeight="1" x14ac:dyDescent="0.2"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152"/>
      <c r="AQ147" s="152"/>
      <c r="AR147" s="152"/>
      <c r="AS147" s="152"/>
      <c r="AT147" s="34"/>
      <c r="AU147" s="34"/>
      <c r="AV147" s="34"/>
      <c r="AW147" s="34"/>
      <c r="AX147" s="34"/>
      <c r="AY147" s="34"/>
      <c r="AZ147" s="34"/>
    </row>
    <row r="148" spans="3:52" ht="16.149999999999999" customHeight="1" x14ac:dyDescent="0.2"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152"/>
      <c r="AQ148" s="152"/>
      <c r="AR148" s="152"/>
      <c r="AS148" s="152"/>
      <c r="AT148" s="34"/>
      <c r="AU148" s="34"/>
      <c r="AV148" s="34"/>
      <c r="AW148" s="34"/>
      <c r="AX148" s="34"/>
      <c r="AY148" s="34"/>
      <c r="AZ148" s="34"/>
    </row>
    <row r="149" spans="3:52" ht="16.149999999999999" customHeight="1" x14ac:dyDescent="0.2"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152"/>
      <c r="AQ149" s="152"/>
      <c r="AR149" s="152"/>
      <c r="AS149" s="152"/>
      <c r="AT149" s="34"/>
      <c r="AU149" s="34"/>
      <c r="AV149" s="34"/>
      <c r="AW149" s="34"/>
      <c r="AX149" s="34"/>
      <c r="AY149" s="34"/>
      <c r="AZ149" s="34"/>
    </row>
    <row r="150" spans="3:52" ht="16.149999999999999" customHeight="1" x14ac:dyDescent="0.2"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152"/>
      <c r="AQ150" s="152"/>
      <c r="AR150" s="152"/>
      <c r="AS150" s="152"/>
      <c r="AT150" s="34"/>
      <c r="AU150" s="34"/>
      <c r="AV150" s="34"/>
      <c r="AW150" s="34"/>
      <c r="AX150" s="34"/>
      <c r="AY150" s="34"/>
      <c r="AZ150" s="34"/>
    </row>
    <row r="151" spans="3:52" ht="16.149999999999999" customHeight="1" x14ac:dyDescent="0.2"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152"/>
      <c r="AQ151" s="152"/>
      <c r="AR151" s="152"/>
      <c r="AS151" s="152"/>
      <c r="AT151" s="34"/>
      <c r="AU151" s="34"/>
      <c r="AV151" s="34"/>
      <c r="AW151" s="34"/>
      <c r="AX151" s="34"/>
      <c r="AY151" s="34"/>
      <c r="AZ151" s="34"/>
    </row>
    <row r="152" spans="3:52" ht="16.149999999999999" customHeight="1" x14ac:dyDescent="0.2"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152"/>
      <c r="AQ152" s="152"/>
      <c r="AR152" s="152"/>
      <c r="AS152" s="152"/>
      <c r="AT152" s="34"/>
      <c r="AU152" s="34"/>
      <c r="AV152" s="34"/>
      <c r="AW152" s="34"/>
      <c r="AX152" s="34"/>
      <c r="AY152" s="34"/>
      <c r="AZ152" s="34"/>
    </row>
    <row r="153" spans="3:52" ht="16.149999999999999" customHeight="1" x14ac:dyDescent="0.2"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152"/>
      <c r="AQ153" s="152"/>
      <c r="AR153" s="152"/>
      <c r="AS153" s="152"/>
      <c r="AT153" s="34"/>
      <c r="AU153" s="34"/>
      <c r="AV153" s="34"/>
      <c r="AW153" s="34"/>
      <c r="AX153" s="34"/>
      <c r="AY153" s="34"/>
      <c r="AZ153" s="34"/>
    </row>
    <row r="154" spans="3:52" ht="16.149999999999999" customHeight="1" x14ac:dyDescent="0.2"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152"/>
      <c r="AQ154" s="152"/>
      <c r="AR154" s="152"/>
      <c r="AS154" s="152"/>
      <c r="AT154" s="34"/>
      <c r="AU154" s="34"/>
      <c r="AV154" s="34"/>
      <c r="AW154" s="34"/>
      <c r="AX154" s="34"/>
      <c r="AY154" s="34"/>
      <c r="AZ154" s="34"/>
    </row>
    <row r="155" spans="3:52" ht="16.149999999999999" customHeight="1" x14ac:dyDescent="0.2"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152"/>
      <c r="AQ155" s="152"/>
      <c r="AR155" s="152"/>
      <c r="AS155" s="152"/>
      <c r="AT155" s="34"/>
      <c r="AU155" s="34"/>
      <c r="AV155" s="34"/>
      <c r="AW155" s="34"/>
      <c r="AX155" s="34"/>
      <c r="AY155" s="34"/>
      <c r="AZ155" s="34"/>
    </row>
    <row r="156" spans="3:52" ht="16.149999999999999" customHeight="1" x14ac:dyDescent="0.2"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152"/>
      <c r="AQ156" s="152"/>
      <c r="AR156" s="152"/>
      <c r="AS156" s="152"/>
      <c r="AT156" s="34"/>
      <c r="AU156" s="34"/>
      <c r="AV156" s="34"/>
      <c r="AW156" s="34"/>
      <c r="AX156" s="34"/>
      <c r="AY156" s="34"/>
      <c r="AZ156" s="34"/>
    </row>
    <row r="157" spans="3:52" ht="16.149999999999999" customHeight="1" x14ac:dyDescent="0.2"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152"/>
      <c r="AQ157" s="152"/>
      <c r="AR157" s="152"/>
      <c r="AS157" s="152"/>
      <c r="AT157" s="34"/>
      <c r="AU157" s="34"/>
      <c r="AV157" s="34"/>
      <c r="AW157" s="34"/>
      <c r="AX157" s="34"/>
      <c r="AY157" s="34"/>
      <c r="AZ157" s="34"/>
    </row>
    <row r="158" spans="3:52" ht="16.149999999999999" customHeight="1" x14ac:dyDescent="0.2"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152"/>
      <c r="AQ158" s="152"/>
      <c r="AR158" s="152"/>
      <c r="AS158" s="152"/>
      <c r="AT158" s="34"/>
      <c r="AU158" s="34"/>
      <c r="AV158" s="34"/>
      <c r="AW158" s="34"/>
      <c r="AX158" s="34"/>
      <c r="AY158" s="34"/>
      <c r="AZ158" s="34"/>
    </row>
    <row r="159" spans="3:52" ht="16.149999999999999" customHeight="1" x14ac:dyDescent="0.2"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152"/>
      <c r="AQ159" s="152"/>
      <c r="AR159" s="152"/>
      <c r="AS159" s="152"/>
      <c r="AT159" s="34"/>
      <c r="AU159" s="34"/>
      <c r="AV159" s="34"/>
      <c r="AW159" s="34"/>
      <c r="AX159" s="34"/>
      <c r="AY159" s="34"/>
      <c r="AZ159" s="34"/>
    </row>
    <row r="160" spans="3:52" ht="16.149999999999999" customHeight="1" x14ac:dyDescent="0.2"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152"/>
      <c r="AQ160" s="152"/>
      <c r="AR160" s="152"/>
      <c r="AS160" s="152"/>
      <c r="AT160" s="34"/>
      <c r="AU160" s="34"/>
      <c r="AV160" s="34"/>
      <c r="AW160" s="34"/>
      <c r="AX160" s="34"/>
      <c r="AY160" s="34"/>
      <c r="AZ160" s="34"/>
    </row>
    <row r="161" spans="3:52" ht="16.149999999999999" customHeight="1" x14ac:dyDescent="0.2"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152"/>
      <c r="AQ161" s="152"/>
      <c r="AR161" s="152"/>
      <c r="AS161" s="152"/>
      <c r="AT161" s="34"/>
      <c r="AU161" s="34"/>
      <c r="AV161" s="34"/>
      <c r="AW161" s="34"/>
      <c r="AX161" s="34"/>
      <c r="AY161" s="34"/>
      <c r="AZ161" s="34"/>
    </row>
    <row r="162" spans="3:52" ht="16.149999999999999" customHeight="1" x14ac:dyDescent="0.2"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152"/>
      <c r="AQ162" s="152"/>
      <c r="AR162" s="152"/>
      <c r="AS162" s="152"/>
      <c r="AT162" s="34"/>
      <c r="AU162" s="34"/>
      <c r="AV162" s="34"/>
      <c r="AW162" s="34"/>
      <c r="AX162" s="34"/>
      <c r="AY162" s="34"/>
      <c r="AZ162" s="34"/>
    </row>
    <row r="163" spans="3:52" ht="16.149999999999999" customHeight="1" x14ac:dyDescent="0.2"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152"/>
      <c r="AQ163" s="152"/>
      <c r="AR163" s="152"/>
      <c r="AS163" s="152"/>
      <c r="AT163" s="34"/>
      <c r="AU163" s="34"/>
      <c r="AV163" s="34"/>
      <c r="AW163" s="34"/>
      <c r="AX163" s="34"/>
      <c r="AY163" s="34"/>
      <c r="AZ163" s="34"/>
    </row>
    <row r="164" spans="3:52" ht="16.149999999999999" customHeight="1" x14ac:dyDescent="0.2"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152"/>
      <c r="AQ164" s="152"/>
      <c r="AR164" s="152"/>
      <c r="AS164" s="152"/>
      <c r="AT164" s="34"/>
      <c r="AU164" s="34"/>
      <c r="AV164" s="34"/>
      <c r="AW164" s="34"/>
      <c r="AX164" s="34"/>
      <c r="AY164" s="34"/>
      <c r="AZ164" s="34"/>
    </row>
    <row r="165" spans="3:52" ht="16.149999999999999" customHeight="1" x14ac:dyDescent="0.2"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152"/>
      <c r="AQ165" s="152"/>
      <c r="AR165" s="152"/>
      <c r="AS165" s="152"/>
      <c r="AT165" s="34"/>
      <c r="AU165" s="34"/>
      <c r="AV165" s="34"/>
      <c r="AW165" s="34"/>
      <c r="AX165" s="34"/>
      <c r="AY165" s="34"/>
      <c r="AZ165" s="34"/>
    </row>
    <row r="166" spans="3:52" ht="16.149999999999999" customHeight="1" x14ac:dyDescent="0.2"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152"/>
      <c r="AQ166" s="152"/>
      <c r="AR166" s="152"/>
      <c r="AS166" s="152"/>
      <c r="AT166" s="34"/>
      <c r="AU166" s="34"/>
      <c r="AV166" s="34"/>
      <c r="AW166" s="34"/>
      <c r="AX166" s="34"/>
      <c r="AY166" s="34"/>
      <c r="AZ166" s="34"/>
    </row>
    <row r="167" spans="3:52" ht="16.149999999999999" customHeight="1" x14ac:dyDescent="0.2"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152"/>
      <c r="AQ167" s="152"/>
      <c r="AR167" s="152"/>
      <c r="AS167" s="152"/>
      <c r="AT167" s="34"/>
      <c r="AU167" s="34"/>
      <c r="AV167" s="34"/>
      <c r="AW167" s="34"/>
      <c r="AX167" s="34"/>
      <c r="AY167" s="34"/>
      <c r="AZ167" s="34"/>
    </row>
    <row r="168" spans="3:52" ht="16.149999999999999" customHeight="1" x14ac:dyDescent="0.2"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152"/>
      <c r="AQ168" s="152"/>
      <c r="AR168" s="152"/>
      <c r="AS168" s="152"/>
      <c r="AT168" s="34"/>
      <c r="AU168" s="34"/>
      <c r="AV168" s="34"/>
      <c r="AW168" s="34"/>
      <c r="AX168" s="34"/>
      <c r="AY168" s="34"/>
      <c r="AZ168" s="34"/>
    </row>
    <row r="169" spans="3:52" ht="16.149999999999999" customHeight="1" x14ac:dyDescent="0.2"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152"/>
      <c r="AQ169" s="152"/>
      <c r="AR169" s="152"/>
      <c r="AS169" s="152"/>
      <c r="AT169" s="34"/>
      <c r="AU169" s="34"/>
      <c r="AV169" s="34"/>
      <c r="AW169" s="34"/>
      <c r="AX169" s="34"/>
      <c r="AY169" s="34"/>
      <c r="AZ169" s="34"/>
    </row>
    <row r="170" spans="3:52" ht="16.149999999999999" customHeight="1" x14ac:dyDescent="0.2"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152"/>
      <c r="AQ170" s="152"/>
      <c r="AR170" s="152"/>
      <c r="AS170" s="152"/>
      <c r="AT170" s="34"/>
      <c r="AU170" s="34"/>
      <c r="AV170" s="34"/>
      <c r="AW170" s="34"/>
      <c r="AX170" s="34"/>
      <c r="AY170" s="34"/>
      <c r="AZ170" s="34"/>
    </row>
    <row r="171" spans="3:52" ht="16.149999999999999" customHeight="1" x14ac:dyDescent="0.2"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152"/>
      <c r="AQ171" s="152"/>
      <c r="AR171" s="152"/>
      <c r="AS171" s="152"/>
      <c r="AT171" s="34"/>
      <c r="AU171" s="34"/>
      <c r="AV171" s="34"/>
      <c r="AW171" s="34"/>
      <c r="AX171" s="34"/>
      <c r="AY171" s="34"/>
      <c r="AZ171" s="34"/>
    </row>
    <row r="172" spans="3:52" ht="16.149999999999999" customHeight="1" x14ac:dyDescent="0.2"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152"/>
      <c r="AQ172" s="152"/>
      <c r="AR172" s="152"/>
      <c r="AS172" s="152"/>
      <c r="AT172" s="34"/>
      <c r="AU172" s="34"/>
      <c r="AV172" s="34"/>
      <c r="AW172" s="34"/>
      <c r="AX172" s="34"/>
      <c r="AY172" s="34"/>
      <c r="AZ172" s="34"/>
    </row>
    <row r="173" spans="3:52" ht="16.149999999999999" customHeight="1" x14ac:dyDescent="0.2"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152"/>
      <c r="AQ173" s="152"/>
      <c r="AR173" s="152"/>
      <c r="AS173" s="152"/>
      <c r="AT173" s="34"/>
      <c r="AU173" s="34"/>
      <c r="AV173" s="34"/>
      <c r="AW173" s="34"/>
      <c r="AX173" s="34"/>
      <c r="AY173" s="34"/>
      <c r="AZ173" s="34"/>
    </row>
    <row r="174" spans="3:52" ht="16.149999999999999" customHeight="1" x14ac:dyDescent="0.2"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152"/>
      <c r="AQ174" s="152"/>
      <c r="AR174" s="152"/>
      <c r="AS174" s="152"/>
      <c r="AT174" s="34"/>
      <c r="AU174" s="34"/>
      <c r="AV174" s="34"/>
      <c r="AW174" s="34"/>
      <c r="AX174" s="34"/>
      <c r="AY174" s="34"/>
      <c r="AZ174" s="34"/>
    </row>
    <row r="175" spans="3:52" ht="16.149999999999999" customHeight="1" x14ac:dyDescent="0.2"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152"/>
      <c r="AQ175" s="152"/>
      <c r="AR175" s="152"/>
      <c r="AS175" s="152"/>
      <c r="AT175" s="34"/>
      <c r="AU175" s="34"/>
      <c r="AV175" s="34"/>
      <c r="AW175" s="34"/>
      <c r="AX175" s="34"/>
      <c r="AY175" s="34"/>
      <c r="AZ175" s="34"/>
    </row>
    <row r="176" spans="3:52" ht="16.149999999999999" customHeight="1" x14ac:dyDescent="0.2"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152"/>
      <c r="AQ176" s="152"/>
      <c r="AR176" s="152"/>
      <c r="AS176" s="152"/>
      <c r="AT176" s="34"/>
      <c r="AU176" s="34"/>
      <c r="AV176" s="34"/>
      <c r="AW176" s="34"/>
      <c r="AX176" s="34"/>
      <c r="AY176" s="34"/>
      <c r="AZ176" s="34"/>
    </row>
    <row r="177" spans="3:52" ht="16.149999999999999" customHeight="1" x14ac:dyDescent="0.2"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152"/>
      <c r="AQ177" s="152"/>
      <c r="AR177" s="152"/>
      <c r="AS177" s="152"/>
      <c r="AT177" s="34"/>
      <c r="AU177" s="34"/>
      <c r="AV177" s="34"/>
      <c r="AW177" s="34"/>
      <c r="AX177" s="34"/>
      <c r="AY177" s="34"/>
      <c r="AZ177" s="34"/>
    </row>
    <row r="178" spans="3:52" ht="16.149999999999999" customHeight="1" x14ac:dyDescent="0.2"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152"/>
      <c r="AQ178" s="152"/>
      <c r="AR178" s="152"/>
      <c r="AS178" s="152"/>
      <c r="AT178" s="34"/>
      <c r="AU178" s="34"/>
      <c r="AV178" s="34"/>
      <c r="AW178" s="34"/>
      <c r="AX178" s="34"/>
      <c r="AY178" s="34"/>
      <c r="AZ178" s="34"/>
    </row>
    <row r="179" spans="3:52" ht="16.149999999999999" customHeight="1" x14ac:dyDescent="0.2"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152"/>
      <c r="AQ179" s="152"/>
      <c r="AR179" s="152"/>
      <c r="AS179" s="152"/>
      <c r="AT179" s="34"/>
      <c r="AU179" s="34"/>
      <c r="AV179" s="34"/>
      <c r="AW179" s="34"/>
      <c r="AX179" s="34"/>
      <c r="AY179" s="34"/>
      <c r="AZ179" s="34"/>
    </row>
    <row r="180" spans="3:52" ht="16.149999999999999" customHeight="1" x14ac:dyDescent="0.2"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152"/>
      <c r="AQ180" s="152"/>
      <c r="AR180" s="152"/>
      <c r="AS180" s="152"/>
      <c r="AT180" s="34"/>
      <c r="AU180" s="34"/>
      <c r="AV180" s="34"/>
      <c r="AW180" s="34"/>
      <c r="AX180" s="34"/>
      <c r="AY180" s="34"/>
      <c r="AZ180" s="34"/>
    </row>
    <row r="181" spans="3:52" ht="16.149999999999999" customHeight="1" x14ac:dyDescent="0.2"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152"/>
      <c r="AQ181" s="152"/>
      <c r="AR181" s="152"/>
      <c r="AS181" s="152"/>
      <c r="AT181" s="34"/>
      <c r="AU181" s="34"/>
      <c r="AV181" s="34"/>
      <c r="AW181" s="34"/>
      <c r="AX181" s="34"/>
      <c r="AY181" s="34"/>
      <c r="AZ181" s="34"/>
    </row>
    <row r="182" spans="3:52" ht="16.149999999999999" customHeight="1" x14ac:dyDescent="0.2"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152"/>
      <c r="AQ182" s="152"/>
      <c r="AR182" s="152"/>
      <c r="AS182" s="152"/>
      <c r="AT182" s="34"/>
      <c r="AU182" s="34"/>
      <c r="AV182" s="34"/>
      <c r="AW182" s="34"/>
      <c r="AX182" s="34"/>
      <c r="AY182" s="34"/>
      <c r="AZ182" s="34"/>
    </row>
    <row r="183" spans="3:52" ht="16.149999999999999" customHeight="1" x14ac:dyDescent="0.2"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152"/>
      <c r="AQ183" s="152"/>
      <c r="AR183" s="152"/>
      <c r="AS183" s="152"/>
      <c r="AT183" s="34"/>
      <c r="AU183" s="34"/>
      <c r="AV183" s="34"/>
      <c r="AW183" s="34"/>
      <c r="AX183" s="34"/>
      <c r="AY183" s="34"/>
      <c r="AZ183" s="34"/>
    </row>
    <row r="184" spans="3:52" ht="16.149999999999999" customHeight="1" x14ac:dyDescent="0.2"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152"/>
      <c r="AQ184" s="152"/>
      <c r="AR184" s="152"/>
      <c r="AS184" s="152"/>
      <c r="AT184" s="34"/>
      <c r="AU184" s="34"/>
      <c r="AV184" s="34"/>
      <c r="AW184" s="34"/>
      <c r="AX184" s="34"/>
      <c r="AY184" s="34"/>
      <c r="AZ184" s="34"/>
    </row>
    <row r="185" spans="3:52" ht="16.149999999999999" customHeight="1" x14ac:dyDescent="0.2"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152"/>
      <c r="AQ185" s="152"/>
      <c r="AR185" s="152"/>
      <c r="AS185" s="152"/>
      <c r="AT185" s="34"/>
      <c r="AU185" s="34"/>
      <c r="AV185" s="34"/>
      <c r="AW185" s="34"/>
      <c r="AX185" s="34"/>
      <c r="AY185" s="34"/>
      <c r="AZ185" s="34"/>
    </row>
    <row r="186" spans="3:52" ht="16.149999999999999" customHeight="1" x14ac:dyDescent="0.2"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152"/>
      <c r="AQ186" s="152"/>
      <c r="AR186" s="152"/>
      <c r="AS186" s="152"/>
      <c r="AT186" s="34"/>
      <c r="AU186" s="34"/>
      <c r="AV186" s="34"/>
      <c r="AW186" s="34"/>
      <c r="AX186" s="34"/>
      <c r="AY186" s="34"/>
      <c r="AZ186" s="34"/>
    </row>
    <row r="187" spans="3:52" ht="16.149999999999999" customHeight="1" x14ac:dyDescent="0.2"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152"/>
      <c r="AQ187" s="152"/>
      <c r="AR187" s="152"/>
      <c r="AS187" s="152"/>
      <c r="AT187" s="34"/>
      <c r="AU187" s="34"/>
      <c r="AV187" s="34"/>
      <c r="AW187" s="34"/>
      <c r="AX187" s="34"/>
      <c r="AY187" s="34"/>
      <c r="AZ187" s="34"/>
    </row>
    <row r="188" spans="3:52" ht="16.149999999999999" customHeight="1" x14ac:dyDescent="0.2"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152"/>
      <c r="AQ188" s="152"/>
      <c r="AR188" s="152"/>
      <c r="AS188" s="152"/>
      <c r="AT188" s="34"/>
      <c r="AU188" s="34"/>
      <c r="AV188" s="34"/>
      <c r="AW188" s="34"/>
      <c r="AX188" s="34"/>
      <c r="AY188" s="34"/>
      <c r="AZ188" s="34"/>
    </row>
    <row r="189" spans="3:52" ht="16.149999999999999" customHeight="1" x14ac:dyDescent="0.2"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152"/>
      <c r="AQ189" s="152"/>
      <c r="AR189" s="152"/>
      <c r="AS189" s="152"/>
      <c r="AT189" s="34"/>
      <c r="AU189" s="34"/>
      <c r="AV189" s="34"/>
      <c r="AW189" s="34"/>
      <c r="AX189" s="34"/>
      <c r="AY189" s="34"/>
      <c r="AZ189" s="34"/>
    </row>
    <row r="190" spans="3:52" ht="16.149999999999999" customHeight="1" x14ac:dyDescent="0.2"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152"/>
      <c r="AQ190" s="152"/>
      <c r="AR190" s="152"/>
      <c r="AS190" s="152"/>
      <c r="AT190" s="34"/>
      <c r="AU190" s="34"/>
      <c r="AV190" s="34"/>
      <c r="AW190" s="34"/>
      <c r="AX190" s="34"/>
      <c r="AY190" s="34"/>
      <c r="AZ190" s="34"/>
    </row>
    <row r="191" spans="3:52" ht="16.149999999999999" customHeight="1" x14ac:dyDescent="0.2"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152"/>
      <c r="AQ191" s="152"/>
      <c r="AR191" s="152"/>
      <c r="AS191" s="152"/>
      <c r="AT191" s="34"/>
      <c r="AU191" s="34"/>
      <c r="AV191" s="34"/>
      <c r="AW191" s="34"/>
      <c r="AX191" s="34"/>
      <c r="AY191" s="34"/>
      <c r="AZ191" s="34"/>
    </row>
    <row r="192" spans="3:52" ht="16.149999999999999" customHeight="1" x14ac:dyDescent="0.2"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152"/>
      <c r="AQ192" s="152"/>
      <c r="AR192" s="152"/>
      <c r="AS192" s="152"/>
      <c r="AT192" s="34"/>
      <c r="AU192" s="34"/>
      <c r="AV192" s="34"/>
      <c r="AW192" s="34"/>
      <c r="AX192" s="34"/>
      <c r="AY192" s="34"/>
      <c r="AZ192" s="34"/>
    </row>
    <row r="193" spans="3:52" ht="16.149999999999999" customHeight="1" x14ac:dyDescent="0.2"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152"/>
      <c r="AQ193" s="152"/>
      <c r="AR193" s="152"/>
      <c r="AS193" s="152"/>
      <c r="AT193" s="34"/>
      <c r="AU193" s="34"/>
      <c r="AV193" s="34"/>
      <c r="AW193" s="34"/>
      <c r="AX193" s="34"/>
      <c r="AY193" s="34"/>
      <c r="AZ193" s="34"/>
    </row>
    <row r="194" spans="3:52" ht="16.149999999999999" customHeight="1" x14ac:dyDescent="0.2"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152"/>
      <c r="AQ194" s="152"/>
      <c r="AR194" s="152"/>
      <c r="AS194" s="152"/>
      <c r="AT194" s="34"/>
      <c r="AU194" s="34"/>
      <c r="AV194" s="34"/>
      <c r="AW194" s="34"/>
      <c r="AX194" s="34"/>
      <c r="AY194" s="34"/>
      <c r="AZ194" s="34"/>
    </row>
    <row r="195" spans="3:52" ht="16.149999999999999" customHeight="1" x14ac:dyDescent="0.2"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152"/>
      <c r="AQ195" s="152"/>
      <c r="AR195" s="152"/>
      <c r="AS195" s="152"/>
      <c r="AT195" s="34"/>
      <c r="AU195" s="34"/>
      <c r="AV195" s="34"/>
      <c r="AW195" s="34"/>
      <c r="AX195" s="34"/>
      <c r="AY195" s="34"/>
      <c r="AZ195" s="34"/>
    </row>
    <row r="196" spans="3:52" ht="16.149999999999999" customHeight="1" x14ac:dyDescent="0.2"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152"/>
      <c r="AQ196" s="152"/>
      <c r="AR196" s="152"/>
      <c r="AS196" s="152"/>
      <c r="AT196" s="34"/>
      <c r="AU196" s="34"/>
      <c r="AV196" s="34"/>
      <c r="AW196" s="34"/>
      <c r="AX196" s="34"/>
      <c r="AY196" s="34"/>
      <c r="AZ196" s="34"/>
    </row>
    <row r="197" spans="3:52" ht="16.149999999999999" customHeight="1" x14ac:dyDescent="0.2"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152"/>
      <c r="AQ197" s="152"/>
      <c r="AR197" s="152"/>
      <c r="AS197" s="152"/>
      <c r="AT197" s="34"/>
      <c r="AU197" s="34"/>
      <c r="AV197" s="34"/>
      <c r="AW197" s="34"/>
      <c r="AX197" s="34"/>
      <c r="AY197" s="34"/>
      <c r="AZ197" s="34"/>
    </row>
    <row r="198" spans="3:52" ht="16.149999999999999" customHeight="1" x14ac:dyDescent="0.2"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152"/>
      <c r="AQ198" s="152"/>
      <c r="AR198" s="152"/>
      <c r="AS198" s="152"/>
      <c r="AT198" s="34"/>
      <c r="AU198" s="34"/>
      <c r="AV198" s="34"/>
      <c r="AW198" s="34"/>
      <c r="AX198" s="34"/>
      <c r="AY198" s="34"/>
      <c r="AZ198" s="34"/>
    </row>
    <row r="199" spans="3:52" ht="16.149999999999999" customHeight="1" x14ac:dyDescent="0.2"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152"/>
      <c r="AQ199" s="152"/>
      <c r="AR199" s="152"/>
      <c r="AS199" s="152"/>
      <c r="AT199" s="34"/>
      <c r="AU199" s="34"/>
      <c r="AV199" s="34"/>
      <c r="AW199" s="34"/>
      <c r="AX199" s="34"/>
      <c r="AY199" s="34"/>
      <c r="AZ199" s="34"/>
    </row>
    <row r="200" spans="3:52" ht="16.149999999999999" customHeight="1" x14ac:dyDescent="0.2"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152"/>
      <c r="AQ200" s="152"/>
      <c r="AR200" s="152"/>
      <c r="AS200" s="152"/>
      <c r="AT200" s="34"/>
      <c r="AU200" s="34"/>
      <c r="AV200" s="34"/>
      <c r="AW200" s="34"/>
      <c r="AX200" s="34"/>
      <c r="AY200" s="34"/>
      <c r="AZ200" s="34"/>
    </row>
    <row r="201" spans="3:52" ht="16.149999999999999" customHeight="1" x14ac:dyDescent="0.2"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152"/>
      <c r="AQ201" s="152"/>
      <c r="AR201" s="152"/>
      <c r="AS201" s="152"/>
      <c r="AT201" s="34"/>
      <c r="AU201" s="34"/>
      <c r="AV201" s="34"/>
      <c r="AW201" s="34"/>
      <c r="AX201" s="34"/>
      <c r="AY201" s="34"/>
      <c r="AZ201" s="34"/>
    </row>
    <row r="202" spans="3:52" ht="16.149999999999999" customHeight="1" x14ac:dyDescent="0.2"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152"/>
      <c r="AQ202" s="152"/>
      <c r="AR202" s="152"/>
      <c r="AS202" s="152"/>
      <c r="AT202" s="34"/>
      <c r="AU202" s="34"/>
      <c r="AV202" s="34"/>
      <c r="AW202" s="34"/>
      <c r="AX202" s="34"/>
      <c r="AY202" s="34"/>
      <c r="AZ202" s="34"/>
    </row>
    <row r="203" spans="3:52" ht="16.149999999999999" customHeight="1" x14ac:dyDescent="0.2"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152"/>
      <c r="AQ203" s="152"/>
      <c r="AR203" s="152"/>
      <c r="AS203" s="152"/>
      <c r="AT203" s="34"/>
      <c r="AU203" s="34"/>
      <c r="AV203" s="34"/>
      <c r="AW203" s="34"/>
      <c r="AX203" s="34"/>
      <c r="AY203" s="34"/>
      <c r="AZ203" s="34"/>
    </row>
    <row r="204" spans="3:52" ht="16.149999999999999" customHeight="1" x14ac:dyDescent="0.2"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152"/>
      <c r="AQ204" s="152"/>
      <c r="AR204" s="152"/>
      <c r="AS204" s="152"/>
      <c r="AT204" s="34"/>
      <c r="AU204" s="34"/>
      <c r="AV204" s="34"/>
      <c r="AW204" s="34"/>
      <c r="AX204" s="34"/>
      <c r="AY204" s="34"/>
      <c r="AZ204" s="34"/>
    </row>
    <row r="205" spans="3:52" ht="16.149999999999999" customHeight="1" x14ac:dyDescent="0.2"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152"/>
      <c r="AQ205" s="152"/>
      <c r="AR205" s="152"/>
      <c r="AS205" s="152"/>
      <c r="AT205" s="34"/>
      <c r="AU205" s="34"/>
      <c r="AV205" s="34"/>
      <c r="AW205" s="34"/>
      <c r="AX205" s="34"/>
      <c r="AY205" s="34"/>
      <c r="AZ205" s="34"/>
    </row>
    <row r="206" spans="3:52" ht="16.149999999999999" customHeight="1" x14ac:dyDescent="0.2"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152"/>
      <c r="AQ206" s="152"/>
      <c r="AR206" s="152"/>
      <c r="AS206" s="152"/>
      <c r="AT206" s="34"/>
      <c r="AU206" s="34"/>
      <c r="AV206" s="34"/>
      <c r="AW206" s="34"/>
      <c r="AX206" s="34"/>
      <c r="AY206" s="34"/>
      <c r="AZ206" s="34"/>
    </row>
    <row r="207" spans="3:52" ht="16.149999999999999" customHeight="1" x14ac:dyDescent="0.2"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152"/>
      <c r="AQ207" s="152"/>
      <c r="AR207" s="152"/>
      <c r="AS207" s="152"/>
      <c r="AT207" s="34"/>
      <c r="AU207" s="34"/>
      <c r="AV207" s="34"/>
      <c r="AW207" s="34"/>
      <c r="AX207" s="34"/>
      <c r="AY207" s="34"/>
      <c r="AZ207" s="34"/>
    </row>
    <row r="208" spans="3:52" ht="16.149999999999999" customHeight="1" x14ac:dyDescent="0.2"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152"/>
      <c r="AQ208" s="152"/>
      <c r="AR208" s="152"/>
      <c r="AS208" s="152"/>
      <c r="AT208" s="34"/>
      <c r="AU208" s="34"/>
      <c r="AV208" s="34"/>
      <c r="AW208" s="34"/>
      <c r="AX208" s="34"/>
      <c r="AY208" s="34"/>
      <c r="AZ208" s="34"/>
    </row>
    <row r="209" spans="3:52" ht="16.149999999999999" customHeight="1" x14ac:dyDescent="0.2"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152"/>
      <c r="AQ209" s="152"/>
      <c r="AR209" s="152"/>
      <c r="AS209" s="152"/>
      <c r="AT209" s="34"/>
      <c r="AU209" s="34"/>
      <c r="AV209" s="34"/>
      <c r="AW209" s="34"/>
      <c r="AX209" s="34"/>
      <c r="AY209" s="34"/>
      <c r="AZ209" s="34"/>
    </row>
    <row r="210" spans="3:52" ht="16.149999999999999" customHeight="1" x14ac:dyDescent="0.2"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152"/>
      <c r="AQ210" s="152"/>
      <c r="AR210" s="152"/>
      <c r="AS210" s="152"/>
      <c r="AT210" s="34"/>
      <c r="AU210" s="34"/>
      <c r="AV210" s="34"/>
      <c r="AW210" s="34"/>
      <c r="AX210" s="34"/>
      <c r="AY210" s="34"/>
      <c r="AZ210" s="34"/>
    </row>
    <row r="211" spans="3:52" ht="16.149999999999999" customHeight="1" x14ac:dyDescent="0.2"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152"/>
      <c r="AQ211" s="152"/>
      <c r="AR211" s="152"/>
      <c r="AS211" s="152"/>
      <c r="AT211" s="34"/>
      <c r="AU211" s="34"/>
      <c r="AV211" s="34"/>
      <c r="AW211" s="34"/>
      <c r="AX211" s="34"/>
      <c r="AY211" s="34"/>
      <c r="AZ211" s="34"/>
    </row>
    <row r="212" spans="3:52" ht="16.149999999999999" customHeight="1" x14ac:dyDescent="0.2"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152"/>
      <c r="AQ212" s="152"/>
      <c r="AR212" s="152"/>
      <c r="AS212" s="152"/>
      <c r="AT212" s="34"/>
      <c r="AU212" s="34"/>
      <c r="AV212" s="34"/>
      <c r="AW212" s="34"/>
      <c r="AX212" s="34"/>
      <c r="AY212" s="34"/>
      <c r="AZ212" s="34"/>
    </row>
    <row r="213" spans="3:52" ht="16.149999999999999" customHeight="1" x14ac:dyDescent="0.2"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152"/>
      <c r="AQ213" s="152"/>
      <c r="AR213" s="152"/>
      <c r="AS213" s="152"/>
      <c r="AT213" s="34"/>
      <c r="AU213" s="34"/>
      <c r="AV213" s="34"/>
      <c r="AW213" s="34"/>
      <c r="AX213" s="34"/>
      <c r="AY213" s="34"/>
      <c r="AZ213" s="34"/>
    </row>
    <row r="214" spans="3:52" ht="16.149999999999999" customHeight="1" x14ac:dyDescent="0.2"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152"/>
      <c r="AQ214" s="152"/>
      <c r="AR214" s="152"/>
      <c r="AS214" s="152"/>
      <c r="AT214" s="34"/>
      <c r="AU214" s="34"/>
      <c r="AV214" s="34"/>
      <c r="AW214" s="34"/>
      <c r="AX214" s="34"/>
      <c r="AY214" s="34"/>
      <c r="AZ214" s="34"/>
    </row>
    <row r="215" spans="3:52" ht="16.149999999999999" customHeight="1" x14ac:dyDescent="0.2"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152"/>
      <c r="AQ215" s="152"/>
      <c r="AR215" s="152"/>
      <c r="AS215" s="152"/>
      <c r="AT215" s="34"/>
      <c r="AU215" s="34"/>
      <c r="AV215" s="34"/>
      <c r="AW215" s="34"/>
      <c r="AX215" s="34"/>
      <c r="AY215" s="34"/>
      <c r="AZ215" s="34"/>
    </row>
    <row r="216" spans="3:52" ht="16.149999999999999" customHeight="1" x14ac:dyDescent="0.2"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152"/>
      <c r="AQ216" s="152"/>
      <c r="AR216" s="152"/>
      <c r="AS216" s="152"/>
      <c r="AT216" s="34"/>
      <c r="AU216" s="34"/>
      <c r="AV216" s="34"/>
      <c r="AW216" s="34"/>
      <c r="AX216" s="34"/>
      <c r="AY216" s="34"/>
      <c r="AZ216" s="34"/>
    </row>
    <row r="217" spans="3:52" ht="16.149999999999999" customHeight="1" x14ac:dyDescent="0.2"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152"/>
      <c r="AQ217" s="152"/>
      <c r="AR217" s="152"/>
      <c r="AS217" s="152"/>
      <c r="AT217" s="34"/>
      <c r="AU217" s="34"/>
      <c r="AV217" s="34"/>
      <c r="AW217" s="34"/>
      <c r="AX217" s="34"/>
      <c r="AY217" s="34"/>
      <c r="AZ217" s="34"/>
    </row>
    <row r="218" spans="3:52" ht="16.149999999999999" customHeight="1" x14ac:dyDescent="0.2"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152"/>
      <c r="AQ218" s="152"/>
      <c r="AR218" s="152"/>
      <c r="AS218" s="152"/>
      <c r="AT218" s="34"/>
      <c r="AU218" s="34"/>
      <c r="AV218" s="34"/>
      <c r="AW218" s="34"/>
      <c r="AX218" s="34"/>
      <c r="AY218" s="34"/>
      <c r="AZ218" s="34"/>
    </row>
    <row r="219" spans="3:52" ht="16.149999999999999" customHeight="1" x14ac:dyDescent="0.2"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152"/>
      <c r="AQ219" s="152"/>
      <c r="AR219" s="152"/>
      <c r="AS219" s="152"/>
      <c r="AT219" s="34"/>
      <c r="AU219" s="34"/>
      <c r="AV219" s="34"/>
      <c r="AW219" s="34"/>
      <c r="AX219" s="34"/>
      <c r="AY219" s="34"/>
      <c r="AZ219" s="34"/>
    </row>
    <row r="220" spans="3:52" ht="16.149999999999999" customHeight="1" x14ac:dyDescent="0.2"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152"/>
      <c r="AQ220" s="152"/>
      <c r="AR220" s="152"/>
      <c r="AS220" s="152"/>
      <c r="AT220" s="34"/>
      <c r="AU220" s="34"/>
      <c r="AV220" s="34"/>
      <c r="AW220" s="34"/>
      <c r="AX220" s="34"/>
      <c r="AY220" s="34"/>
      <c r="AZ220" s="34"/>
    </row>
    <row r="221" spans="3:52" ht="16.149999999999999" customHeight="1" x14ac:dyDescent="0.2"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152"/>
      <c r="AQ221" s="152"/>
      <c r="AR221" s="152"/>
      <c r="AS221" s="152"/>
      <c r="AT221" s="34"/>
      <c r="AU221" s="34"/>
      <c r="AV221" s="34"/>
      <c r="AW221" s="34"/>
      <c r="AX221" s="34"/>
      <c r="AY221" s="34"/>
      <c r="AZ221" s="34"/>
    </row>
    <row r="222" spans="3:52" ht="16.149999999999999" customHeight="1" x14ac:dyDescent="0.2"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152"/>
      <c r="AQ222" s="152"/>
      <c r="AR222" s="152"/>
      <c r="AS222" s="152"/>
      <c r="AT222" s="34"/>
      <c r="AU222" s="34"/>
      <c r="AV222" s="34"/>
      <c r="AW222" s="34"/>
      <c r="AX222" s="34"/>
      <c r="AY222" s="34"/>
      <c r="AZ222" s="34"/>
    </row>
    <row r="223" spans="3:52" ht="16.149999999999999" customHeight="1" x14ac:dyDescent="0.2"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152"/>
      <c r="AQ223" s="152"/>
      <c r="AR223" s="152"/>
      <c r="AS223" s="152"/>
      <c r="AT223" s="34"/>
      <c r="AU223" s="34"/>
      <c r="AV223" s="34"/>
      <c r="AW223" s="34"/>
      <c r="AX223" s="34"/>
      <c r="AY223" s="34"/>
      <c r="AZ223" s="34"/>
    </row>
    <row r="224" spans="3:52" ht="16.149999999999999" customHeight="1" x14ac:dyDescent="0.2"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152"/>
      <c r="AQ224" s="152"/>
      <c r="AR224" s="152"/>
      <c r="AS224" s="152"/>
      <c r="AT224" s="34"/>
      <c r="AU224" s="34"/>
      <c r="AV224" s="34"/>
      <c r="AW224" s="34"/>
      <c r="AX224" s="34"/>
      <c r="AY224" s="34"/>
      <c r="AZ224" s="34"/>
    </row>
    <row r="225" spans="3:52" ht="16.149999999999999" customHeight="1" x14ac:dyDescent="0.2"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152"/>
      <c r="AQ225" s="152"/>
      <c r="AR225" s="152"/>
      <c r="AS225" s="152"/>
      <c r="AT225" s="34"/>
      <c r="AU225" s="34"/>
      <c r="AV225" s="34"/>
      <c r="AW225" s="34"/>
      <c r="AX225" s="34"/>
      <c r="AY225" s="34"/>
      <c r="AZ225" s="34"/>
    </row>
    <row r="226" spans="3:52" ht="16.149999999999999" customHeight="1" x14ac:dyDescent="0.2"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152"/>
      <c r="AQ226" s="152"/>
      <c r="AR226" s="152"/>
      <c r="AS226" s="152"/>
      <c r="AT226" s="34"/>
      <c r="AU226" s="34"/>
      <c r="AV226" s="34"/>
      <c r="AW226" s="34"/>
      <c r="AX226" s="34"/>
      <c r="AY226" s="34"/>
      <c r="AZ226" s="34"/>
    </row>
    <row r="227" spans="3:52" ht="16.149999999999999" customHeight="1" x14ac:dyDescent="0.2"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152"/>
      <c r="AQ227" s="152"/>
      <c r="AR227" s="152"/>
      <c r="AS227" s="152"/>
      <c r="AT227" s="34"/>
      <c r="AU227" s="34"/>
      <c r="AV227" s="34"/>
      <c r="AW227" s="34"/>
      <c r="AX227" s="34"/>
      <c r="AY227" s="34"/>
      <c r="AZ227" s="34"/>
    </row>
    <row r="228" spans="3:52" ht="16.149999999999999" customHeight="1" x14ac:dyDescent="0.2"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152"/>
      <c r="AQ228" s="152"/>
      <c r="AR228" s="152"/>
      <c r="AS228" s="152"/>
      <c r="AT228" s="34"/>
      <c r="AU228" s="34"/>
      <c r="AV228" s="34"/>
      <c r="AW228" s="34"/>
      <c r="AX228" s="34"/>
      <c r="AY228" s="34"/>
      <c r="AZ228" s="34"/>
    </row>
    <row r="229" spans="3:52" ht="16.149999999999999" customHeight="1" x14ac:dyDescent="0.2"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152"/>
      <c r="AQ229" s="152"/>
      <c r="AR229" s="152"/>
      <c r="AS229" s="152"/>
      <c r="AT229" s="34"/>
      <c r="AU229" s="34"/>
      <c r="AV229" s="34"/>
      <c r="AW229" s="34"/>
      <c r="AX229" s="34"/>
      <c r="AY229" s="34"/>
      <c r="AZ229" s="34"/>
    </row>
    <row r="230" spans="3:52" ht="16.149999999999999" customHeight="1" x14ac:dyDescent="0.2"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152"/>
      <c r="AQ230" s="152"/>
      <c r="AR230" s="152"/>
      <c r="AS230" s="152"/>
      <c r="AT230" s="34"/>
      <c r="AU230" s="34"/>
      <c r="AV230" s="34"/>
      <c r="AW230" s="34"/>
      <c r="AX230" s="34"/>
      <c r="AY230" s="34"/>
      <c r="AZ230" s="34"/>
    </row>
    <row r="231" spans="3:52" ht="16.149999999999999" customHeight="1" x14ac:dyDescent="0.2"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152"/>
      <c r="AQ231" s="152"/>
      <c r="AR231" s="152"/>
      <c r="AS231" s="152"/>
      <c r="AT231" s="34"/>
      <c r="AU231" s="34"/>
      <c r="AV231" s="34"/>
      <c r="AW231" s="34"/>
      <c r="AX231" s="34"/>
      <c r="AY231" s="34"/>
      <c r="AZ231" s="34"/>
    </row>
    <row r="232" spans="3:52" ht="16.149999999999999" customHeight="1" x14ac:dyDescent="0.2"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152"/>
      <c r="AQ232" s="152"/>
      <c r="AR232" s="152"/>
      <c r="AS232" s="152"/>
      <c r="AT232" s="34"/>
      <c r="AU232" s="34"/>
      <c r="AV232" s="34"/>
      <c r="AW232" s="34"/>
      <c r="AX232" s="34"/>
      <c r="AY232" s="34"/>
      <c r="AZ232" s="34"/>
    </row>
    <row r="233" spans="3:52" ht="16.149999999999999" customHeight="1" x14ac:dyDescent="0.2"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152"/>
      <c r="AQ233" s="152"/>
      <c r="AR233" s="152"/>
      <c r="AS233" s="152"/>
      <c r="AT233" s="34"/>
      <c r="AU233" s="34"/>
      <c r="AV233" s="34"/>
      <c r="AW233" s="34"/>
      <c r="AX233" s="34"/>
      <c r="AY233" s="34"/>
      <c r="AZ233" s="34"/>
    </row>
    <row r="234" spans="3:52" ht="16.149999999999999" customHeight="1" x14ac:dyDescent="0.2"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152"/>
      <c r="AQ234" s="152"/>
      <c r="AR234" s="152"/>
      <c r="AS234" s="152"/>
      <c r="AT234" s="34"/>
      <c r="AU234" s="34"/>
      <c r="AV234" s="34"/>
      <c r="AW234" s="34"/>
      <c r="AX234" s="34"/>
      <c r="AY234" s="34"/>
      <c r="AZ234" s="34"/>
    </row>
    <row r="235" spans="3:52" ht="16.149999999999999" customHeight="1" x14ac:dyDescent="0.2"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152"/>
      <c r="AQ235" s="152"/>
      <c r="AR235" s="152"/>
      <c r="AS235" s="152"/>
      <c r="AT235" s="34"/>
      <c r="AU235" s="34"/>
      <c r="AV235" s="34"/>
      <c r="AW235" s="34"/>
      <c r="AX235" s="34"/>
      <c r="AY235" s="34"/>
      <c r="AZ235" s="34"/>
    </row>
    <row r="236" spans="3:52" ht="16.149999999999999" customHeight="1" x14ac:dyDescent="0.2"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152"/>
      <c r="AQ236" s="152"/>
      <c r="AR236" s="152"/>
      <c r="AS236" s="152"/>
      <c r="AT236" s="34"/>
      <c r="AU236" s="34"/>
      <c r="AV236" s="34"/>
      <c r="AW236" s="34"/>
      <c r="AX236" s="34"/>
      <c r="AY236" s="34"/>
      <c r="AZ236" s="34"/>
    </row>
    <row r="237" spans="3:52" ht="16.149999999999999" customHeight="1" x14ac:dyDescent="0.2"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152"/>
      <c r="AQ237" s="152"/>
      <c r="AR237" s="152"/>
      <c r="AS237" s="152"/>
      <c r="AT237" s="34"/>
      <c r="AU237" s="34"/>
      <c r="AV237" s="34"/>
      <c r="AW237" s="34"/>
      <c r="AX237" s="34"/>
      <c r="AY237" s="34"/>
      <c r="AZ237" s="34"/>
    </row>
    <row r="238" spans="3:52" ht="16.149999999999999" customHeight="1" x14ac:dyDescent="0.2"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152"/>
      <c r="AQ238" s="152"/>
      <c r="AR238" s="152"/>
      <c r="AS238" s="152"/>
      <c r="AT238" s="34"/>
      <c r="AU238" s="34"/>
      <c r="AV238" s="34"/>
      <c r="AW238" s="34"/>
      <c r="AX238" s="34"/>
      <c r="AY238" s="34"/>
      <c r="AZ238" s="34"/>
    </row>
    <row r="239" spans="3:52" ht="16.149999999999999" customHeight="1" x14ac:dyDescent="0.2"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  <c r="AO239" s="34"/>
      <c r="AP239" s="152"/>
      <c r="AQ239" s="152"/>
      <c r="AR239" s="152"/>
      <c r="AS239" s="152"/>
      <c r="AT239" s="34"/>
      <c r="AU239" s="34"/>
      <c r="AV239" s="34"/>
      <c r="AW239" s="34"/>
      <c r="AX239" s="34"/>
      <c r="AY239" s="34"/>
      <c r="AZ239" s="34"/>
    </row>
    <row r="240" spans="3:52" ht="16.149999999999999" customHeight="1" x14ac:dyDescent="0.2"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  <c r="AN240" s="34"/>
      <c r="AO240" s="34"/>
      <c r="AP240" s="152"/>
      <c r="AQ240" s="152"/>
      <c r="AR240" s="152"/>
      <c r="AS240" s="152"/>
      <c r="AT240" s="34"/>
      <c r="AU240" s="34"/>
      <c r="AV240" s="34"/>
      <c r="AW240" s="34"/>
      <c r="AX240" s="34"/>
      <c r="AY240" s="34"/>
      <c r="AZ240" s="34"/>
    </row>
    <row r="241" spans="3:52" ht="16.149999999999999" customHeight="1" x14ac:dyDescent="0.2"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  <c r="AO241" s="34"/>
      <c r="AP241" s="152"/>
      <c r="AQ241" s="152"/>
      <c r="AR241" s="152"/>
      <c r="AS241" s="152"/>
      <c r="AT241" s="34"/>
      <c r="AU241" s="34"/>
      <c r="AV241" s="34"/>
      <c r="AW241" s="34"/>
      <c r="AX241" s="34"/>
      <c r="AY241" s="34"/>
      <c r="AZ241" s="34"/>
    </row>
    <row r="242" spans="3:52" ht="16.149999999999999" customHeight="1" x14ac:dyDescent="0.2"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152"/>
      <c r="AQ242" s="152"/>
      <c r="AR242" s="152"/>
      <c r="AS242" s="152"/>
      <c r="AT242" s="34"/>
      <c r="AU242" s="34"/>
      <c r="AV242" s="34"/>
      <c r="AW242" s="34"/>
      <c r="AX242" s="34"/>
      <c r="AY242" s="34"/>
      <c r="AZ242" s="34"/>
    </row>
    <row r="243" spans="3:52" ht="16.149999999999999" customHeight="1" x14ac:dyDescent="0.2"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  <c r="AN243" s="34"/>
      <c r="AO243" s="34"/>
      <c r="AP243" s="152"/>
      <c r="AQ243" s="152"/>
      <c r="AR243" s="152"/>
      <c r="AS243" s="152"/>
      <c r="AT243" s="34"/>
      <c r="AU243" s="34"/>
      <c r="AV243" s="34"/>
      <c r="AW243" s="34"/>
      <c r="AX243" s="34"/>
      <c r="AY243" s="34"/>
      <c r="AZ243" s="34"/>
    </row>
    <row r="244" spans="3:52" ht="16.149999999999999" customHeight="1" x14ac:dyDescent="0.2"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  <c r="AL244" s="34"/>
      <c r="AM244" s="34"/>
      <c r="AN244" s="34"/>
      <c r="AO244" s="34"/>
      <c r="AP244" s="152"/>
      <c r="AQ244" s="152"/>
      <c r="AR244" s="152"/>
      <c r="AS244" s="152"/>
      <c r="AT244" s="34"/>
      <c r="AU244" s="34"/>
      <c r="AV244" s="34"/>
      <c r="AW244" s="34"/>
      <c r="AX244" s="34"/>
      <c r="AY244" s="34"/>
      <c r="AZ244" s="34"/>
    </row>
    <row r="245" spans="3:52" ht="16.149999999999999" customHeight="1" x14ac:dyDescent="0.2"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  <c r="AN245" s="34"/>
      <c r="AO245" s="34"/>
      <c r="AP245" s="152"/>
      <c r="AQ245" s="152"/>
      <c r="AR245" s="152"/>
      <c r="AS245" s="152"/>
      <c r="AT245" s="34"/>
      <c r="AU245" s="34"/>
      <c r="AV245" s="34"/>
      <c r="AW245" s="34"/>
      <c r="AX245" s="34"/>
      <c r="AY245" s="34"/>
      <c r="AZ245" s="34"/>
    </row>
    <row r="246" spans="3:52" ht="16.149999999999999" customHeight="1" x14ac:dyDescent="0.2"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  <c r="AN246" s="34"/>
      <c r="AO246" s="34"/>
      <c r="AP246" s="152"/>
      <c r="AQ246" s="152"/>
      <c r="AR246" s="152"/>
      <c r="AS246" s="152"/>
      <c r="AT246" s="34"/>
      <c r="AU246" s="34"/>
      <c r="AV246" s="34"/>
      <c r="AW246" s="34"/>
      <c r="AX246" s="34"/>
      <c r="AY246" s="34"/>
      <c r="AZ246" s="34"/>
    </row>
    <row r="247" spans="3:52" ht="16.149999999999999" customHeight="1" x14ac:dyDescent="0.2"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152"/>
      <c r="AQ247" s="152"/>
      <c r="AR247" s="152"/>
      <c r="AS247" s="152"/>
      <c r="AT247" s="34"/>
      <c r="AU247" s="34"/>
      <c r="AV247" s="34"/>
      <c r="AW247" s="34"/>
      <c r="AX247" s="34"/>
      <c r="AY247" s="34"/>
      <c r="AZ247" s="34"/>
    </row>
    <row r="248" spans="3:52" ht="16.149999999999999" customHeight="1" x14ac:dyDescent="0.2"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  <c r="AN248" s="34"/>
      <c r="AO248" s="34"/>
      <c r="AP248" s="152"/>
      <c r="AQ248" s="152"/>
      <c r="AR248" s="152"/>
      <c r="AS248" s="152"/>
      <c r="AT248" s="34"/>
      <c r="AU248" s="34"/>
      <c r="AV248" s="34"/>
      <c r="AW248" s="34"/>
      <c r="AX248" s="34"/>
      <c r="AY248" s="34"/>
      <c r="AZ248" s="34"/>
    </row>
    <row r="249" spans="3:52" ht="16.149999999999999" customHeight="1" x14ac:dyDescent="0.2"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  <c r="AN249" s="34"/>
      <c r="AO249" s="34"/>
      <c r="AP249" s="152"/>
      <c r="AQ249" s="152"/>
      <c r="AR249" s="152"/>
      <c r="AS249" s="152"/>
      <c r="AT249" s="34"/>
      <c r="AU249" s="34"/>
      <c r="AV249" s="34"/>
      <c r="AW249" s="34"/>
      <c r="AX249" s="34"/>
      <c r="AY249" s="34"/>
      <c r="AZ249" s="34"/>
    </row>
    <row r="250" spans="3:52" ht="16.149999999999999" customHeight="1" x14ac:dyDescent="0.2"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  <c r="AN250" s="34"/>
      <c r="AO250" s="34"/>
      <c r="AP250" s="152"/>
      <c r="AQ250" s="152"/>
      <c r="AR250" s="152"/>
      <c r="AS250" s="152"/>
      <c r="AT250" s="34"/>
      <c r="AU250" s="34"/>
      <c r="AV250" s="34"/>
      <c r="AW250" s="34"/>
      <c r="AX250" s="34"/>
      <c r="AY250" s="34"/>
      <c r="AZ250" s="34"/>
    </row>
    <row r="251" spans="3:52" ht="16.149999999999999" customHeight="1" x14ac:dyDescent="0.2"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  <c r="AL251" s="34"/>
      <c r="AM251" s="34"/>
      <c r="AN251" s="34"/>
      <c r="AO251" s="34"/>
      <c r="AP251" s="152"/>
      <c r="AQ251" s="152"/>
      <c r="AR251" s="152"/>
      <c r="AS251" s="152"/>
      <c r="AT251" s="34"/>
      <c r="AU251" s="34"/>
      <c r="AV251" s="34"/>
      <c r="AW251" s="34"/>
      <c r="AX251" s="34"/>
      <c r="AY251" s="34"/>
      <c r="AZ251" s="34"/>
    </row>
    <row r="252" spans="3:52" ht="16.149999999999999" customHeight="1" x14ac:dyDescent="0.2"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34"/>
      <c r="AN252" s="34"/>
      <c r="AO252" s="34"/>
      <c r="AP252" s="152"/>
      <c r="AQ252" s="152"/>
      <c r="AR252" s="152"/>
      <c r="AS252" s="152"/>
      <c r="AT252" s="34"/>
      <c r="AU252" s="34"/>
      <c r="AV252" s="34"/>
      <c r="AW252" s="34"/>
      <c r="AX252" s="34"/>
      <c r="AY252" s="34"/>
      <c r="AZ252" s="34"/>
    </row>
    <row r="253" spans="3:52" ht="16.149999999999999" customHeight="1" x14ac:dyDescent="0.2"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  <c r="AN253" s="34"/>
      <c r="AO253" s="34"/>
      <c r="AP253" s="152"/>
      <c r="AQ253" s="152"/>
      <c r="AR253" s="152"/>
      <c r="AS253" s="152"/>
      <c r="AT253" s="34"/>
      <c r="AU253" s="34"/>
      <c r="AV253" s="34"/>
      <c r="AW253" s="34"/>
      <c r="AX253" s="34"/>
      <c r="AY253" s="34"/>
      <c r="AZ253" s="34"/>
    </row>
    <row r="254" spans="3:52" ht="16.149999999999999" customHeight="1" x14ac:dyDescent="0.2"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  <c r="AN254" s="34"/>
      <c r="AO254" s="34"/>
      <c r="AP254" s="152"/>
      <c r="AQ254" s="152"/>
      <c r="AR254" s="152"/>
      <c r="AS254" s="152"/>
      <c r="AT254" s="34"/>
      <c r="AU254" s="34"/>
      <c r="AV254" s="34"/>
      <c r="AW254" s="34"/>
      <c r="AX254" s="34"/>
      <c r="AY254" s="34"/>
      <c r="AZ254" s="34"/>
    </row>
    <row r="255" spans="3:52" ht="16.149999999999999" customHeight="1" x14ac:dyDescent="0.2"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152"/>
      <c r="AQ255" s="152"/>
      <c r="AR255" s="152"/>
      <c r="AS255" s="152"/>
      <c r="AT255" s="34"/>
      <c r="AU255" s="34"/>
      <c r="AV255" s="34"/>
      <c r="AW255" s="34"/>
      <c r="AX255" s="34"/>
      <c r="AY255" s="34"/>
      <c r="AZ255" s="34"/>
    </row>
    <row r="256" spans="3:52" ht="16.149999999999999" customHeight="1" x14ac:dyDescent="0.2"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34"/>
      <c r="AN256" s="34"/>
      <c r="AO256" s="34"/>
      <c r="AP256" s="152"/>
      <c r="AQ256" s="152"/>
      <c r="AR256" s="152"/>
      <c r="AS256" s="152"/>
      <c r="AT256" s="34"/>
      <c r="AU256" s="34"/>
      <c r="AV256" s="34"/>
      <c r="AW256" s="34"/>
      <c r="AX256" s="34"/>
      <c r="AY256" s="34"/>
      <c r="AZ256" s="34"/>
    </row>
    <row r="257" spans="3:52" ht="16.149999999999999" customHeight="1" x14ac:dyDescent="0.2"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34"/>
      <c r="AN257" s="34"/>
      <c r="AO257" s="34"/>
      <c r="AP257" s="152"/>
      <c r="AQ257" s="152"/>
      <c r="AR257" s="152"/>
      <c r="AS257" s="152"/>
      <c r="AT257" s="34"/>
      <c r="AU257" s="34"/>
      <c r="AV257" s="34"/>
      <c r="AW257" s="34"/>
      <c r="AX257" s="34"/>
      <c r="AY257" s="34"/>
      <c r="AZ257" s="34"/>
    </row>
    <row r="258" spans="3:52" ht="16.149999999999999" customHeight="1" x14ac:dyDescent="0.2"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34"/>
      <c r="AN258" s="34"/>
      <c r="AO258" s="34"/>
      <c r="AP258" s="152"/>
      <c r="AQ258" s="152"/>
      <c r="AR258" s="152"/>
      <c r="AS258" s="152"/>
      <c r="AT258" s="34"/>
      <c r="AU258" s="34"/>
      <c r="AV258" s="34"/>
      <c r="AW258" s="34"/>
      <c r="AX258" s="34"/>
      <c r="AY258" s="34"/>
      <c r="AZ258" s="34"/>
    </row>
    <row r="259" spans="3:52" ht="16.149999999999999" customHeight="1" x14ac:dyDescent="0.2"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152"/>
      <c r="AQ259" s="152"/>
      <c r="AR259" s="152"/>
      <c r="AS259" s="152"/>
      <c r="AT259" s="34"/>
      <c r="AU259" s="34"/>
      <c r="AV259" s="34"/>
      <c r="AW259" s="34"/>
      <c r="AX259" s="34"/>
      <c r="AY259" s="34"/>
      <c r="AZ259" s="34"/>
    </row>
    <row r="260" spans="3:52" ht="16.149999999999999" customHeight="1" x14ac:dyDescent="0.2"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34"/>
      <c r="AN260" s="34"/>
      <c r="AO260" s="34"/>
      <c r="AP260" s="152"/>
      <c r="AQ260" s="152"/>
      <c r="AR260" s="152"/>
      <c r="AS260" s="152"/>
      <c r="AT260" s="34"/>
      <c r="AU260" s="34"/>
      <c r="AV260" s="34"/>
      <c r="AW260" s="34"/>
      <c r="AX260" s="34"/>
      <c r="AY260" s="34"/>
      <c r="AZ260" s="34"/>
    </row>
    <row r="261" spans="3:52" ht="16.149999999999999" customHeight="1" x14ac:dyDescent="0.2"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  <c r="AN261" s="34"/>
      <c r="AO261" s="34"/>
      <c r="AP261" s="152"/>
      <c r="AQ261" s="152"/>
      <c r="AR261" s="152"/>
      <c r="AS261" s="152"/>
      <c r="AT261" s="34"/>
      <c r="AU261" s="34"/>
      <c r="AV261" s="34"/>
      <c r="AW261" s="34"/>
      <c r="AX261" s="34"/>
      <c r="AY261" s="34"/>
      <c r="AZ261" s="34"/>
    </row>
    <row r="262" spans="3:52" ht="16.149999999999999" customHeight="1" x14ac:dyDescent="0.2"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34"/>
      <c r="AN262" s="34"/>
      <c r="AO262" s="34"/>
      <c r="AP262" s="152"/>
      <c r="AQ262" s="152"/>
      <c r="AR262" s="152"/>
      <c r="AS262" s="152"/>
      <c r="AT262" s="34"/>
      <c r="AU262" s="34"/>
      <c r="AV262" s="34"/>
      <c r="AW262" s="34"/>
      <c r="AX262" s="34"/>
      <c r="AY262" s="34"/>
      <c r="AZ262" s="34"/>
    </row>
    <row r="263" spans="3:52" ht="16.149999999999999" customHeight="1" x14ac:dyDescent="0.2"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  <c r="AN263" s="34"/>
      <c r="AO263" s="34"/>
      <c r="AP263" s="152"/>
      <c r="AQ263" s="152"/>
      <c r="AR263" s="152"/>
      <c r="AS263" s="152"/>
      <c r="AT263" s="34"/>
      <c r="AU263" s="34"/>
      <c r="AV263" s="34"/>
      <c r="AW263" s="34"/>
      <c r="AX263" s="34"/>
      <c r="AY263" s="34"/>
      <c r="AZ263" s="34"/>
    </row>
    <row r="264" spans="3:52" ht="16.149999999999999" customHeight="1" x14ac:dyDescent="0.2"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  <c r="AN264" s="34"/>
      <c r="AO264" s="34"/>
      <c r="AP264" s="152"/>
      <c r="AQ264" s="152"/>
      <c r="AR264" s="152"/>
      <c r="AS264" s="152"/>
      <c r="AT264" s="34"/>
      <c r="AU264" s="34"/>
      <c r="AV264" s="34"/>
      <c r="AW264" s="34"/>
      <c r="AX264" s="34"/>
      <c r="AY264" s="34"/>
      <c r="AZ264" s="34"/>
    </row>
    <row r="265" spans="3:52" ht="16.149999999999999" customHeight="1" x14ac:dyDescent="0.2"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34"/>
      <c r="AN265" s="34"/>
      <c r="AO265" s="34"/>
      <c r="AP265" s="152"/>
      <c r="AQ265" s="152"/>
      <c r="AR265" s="152"/>
      <c r="AS265" s="152"/>
      <c r="AT265" s="34"/>
      <c r="AU265" s="34"/>
      <c r="AV265" s="34"/>
      <c r="AW265" s="34"/>
      <c r="AX265" s="34"/>
      <c r="AY265" s="34"/>
      <c r="AZ265" s="34"/>
    </row>
    <row r="266" spans="3:52" ht="16.149999999999999" customHeight="1" x14ac:dyDescent="0.2"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  <c r="AN266" s="34"/>
      <c r="AO266" s="34"/>
      <c r="AP266" s="152"/>
      <c r="AQ266" s="152"/>
      <c r="AR266" s="152"/>
      <c r="AS266" s="152"/>
      <c r="AT266" s="34"/>
      <c r="AU266" s="34"/>
      <c r="AV266" s="34"/>
      <c r="AW266" s="34"/>
      <c r="AX266" s="34"/>
      <c r="AY266" s="34"/>
      <c r="AZ266" s="34"/>
    </row>
  </sheetData>
  <phoneticPr fontId="24" type="noConversion"/>
  <pageMargins left="0.25" right="0.25" top="0.75" bottom="0.75" header="0.3" footer="0.3"/>
  <pageSetup paperSize="8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616"/>
  <sheetViews>
    <sheetView zoomScale="91" zoomScaleNormal="91" workbookViewId="0">
      <pane ySplit="7" topLeftCell="A8" activePane="bottomLeft" state="frozen"/>
      <selection activeCell="N18" sqref="A18:N21"/>
      <selection pane="bottomLeft" activeCell="Z129" sqref="Z129:Z383"/>
    </sheetView>
  </sheetViews>
  <sheetFormatPr defaultColWidth="10" defaultRowHeight="13.6" x14ac:dyDescent="0.25"/>
  <cols>
    <col min="1" max="1" width="10" style="64"/>
    <col min="2" max="2" width="8" style="149" customWidth="1"/>
    <col min="3" max="3" width="6.875" style="64" bestFit="1" customWidth="1"/>
    <col min="4" max="5" width="7" style="60" customWidth="1"/>
    <col min="6" max="6" width="1" style="61" customWidth="1"/>
    <col min="7" max="8" width="5" style="63" customWidth="1"/>
    <col min="9" max="9" width="1" style="63" customWidth="1"/>
    <col min="10" max="12" width="5" style="63" customWidth="1"/>
    <col min="13" max="13" width="1.125" style="64" customWidth="1"/>
    <col min="14" max="14" width="10" style="64" customWidth="1"/>
    <col min="15" max="15" width="1" style="64" customWidth="1"/>
    <col min="16" max="16" width="10" style="64" customWidth="1"/>
    <col min="17" max="17" width="10.75" style="374" customWidth="1"/>
    <col min="18" max="18" width="10" style="64" customWidth="1"/>
    <col min="19" max="19" width="10" style="65" customWidth="1"/>
    <col min="20" max="20" width="0.875" style="65" customWidth="1"/>
    <col min="21" max="21" width="10" style="64" customWidth="1"/>
    <col min="22" max="23" width="1" style="64" customWidth="1"/>
    <col min="24" max="24" width="10" style="66" customWidth="1"/>
    <col min="25" max="25" width="32.75" style="64" hidden="1" customWidth="1"/>
    <col min="26" max="26" width="100.875" style="64" bestFit="1" customWidth="1"/>
    <col min="27" max="16384" width="10" style="64"/>
  </cols>
  <sheetData>
    <row r="1" spans="1:27" ht="14.95" customHeight="1" x14ac:dyDescent="0.25">
      <c r="A1" s="136" t="str">
        <f>'Door Comparison'!A1</f>
        <v>BHCL - 72 Broadwick St</v>
      </c>
      <c r="C1" s="59"/>
      <c r="G1" s="62"/>
      <c r="J1" s="62"/>
    </row>
    <row r="2" spans="1:27" x14ac:dyDescent="0.25">
      <c r="A2" s="149"/>
    </row>
    <row r="3" spans="1:27" x14ac:dyDescent="0.25">
      <c r="A3" s="135" t="s">
        <v>31</v>
      </c>
      <c r="C3" s="67"/>
      <c r="N3" s="125"/>
    </row>
    <row r="5" spans="1:27" x14ac:dyDescent="0.25">
      <c r="A5" s="145" t="s">
        <v>13</v>
      </c>
      <c r="B5" s="145" t="s">
        <v>13</v>
      </c>
      <c r="C5" s="77" t="str">
        <f>'Door Comparison'!C5</f>
        <v>Door</v>
      </c>
      <c r="D5" s="63" t="s">
        <v>0</v>
      </c>
      <c r="E5" s="63" t="s">
        <v>0</v>
      </c>
    </row>
    <row r="6" spans="1:27" x14ac:dyDescent="0.25">
      <c r="A6" s="146" t="s">
        <v>365</v>
      </c>
      <c r="B6" s="146" t="s">
        <v>76</v>
      </c>
      <c r="C6" s="68" t="str">
        <f>'Door Comparison'!C6</f>
        <v>Type</v>
      </c>
      <c r="D6" s="63" t="s">
        <v>1</v>
      </c>
      <c r="E6" s="63" t="s">
        <v>2</v>
      </c>
      <c r="G6" s="63" t="s">
        <v>3</v>
      </c>
      <c r="H6" s="63" t="s">
        <v>4</v>
      </c>
      <c r="J6" s="63" t="s">
        <v>5</v>
      </c>
      <c r="K6" s="63" t="s">
        <v>6</v>
      </c>
      <c r="L6" s="63" t="s">
        <v>27</v>
      </c>
      <c r="N6" s="69" t="s">
        <v>7</v>
      </c>
      <c r="P6" s="69" t="s">
        <v>8</v>
      </c>
      <c r="Q6" s="375" t="s">
        <v>647</v>
      </c>
      <c r="R6" s="166" t="s">
        <v>23</v>
      </c>
      <c r="S6" s="167" t="s">
        <v>13</v>
      </c>
      <c r="T6" s="70"/>
      <c r="U6" s="69" t="s">
        <v>9</v>
      </c>
      <c r="X6" s="71" t="s">
        <v>11</v>
      </c>
    </row>
    <row r="7" spans="1:27" x14ac:dyDescent="0.25">
      <c r="B7" s="147"/>
      <c r="C7" s="77"/>
      <c r="D7" s="63"/>
      <c r="E7" s="63"/>
      <c r="N7" s="69"/>
      <c r="P7" s="69"/>
      <c r="S7" s="70"/>
      <c r="T7" s="70"/>
      <c r="U7" s="69"/>
      <c r="X7" s="71"/>
    </row>
    <row r="8" spans="1:27" x14ac:dyDescent="0.25">
      <c r="B8" s="148"/>
      <c r="C8" s="77"/>
      <c r="S8" s="70"/>
      <c r="T8" s="70"/>
    </row>
    <row r="9" spans="1:27" x14ac:dyDescent="0.25">
      <c r="A9" s="64">
        <f>'Door Comparison'!A9</f>
        <v>0</v>
      </c>
      <c r="B9" s="145">
        <f>'Door Comparison'!B9</f>
        <v>1</v>
      </c>
      <c r="C9" s="77"/>
      <c r="N9" s="65"/>
      <c r="P9" s="65"/>
      <c r="R9" s="1"/>
      <c r="U9" s="65"/>
      <c r="Y9" s="61" t="e">
        <f>#REF!</f>
        <v>#REF!</v>
      </c>
      <c r="Z9" s="118" t="str">
        <f>'Door Labour'!AA9</f>
        <v>Existing door - Excluded</v>
      </c>
      <c r="AA9" s="118"/>
    </row>
    <row r="10" spans="1:27" x14ac:dyDescent="0.25">
      <c r="A10" s="64">
        <f>'Door Comparison'!A10</f>
        <v>0</v>
      </c>
      <c r="B10" s="145">
        <f>'Door Comparison'!B10</f>
        <v>4</v>
      </c>
      <c r="C10" s="77"/>
      <c r="N10" s="65"/>
      <c r="P10" s="65"/>
      <c r="R10" s="1"/>
      <c r="U10" s="65"/>
      <c r="Y10" s="61" t="e">
        <f>#REF!</f>
        <v>#REF!</v>
      </c>
      <c r="Z10" s="118" t="str">
        <f>'Door Labour'!AA10</f>
        <v>Existing door - Excluded</v>
      </c>
      <c r="AA10" s="118"/>
    </row>
    <row r="11" spans="1:27" x14ac:dyDescent="0.25">
      <c r="A11" s="64">
        <f>'Door Comparison'!A11</f>
        <v>0</v>
      </c>
      <c r="B11" s="145">
        <f>'Door Comparison'!B11</f>
        <v>5</v>
      </c>
      <c r="C11" s="77"/>
      <c r="N11" s="65"/>
      <c r="P11" s="65"/>
      <c r="R11" s="1"/>
      <c r="U11" s="65"/>
      <c r="Y11" s="61" t="e">
        <f>#REF!</f>
        <v>#REF!</v>
      </c>
      <c r="Z11" s="118" t="str">
        <f>'Door Labour'!AA11</f>
        <v>Existing door - Excluded</v>
      </c>
      <c r="AA11" s="118"/>
    </row>
    <row r="12" spans="1:27" x14ac:dyDescent="0.25">
      <c r="A12" s="64">
        <f>'Door Comparison'!A12</f>
        <v>0</v>
      </c>
      <c r="B12" s="145">
        <f>'Door Comparison'!B12</f>
        <v>7</v>
      </c>
      <c r="C12" s="77"/>
      <c r="N12" s="65"/>
      <c r="P12" s="65"/>
      <c r="R12" s="1"/>
      <c r="U12" s="65"/>
      <c r="Y12" s="61" t="e">
        <f>#REF!</f>
        <v>#REF!</v>
      </c>
      <c r="Z12" s="118" t="str">
        <f>'Door Labour'!AA12</f>
        <v>Existing door - Excluded</v>
      </c>
      <c r="AA12" s="118"/>
    </row>
    <row r="13" spans="1:27" x14ac:dyDescent="0.25">
      <c r="A13" s="64">
        <f>'Door Comparison'!A13</f>
        <v>0</v>
      </c>
      <c r="B13" s="145">
        <f>'Door Comparison'!B13</f>
        <v>8</v>
      </c>
      <c r="C13" s="77" t="str">
        <f>'Door Comparison'!C13</f>
        <v>R08</v>
      </c>
      <c r="D13" s="60">
        <f>'Door Comparison'!D13</f>
        <v>1610</v>
      </c>
      <c r="E13" s="60">
        <f>'Door Comparison'!E13</f>
        <v>2470</v>
      </c>
      <c r="G13" s="63">
        <f>'Door Comparison'!G13</f>
        <v>0</v>
      </c>
      <c r="H13" s="63">
        <f>'Door Comparison'!H13</f>
        <v>1</v>
      </c>
      <c r="J13" s="63">
        <f>'Door Comparison'!J13</f>
        <v>0</v>
      </c>
      <c r="K13" s="63">
        <f>'Door Comparison'!K13</f>
        <v>1</v>
      </c>
      <c r="L13" s="63">
        <f>'Door Comparison'!L13</f>
        <v>0</v>
      </c>
      <c r="N13" s="65">
        <f t="shared" ref="N10:N73" si="0">(D13+2*E13)*((G13*0.04)+(H13*0.09))/1000</f>
        <v>0.59</v>
      </c>
      <c r="P13" s="65">
        <f t="shared" ref="P10:P73" si="1">((D13+2*E13)*0.8)/1000</f>
        <v>5.24</v>
      </c>
      <c r="R13" s="1">
        <f>JMS!X12</f>
        <v>0</v>
      </c>
      <c r="S13" s="65">
        <f>'Door Comparison'!W13</f>
        <v>871.22</v>
      </c>
      <c r="U13" s="65">
        <f t="shared" ref="U10:U73" si="2">(J13+K13+L13)*(2*((D13+2*E13)*1/1000))</f>
        <v>13.1</v>
      </c>
      <c r="X13" s="66">
        <f t="shared" ref="X10:X73" si="3">SUM(N13:W13)</f>
        <v>890.15</v>
      </c>
      <c r="Y13" s="61" t="e">
        <f>#REF!</f>
        <v>#REF!</v>
      </c>
      <c r="Z13" s="118" t="str">
        <f>'Door Labour'!AA13</f>
        <v>Profab recommend a door primed for on site decoration by others to match surrounding finishes.</v>
      </c>
      <c r="AA13" s="118"/>
    </row>
    <row r="14" spans="1:27" x14ac:dyDescent="0.25">
      <c r="A14" s="64">
        <f>'Door Comparison'!A14</f>
        <v>0</v>
      </c>
      <c r="B14" s="145">
        <f>'Door Comparison'!B14</f>
        <v>9</v>
      </c>
      <c r="C14" s="77" t="str">
        <f>'Door Comparison'!C14</f>
        <v>C11</v>
      </c>
      <c r="D14" s="60">
        <f>'Door Comparison'!D14</f>
        <v>1010</v>
      </c>
      <c r="E14" s="60">
        <f>'Door Comparison'!E14</f>
        <v>2500</v>
      </c>
      <c r="G14" s="63">
        <f>'Door Comparison'!G14</f>
        <v>0</v>
      </c>
      <c r="H14" s="63">
        <f>'Door Comparison'!H14</f>
        <v>1</v>
      </c>
      <c r="J14" s="63">
        <f>'Door Comparison'!J14</f>
        <v>0</v>
      </c>
      <c r="K14" s="63">
        <f>'Door Comparison'!K14</f>
        <v>1</v>
      </c>
      <c r="L14" s="63">
        <f>'Door Comparison'!L14</f>
        <v>0</v>
      </c>
      <c r="N14" s="65">
        <f t="shared" si="0"/>
        <v>0.54</v>
      </c>
      <c r="P14" s="65">
        <f t="shared" si="1"/>
        <v>4.8099999999999996</v>
      </c>
      <c r="R14" s="1">
        <f>JMS!X13</f>
        <v>326.23</v>
      </c>
      <c r="S14" s="65">
        <f>'Door Comparison'!W14</f>
        <v>0</v>
      </c>
      <c r="U14" s="65">
        <f t="shared" si="2"/>
        <v>12.02</v>
      </c>
      <c r="X14" s="66">
        <f t="shared" si="3"/>
        <v>343.6</v>
      </c>
      <c r="Y14" s="61" t="e">
        <f>#REF!</f>
        <v>#REF!</v>
      </c>
      <c r="Z14" s="118">
        <f>'Door Labour'!AA14</f>
        <v>0</v>
      </c>
      <c r="AA14" s="118"/>
    </row>
    <row r="15" spans="1:27" x14ac:dyDescent="0.25">
      <c r="A15" s="64">
        <f>'Door Comparison'!A15</f>
        <v>0</v>
      </c>
      <c r="B15" s="145">
        <f>'Door Comparison'!B15</f>
        <v>10</v>
      </c>
      <c r="C15" s="77" t="str">
        <f>'Door Comparison'!C15</f>
        <v>E06</v>
      </c>
      <c r="D15" s="60">
        <f>'Door Comparison'!D15</f>
        <v>1010</v>
      </c>
      <c r="E15" s="60">
        <f>'Door Comparison'!E15</f>
        <v>2100</v>
      </c>
      <c r="G15" s="63">
        <f>'Door Comparison'!G15</f>
        <v>0</v>
      </c>
      <c r="H15" s="63">
        <f>'Door Comparison'!H15</f>
        <v>1</v>
      </c>
      <c r="J15" s="63">
        <f>'Door Comparison'!J15</f>
        <v>1</v>
      </c>
      <c r="K15" s="63">
        <f>'Door Comparison'!K15</f>
        <v>0</v>
      </c>
      <c r="L15" s="63">
        <f>'Door Comparison'!L15</f>
        <v>0</v>
      </c>
      <c r="N15" s="65">
        <f t="shared" si="0"/>
        <v>0.47</v>
      </c>
      <c r="P15" s="65">
        <f t="shared" si="1"/>
        <v>4.17</v>
      </c>
      <c r="R15" s="1">
        <f>JMS!X14</f>
        <v>0</v>
      </c>
      <c r="S15" s="65">
        <f>'Door Comparison'!W15</f>
        <v>1582</v>
      </c>
      <c r="U15" s="65">
        <f t="shared" si="2"/>
        <v>10.42</v>
      </c>
      <c r="X15" s="66">
        <f t="shared" si="3"/>
        <v>1597.06</v>
      </c>
      <c r="Y15" s="61" t="e">
        <f>#REF!</f>
        <v>#REF!</v>
      </c>
      <c r="Z15" s="118" t="str">
        <f>'Door Labour'!AA15</f>
        <v>Fully clad metal doors cannot be fire certificated we have therefore allowed for a metal doorset</v>
      </c>
      <c r="AA15" s="118"/>
    </row>
    <row r="16" spans="1:27" x14ac:dyDescent="0.25">
      <c r="A16" s="64">
        <f>'Door Comparison'!A16</f>
        <v>0</v>
      </c>
      <c r="B16" s="145">
        <f>'Door Comparison'!B16</f>
        <v>13</v>
      </c>
      <c r="C16" s="77"/>
      <c r="N16" s="65"/>
      <c r="P16" s="65"/>
      <c r="R16" s="1"/>
      <c r="U16" s="65"/>
      <c r="Y16" s="61" t="e">
        <f>#REF!</f>
        <v>#REF!</v>
      </c>
      <c r="Z16" s="118" t="str">
        <f>'Door Labour'!AA16</f>
        <v>Existing door - Excluded</v>
      </c>
      <c r="AA16" s="118"/>
    </row>
    <row r="17" spans="1:27" x14ac:dyDescent="0.25">
      <c r="A17" s="64">
        <f>'Door Comparison'!A17</f>
        <v>0</v>
      </c>
      <c r="B17" s="145">
        <f>'Door Comparison'!B17</f>
        <v>14</v>
      </c>
      <c r="C17" s="77"/>
      <c r="N17" s="65"/>
      <c r="P17" s="65"/>
      <c r="R17" s="1"/>
      <c r="U17" s="65"/>
      <c r="Y17" s="61" t="e">
        <f>#REF!</f>
        <v>#REF!</v>
      </c>
      <c r="Z17" s="118" t="str">
        <f>'Door Labour'!AA17</f>
        <v>Existing door - Excluded</v>
      </c>
      <c r="AA17" s="118"/>
    </row>
    <row r="18" spans="1:27" x14ac:dyDescent="0.25">
      <c r="A18" s="64">
        <f>'Door Comparison'!A18</f>
        <v>0</v>
      </c>
      <c r="B18" s="145">
        <f>'Door Comparison'!B18</f>
        <v>15</v>
      </c>
      <c r="C18" s="77" t="str">
        <f>'Door Comparison'!C18</f>
        <v>C07</v>
      </c>
      <c r="D18" s="60">
        <f>'Door Comparison'!D18</f>
        <v>910</v>
      </c>
      <c r="E18" s="60">
        <f>'Door Comparison'!E18</f>
        <v>2100</v>
      </c>
      <c r="G18" s="63">
        <f>'Door Comparison'!G18</f>
        <v>1</v>
      </c>
      <c r="H18" s="63">
        <f>'Door Comparison'!H18</f>
        <v>0</v>
      </c>
      <c r="J18" s="63">
        <f>'Door Comparison'!J18</f>
        <v>1</v>
      </c>
      <c r="K18" s="63">
        <f>'Door Comparison'!K18</f>
        <v>0</v>
      </c>
      <c r="L18" s="63">
        <f>'Door Comparison'!L18</f>
        <v>0</v>
      </c>
      <c r="N18" s="65">
        <f t="shared" si="0"/>
        <v>0.2</v>
      </c>
      <c r="P18" s="65">
        <f t="shared" si="1"/>
        <v>4.09</v>
      </c>
      <c r="R18" s="1">
        <f>JMS!X17</f>
        <v>189.61</v>
      </c>
      <c r="S18" s="65">
        <f>'Door Comparison'!W18</f>
        <v>931.36</v>
      </c>
      <c r="U18" s="65">
        <f t="shared" si="2"/>
        <v>10.220000000000001</v>
      </c>
      <c r="X18" s="66">
        <f t="shared" si="3"/>
        <v>1135.48</v>
      </c>
      <c r="Y18" s="61" t="e">
        <f>#REF!</f>
        <v>#REF!</v>
      </c>
      <c r="Z18" s="118">
        <f>'Door Labour'!AA18</f>
        <v>0</v>
      </c>
      <c r="AA18" s="118"/>
    </row>
    <row r="19" spans="1:27" x14ac:dyDescent="0.25">
      <c r="A19" s="64">
        <f>'Door Comparison'!A19</f>
        <v>0</v>
      </c>
      <c r="B19" s="145">
        <f>'Door Comparison'!B19</f>
        <v>16</v>
      </c>
      <c r="C19" s="77" t="str">
        <f>'Door Comparison'!C19</f>
        <v>C08</v>
      </c>
      <c r="N19" s="65"/>
      <c r="P19" s="65"/>
      <c r="R19" s="1"/>
      <c r="U19" s="65"/>
      <c r="Y19" s="61" t="e">
        <f>#REF!</f>
        <v>#REF!</v>
      </c>
      <c r="Z19" s="118" t="str">
        <f>'Door Labour'!AA19</f>
        <v>Omitted</v>
      </c>
    </row>
    <row r="20" spans="1:27" x14ac:dyDescent="0.25">
      <c r="A20" s="64">
        <f>'Door Comparison'!A20</f>
        <v>0</v>
      </c>
      <c r="B20" s="145">
        <f>'Door Comparison'!B20</f>
        <v>17</v>
      </c>
      <c r="C20" s="77" t="str">
        <f>'Door Comparison'!C20</f>
        <v>E07</v>
      </c>
      <c r="D20" s="60">
        <f>'Door Comparison'!D20</f>
        <v>1340</v>
      </c>
      <c r="E20" s="60">
        <f>'Door Comparison'!E20</f>
        <v>2361</v>
      </c>
      <c r="G20" s="63">
        <f>'Door Comparison'!G20</f>
        <v>0</v>
      </c>
      <c r="H20" s="63">
        <f>'Door Comparison'!H20</f>
        <v>1</v>
      </c>
      <c r="J20" s="63">
        <f>'Door Comparison'!J20</f>
        <v>0</v>
      </c>
      <c r="K20" s="63">
        <f>'Door Comparison'!K20</f>
        <v>1</v>
      </c>
      <c r="L20" s="63">
        <f>'Door Comparison'!L20</f>
        <v>0</v>
      </c>
      <c r="N20" s="65">
        <f t="shared" si="0"/>
        <v>0.55000000000000004</v>
      </c>
      <c r="P20" s="65">
        <f t="shared" si="1"/>
        <v>4.8499999999999996</v>
      </c>
      <c r="R20" s="1">
        <f>JMS!X19</f>
        <v>0</v>
      </c>
      <c r="S20" s="65">
        <f>'Door Comparison'!W20</f>
        <v>1937</v>
      </c>
      <c r="U20" s="65">
        <f t="shared" si="2"/>
        <v>12.12</v>
      </c>
      <c r="X20" s="66">
        <f t="shared" si="3"/>
        <v>1954.52</v>
      </c>
      <c r="Y20" s="61" t="e">
        <f>#REF!</f>
        <v>#REF!</v>
      </c>
      <c r="Z20" s="118" t="str">
        <f>'Door Labour'!AA20</f>
        <v>Fully clad metal doors cannot be fire certificated we have therefore allowed for a metal doorset</v>
      </c>
    </row>
    <row r="21" spans="1:27" x14ac:dyDescent="0.25">
      <c r="A21" s="64">
        <f>'Door Comparison'!A21</f>
        <v>0</v>
      </c>
      <c r="B21" s="145">
        <f>'Door Comparison'!B21</f>
        <v>18</v>
      </c>
      <c r="C21" s="77" t="str">
        <f>'Door Comparison'!C21</f>
        <v>E07</v>
      </c>
      <c r="D21" s="60">
        <f>'Door Comparison'!D21</f>
        <v>2240</v>
      </c>
      <c r="E21" s="60">
        <f>'Door Comparison'!E21</f>
        <v>2251</v>
      </c>
      <c r="G21" s="63">
        <f>'Door Comparison'!G21</f>
        <v>0</v>
      </c>
      <c r="H21" s="63">
        <f>'Door Comparison'!H21</f>
        <v>1</v>
      </c>
      <c r="J21" s="63">
        <f>'Door Comparison'!J21</f>
        <v>1</v>
      </c>
      <c r="K21" s="63">
        <f>'Door Comparison'!K21</f>
        <v>0</v>
      </c>
      <c r="L21" s="63">
        <f>'Door Comparison'!L21</f>
        <v>0</v>
      </c>
      <c r="N21" s="65">
        <f t="shared" si="0"/>
        <v>0.61</v>
      </c>
      <c r="P21" s="65">
        <f t="shared" si="1"/>
        <v>5.39</v>
      </c>
      <c r="R21" s="1">
        <f>JMS!X20</f>
        <v>0</v>
      </c>
      <c r="S21" s="65">
        <f>'Door Comparison'!W21</f>
        <v>1612</v>
      </c>
      <c r="U21" s="65">
        <f t="shared" si="2"/>
        <v>13.48</v>
      </c>
      <c r="X21" s="66">
        <f t="shared" si="3"/>
        <v>1631.48</v>
      </c>
      <c r="Y21" s="61" t="e">
        <f>#REF!</f>
        <v>#REF!</v>
      </c>
      <c r="Z21" s="118" t="str">
        <f>'Door Labour'!AA21</f>
        <v>Fully clad metal doors cannot be fire certificated we have therefore allowed for a metal doorset</v>
      </c>
    </row>
    <row r="22" spans="1:27" x14ac:dyDescent="0.25">
      <c r="A22" s="64">
        <f>'Door Comparison'!A22</f>
        <v>0</v>
      </c>
      <c r="B22" s="145">
        <f>'Door Comparison'!B22</f>
        <v>19</v>
      </c>
      <c r="C22" s="77" t="str">
        <f>'Door Comparison'!C22</f>
        <v>E07</v>
      </c>
      <c r="D22" s="60">
        <f>'Door Comparison'!D22</f>
        <v>2240</v>
      </c>
      <c r="E22" s="60">
        <f>'Door Comparison'!E22</f>
        <v>2101</v>
      </c>
      <c r="G22" s="63">
        <f>'Door Comparison'!G22</f>
        <v>0</v>
      </c>
      <c r="H22" s="63">
        <f>'Door Comparison'!H22</f>
        <v>1</v>
      </c>
      <c r="J22" s="63">
        <f>'Door Comparison'!J22</f>
        <v>1</v>
      </c>
      <c r="K22" s="63">
        <f>'Door Comparison'!K22</f>
        <v>0</v>
      </c>
      <c r="L22" s="63">
        <f>'Door Comparison'!L22</f>
        <v>0</v>
      </c>
      <c r="N22" s="65">
        <f t="shared" si="0"/>
        <v>0.57999999999999996</v>
      </c>
      <c r="P22" s="65">
        <f t="shared" si="1"/>
        <v>5.15</v>
      </c>
      <c r="R22" s="1">
        <f>JMS!X21</f>
        <v>0</v>
      </c>
      <c r="S22" s="65">
        <f>'Door Comparison'!W22</f>
        <v>1612</v>
      </c>
      <c r="U22" s="65">
        <f t="shared" si="2"/>
        <v>12.88</v>
      </c>
      <c r="X22" s="66">
        <f t="shared" si="3"/>
        <v>1630.61</v>
      </c>
      <c r="Y22" s="61" t="e">
        <f>#REF!</f>
        <v>#REF!</v>
      </c>
      <c r="Z22" s="118" t="str">
        <f>'Door Labour'!AA22</f>
        <v>Fully clad metal doors cannot be fire certificated we have therefore allowed for a metal doorset</v>
      </c>
    </row>
    <row r="23" spans="1:27" x14ac:dyDescent="0.25">
      <c r="A23" s="64">
        <f>'Door Comparison'!A23</f>
        <v>0</v>
      </c>
      <c r="B23" s="145">
        <f>'Door Comparison'!B23</f>
        <v>20</v>
      </c>
      <c r="C23" s="77" t="str">
        <f>'Door Comparison'!C23</f>
        <v>E07</v>
      </c>
      <c r="D23" s="60">
        <f>'Door Comparison'!D23</f>
        <v>1375</v>
      </c>
      <c r="E23" s="60">
        <f>'Door Comparison'!E23</f>
        <v>2204</v>
      </c>
      <c r="G23" s="63">
        <f>'Door Comparison'!G23</f>
        <v>0</v>
      </c>
      <c r="H23" s="63">
        <f>'Door Comparison'!H23</f>
        <v>1</v>
      </c>
      <c r="J23" s="63">
        <f>'Door Comparison'!J23</f>
        <v>0</v>
      </c>
      <c r="K23" s="63">
        <f>'Door Comparison'!K23</f>
        <v>1</v>
      </c>
      <c r="L23" s="63">
        <f>'Door Comparison'!L23</f>
        <v>0</v>
      </c>
      <c r="N23" s="65">
        <f t="shared" si="0"/>
        <v>0.52</v>
      </c>
      <c r="P23" s="65">
        <f t="shared" si="1"/>
        <v>4.63</v>
      </c>
      <c r="R23" s="1">
        <f>JMS!X22</f>
        <v>0</v>
      </c>
      <c r="S23" s="65">
        <f>'Door Comparison'!W23</f>
        <v>1531</v>
      </c>
      <c r="U23" s="65">
        <f t="shared" si="2"/>
        <v>11.57</v>
      </c>
      <c r="X23" s="66">
        <f t="shared" si="3"/>
        <v>1547.72</v>
      </c>
      <c r="Y23" s="61" t="e">
        <f>#REF!</f>
        <v>#REF!</v>
      </c>
      <c r="Z23" s="118" t="str">
        <f>'Door Labour'!AA23</f>
        <v>Fully clad metal doors cannot be fire certificated we have therefore allowed for a metal doorset</v>
      </c>
    </row>
    <row r="24" spans="1:27" x14ac:dyDescent="0.25">
      <c r="A24" s="64">
        <f>'Door Comparison'!A24</f>
        <v>0</v>
      </c>
      <c r="B24" s="145">
        <f>'Door Comparison'!B24</f>
        <v>22</v>
      </c>
      <c r="C24" s="77" t="str">
        <f>'Door Comparison'!C24</f>
        <v>E07</v>
      </c>
      <c r="D24" s="60">
        <f>'Door Comparison'!D24</f>
        <v>1340</v>
      </c>
      <c r="E24" s="60">
        <f>'Door Comparison'!E24</f>
        <v>1940</v>
      </c>
      <c r="G24" s="63">
        <f>'Door Comparison'!G24</f>
        <v>0</v>
      </c>
      <c r="H24" s="63">
        <f>'Door Comparison'!H24</f>
        <v>1</v>
      </c>
      <c r="J24" s="63">
        <f>'Door Comparison'!J24</f>
        <v>1</v>
      </c>
      <c r="K24" s="63">
        <f>'Door Comparison'!K24</f>
        <v>0</v>
      </c>
      <c r="L24" s="63">
        <f>'Door Comparison'!L24</f>
        <v>0</v>
      </c>
      <c r="N24" s="65">
        <f t="shared" si="0"/>
        <v>0.47</v>
      </c>
      <c r="P24" s="65">
        <f t="shared" si="1"/>
        <v>4.18</v>
      </c>
      <c r="R24" s="1">
        <f>JMS!X23</f>
        <v>0</v>
      </c>
      <c r="S24" s="65">
        <f>'Door Comparison'!W24</f>
        <v>1530</v>
      </c>
      <c r="U24" s="65">
        <f t="shared" si="2"/>
        <v>10.44</v>
      </c>
      <c r="X24" s="66">
        <f t="shared" si="3"/>
        <v>1545.09</v>
      </c>
      <c r="Y24" s="61" t="e">
        <f>#REF!</f>
        <v>#REF!</v>
      </c>
      <c r="Z24" s="118" t="str">
        <f>'Door Labour'!AA24</f>
        <v>Fully clad metal doors cannot be fire certificated we have therefore allowed for a metal doorset</v>
      </c>
    </row>
    <row r="25" spans="1:27" x14ac:dyDescent="0.25">
      <c r="A25" s="64">
        <f>'Door Comparison'!A25</f>
        <v>0</v>
      </c>
      <c r="B25" s="145">
        <f>'Door Comparison'!B25</f>
        <v>23</v>
      </c>
      <c r="C25" s="77" t="str">
        <f>'Door Comparison'!C25</f>
        <v>E07</v>
      </c>
      <c r="D25" s="60">
        <f>'Door Comparison'!D25</f>
        <v>2240</v>
      </c>
      <c r="E25" s="60">
        <f>'Door Comparison'!E25</f>
        <v>1940</v>
      </c>
      <c r="G25" s="63">
        <f>'Door Comparison'!G25</f>
        <v>0</v>
      </c>
      <c r="H25" s="63">
        <f>'Door Comparison'!H25</f>
        <v>1</v>
      </c>
      <c r="J25" s="63">
        <f>'Door Comparison'!J25</f>
        <v>1</v>
      </c>
      <c r="K25" s="63">
        <f>'Door Comparison'!K25</f>
        <v>0</v>
      </c>
      <c r="L25" s="63">
        <f>'Door Comparison'!L25</f>
        <v>0</v>
      </c>
      <c r="N25" s="65">
        <f t="shared" si="0"/>
        <v>0.55000000000000004</v>
      </c>
      <c r="P25" s="65">
        <f t="shared" si="1"/>
        <v>4.9000000000000004</v>
      </c>
      <c r="R25" s="1">
        <f>JMS!X24</f>
        <v>0</v>
      </c>
      <c r="S25" s="65">
        <f>'Door Comparison'!W25</f>
        <v>1530</v>
      </c>
      <c r="U25" s="65">
        <f t="shared" si="2"/>
        <v>12.24</v>
      </c>
      <c r="X25" s="66">
        <f t="shared" si="3"/>
        <v>1547.69</v>
      </c>
      <c r="Y25" s="61" t="e">
        <f>#REF!</f>
        <v>#REF!</v>
      </c>
      <c r="Z25" s="118" t="str">
        <f>'Door Labour'!AA25</f>
        <v>Fully clad metal doors cannot be fire certificated we have therefore allowed for a metal doorset</v>
      </c>
    </row>
    <row r="26" spans="1:27" x14ac:dyDescent="0.25">
      <c r="A26" s="64">
        <f>'Door Comparison'!A26</f>
        <v>0</v>
      </c>
      <c r="B26" s="145">
        <f>'Door Comparison'!B26</f>
        <v>24</v>
      </c>
      <c r="C26" s="77" t="str">
        <f>'Door Comparison'!C26</f>
        <v>E07</v>
      </c>
      <c r="D26" s="60">
        <f>'Door Comparison'!D26</f>
        <v>2240</v>
      </c>
      <c r="E26" s="60">
        <f>'Door Comparison'!E26</f>
        <v>2335</v>
      </c>
      <c r="G26" s="63">
        <f>'Door Comparison'!G26</f>
        <v>0</v>
      </c>
      <c r="H26" s="63">
        <f>'Door Comparison'!H26</f>
        <v>1</v>
      </c>
      <c r="J26" s="63">
        <f>'Door Comparison'!J26</f>
        <v>1</v>
      </c>
      <c r="K26" s="63">
        <f>'Door Comparison'!K26</f>
        <v>0</v>
      </c>
      <c r="L26" s="63">
        <f>'Door Comparison'!L26</f>
        <v>0</v>
      </c>
      <c r="N26" s="65">
        <f t="shared" si="0"/>
        <v>0.62</v>
      </c>
      <c r="P26" s="65">
        <f t="shared" si="1"/>
        <v>5.53</v>
      </c>
      <c r="R26" s="1">
        <f>JMS!X25</f>
        <v>0</v>
      </c>
      <c r="S26" s="65">
        <f>'Door Comparison'!W26</f>
        <v>1679</v>
      </c>
      <c r="U26" s="65">
        <f t="shared" si="2"/>
        <v>13.82</v>
      </c>
      <c r="X26" s="66">
        <f t="shared" si="3"/>
        <v>1698.97</v>
      </c>
      <c r="Y26" s="61" t="e">
        <f>#REF!</f>
        <v>#REF!</v>
      </c>
      <c r="Z26" s="118" t="str">
        <f>'Door Labour'!AA26</f>
        <v>Fully clad metal doors cannot be fire certificated we have therefore allowed for a metal doorset</v>
      </c>
    </row>
    <row r="27" spans="1:27" x14ac:dyDescent="0.25">
      <c r="A27" s="64">
        <f>'Door Comparison'!A27</f>
        <v>0</v>
      </c>
      <c r="B27" s="145">
        <f>'Door Comparison'!B27</f>
        <v>25</v>
      </c>
      <c r="C27" s="77" t="str">
        <f>'Door Comparison'!C27</f>
        <v>E07</v>
      </c>
      <c r="D27" s="60">
        <f>'Door Comparison'!D27</f>
        <v>1904</v>
      </c>
      <c r="E27" s="60">
        <f>'Door Comparison'!E27</f>
        <v>2235</v>
      </c>
      <c r="G27" s="63">
        <f>'Door Comparison'!G27</f>
        <v>0</v>
      </c>
      <c r="H27" s="63">
        <f>'Door Comparison'!H27</f>
        <v>1</v>
      </c>
      <c r="J27" s="63">
        <f>'Door Comparison'!J27</f>
        <v>0</v>
      </c>
      <c r="K27" s="63">
        <f>'Door Comparison'!K27</f>
        <v>1</v>
      </c>
      <c r="L27" s="63">
        <f>'Door Comparison'!L27</f>
        <v>0</v>
      </c>
      <c r="N27" s="65">
        <f t="shared" si="0"/>
        <v>0.56999999999999995</v>
      </c>
      <c r="P27" s="65">
        <f t="shared" si="1"/>
        <v>5.0999999999999996</v>
      </c>
      <c r="R27" s="1">
        <f>JMS!X26</f>
        <v>0</v>
      </c>
      <c r="S27" s="65">
        <f>'Door Comparison'!W27</f>
        <v>1698</v>
      </c>
      <c r="U27" s="65">
        <f t="shared" si="2"/>
        <v>12.75</v>
      </c>
      <c r="X27" s="66">
        <f t="shared" si="3"/>
        <v>1716.42</v>
      </c>
      <c r="Y27" s="61" t="e">
        <f>#REF!</f>
        <v>#REF!</v>
      </c>
      <c r="Z27" s="118" t="str">
        <f>'Door Labour'!AA27</f>
        <v>Fully clad metal doors cannot be fire certificated we have therefore allowed for a metal doorset</v>
      </c>
    </row>
    <row r="28" spans="1:27" x14ac:dyDescent="0.25">
      <c r="A28" s="64">
        <f>'Door Comparison'!A28</f>
        <v>0</v>
      </c>
      <c r="B28" s="145">
        <f>'Door Comparison'!B28</f>
        <v>26</v>
      </c>
      <c r="C28" s="77" t="str">
        <f>'Door Comparison'!C28</f>
        <v>UKPN1</v>
      </c>
      <c r="N28" s="65"/>
      <c r="P28" s="65"/>
      <c r="R28" s="1"/>
      <c r="U28" s="65"/>
      <c r="Y28" s="61" t="e">
        <f>#REF!</f>
        <v>#REF!</v>
      </c>
      <c r="Z28" s="118" t="str">
        <f>'Door Labour'!AA28</f>
        <v>By others - Excluded</v>
      </c>
    </row>
    <row r="29" spans="1:27" x14ac:dyDescent="0.25">
      <c r="A29" s="64">
        <f>'Door Comparison'!A29</f>
        <v>0</v>
      </c>
      <c r="B29" s="145">
        <f>'Door Comparison'!B29</f>
        <v>29</v>
      </c>
      <c r="C29" s="77" t="str">
        <f>'Door Comparison'!C29</f>
        <v>L01</v>
      </c>
      <c r="N29" s="65"/>
      <c r="P29" s="65"/>
      <c r="R29" s="1"/>
      <c r="U29" s="65"/>
      <c r="Y29" s="61" t="e">
        <f>#REF!</f>
        <v>#REF!</v>
      </c>
      <c r="Z29" s="118" t="str">
        <f>'Door Labour'!AA29</f>
        <v>Lift doors. Excluded</v>
      </c>
    </row>
    <row r="30" spans="1:27" x14ac:dyDescent="0.25">
      <c r="A30" s="64">
        <f>'Door Comparison'!A30</f>
        <v>0</v>
      </c>
      <c r="B30" s="145">
        <f>'Door Comparison'!B30</f>
        <v>30</v>
      </c>
      <c r="C30" s="77" t="str">
        <f>'Door Comparison'!C30</f>
        <v>L01</v>
      </c>
      <c r="N30" s="65"/>
      <c r="P30" s="65"/>
      <c r="R30" s="1"/>
      <c r="U30" s="65"/>
      <c r="Y30" s="61" t="e">
        <f>#REF!</f>
        <v>#REF!</v>
      </c>
      <c r="Z30" s="118" t="str">
        <f>'Door Labour'!AA30</f>
        <v>Lift doors. Excluded</v>
      </c>
    </row>
    <row r="31" spans="1:27" x14ac:dyDescent="0.25">
      <c r="A31" s="64">
        <f>'Door Comparison'!A31</f>
        <v>0</v>
      </c>
      <c r="B31" s="145">
        <f>'Door Comparison'!B31</f>
        <v>31</v>
      </c>
      <c r="C31" s="77" t="str">
        <f>'Door Comparison'!C31</f>
        <v>L01</v>
      </c>
      <c r="N31" s="65"/>
      <c r="P31" s="65"/>
      <c r="R31" s="1"/>
      <c r="U31" s="65"/>
      <c r="Y31" s="61" t="e">
        <f>#REF!</f>
        <v>#REF!</v>
      </c>
      <c r="Z31" s="118" t="str">
        <f>'Door Labour'!AA31</f>
        <v>Lift doors. Excluded</v>
      </c>
    </row>
    <row r="32" spans="1:27" x14ac:dyDescent="0.25">
      <c r="A32" s="64">
        <f>'Door Comparison'!A32</f>
        <v>0</v>
      </c>
      <c r="B32" s="145">
        <f>'Door Comparison'!B32</f>
        <v>32</v>
      </c>
      <c r="C32" s="77" t="str">
        <f>'Door Comparison'!C32</f>
        <v>L01</v>
      </c>
      <c r="N32" s="65"/>
      <c r="P32" s="65"/>
      <c r="R32" s="1"/>
      <c r="U32" s="65"/>
      <c r="Y32" s="61" t="e">
        <f>#REF!</f>
        <v>#REF!</v>
      </c>
      <c r="Z32" s="118" t="str">
        <f>'Door Labour'!AA32</f>
        <v>Lift doors. Excluded</v>
      </c>
    </row>
    <row r="33" spans="1:26" x14ac:dyDescent="0.25">
      <c r="A33" s="64">
        <f>'Door Comparison'!A33</f>
        <v>0</v>
      </c>
      <c r="B33" s="145">
        <f>'Door Comparison'!B33</f>
        <v>36</v>
      </c>
      <c r="C33" s="77" t="str">
        <f>'Door Comparison'!C33</f>
        <v>R08</v>
      </c>
      <c r="D33" s="60">
        <f>'Door Comparison'!D33</f>
        <v>1540</v>
      </c>
      <c r="E33" s="60">
        <f>'Door Comparison'!E33</f>
        <v>2470</v>
      </c>
      <c r="G33" s="63">
        <f>'Door Comparison'!G33</f>
        <v>0</v>
      </c>
      <c r="H33" s="63">
        <f>'Door Comparison'!H33</f>
        <v>1</v>
      </c>
      <c r="J33" s="63">
        <f>'Door Comparison'!J33</f>
        <v>0</v>
      </c>
      <c r="K33" s="63">
        <f>'Door Comparison'!K33</f>
        <v>1</v>
      </c>
      <c r="L33" s="63">
        <f>'Door Comparison'!L33</f>
        <v>0</v>
      </c>
      <c r="N33" s="65">
        <f t="shared" si="0"/>
        <v>0.57999999999999996</v>
      </c>
      <c r="P33" s="65">
        <f t="shared" si="1"/>
        <v>5.18</v>
      </c>
      <c r="R33" s="1">
        <f>JMS!X32</f>
        <v>0</v>
      </c>
      <c r="S33" s="65">
        <f>'Door Comparison'!W33</f>
        <v>859.68</v>
      </c>
      <c r="U33" s="65">
        <f t="shared" si="2"/>
        <v>12.96</v>
      </c>
      <c r="X33" s="66">
        <f t="shared" si="3"/>
        <v>878.4</v>
      </c>
      <c r="Y33" s="61" t="e">
        <f>#REF!</f>
        <v>#REF!</v>
      </c>
      <c r="Z33" s="118" t="str">
        <f>'Door Labour'!AA33</f>
        <v>Profab recommend a door primed for on site decoration by others to match surrounding finishes.</v>
      </c>
    </row>
    <row r="34" spans="1:26" x14ac:dyDescent="0.25">
      <c r="A34" s="64">
        <f>'Door Comparison'!A34</f>
        <v>0</v>
      </c>
      <c r="B34" s="145">
        <f>'Door Comparison'!B34</f>
        <v>38</v>
      </c>
      <c r="C34" s="77" t="str">
        <f>'Door Comparison'!C34</f>
        <v>R02</v>
      </c>
      <c r="D34" s="60">
        <f>'Door Comparison'!D34</f>
        <v>450</v>
      </c>
      <c r="E34" s="60">
        <f>'Door Comparison'!E34</f>
        <v>650</v>
      </c>
      <c r="G34" s="63">
        <f>'Door Comparison'!G34</f>
        <v>0</v>
      </c>
      <c r="H34" s="63">
        <f>'Door Comparison'!H34</f>
        <v>1</v>
      </c>
      <c r="J34" s="63">
        <f>'Door Comparison'!J34</f>
        <v>0</v>
      </c>
      <c r="K34" s="63">
        <f>'Door Comparison'!K34</f>
        <v>1</v>
      </c>
      <c r="L34" s="63">
        <f>'Door Comparison'!L34</f>
        <v>0</v>
      </c>
      <c r="N34" s="65">
        <f t="shared" si="0"/>
        <v>0.16</v>
      </c>
      <c r="P34" s="65">
        <f t="shared" si="1"/>
        <v>1.4</v>
      </c>
      <c r="R34" s="1">
        <f>JMS!X33</f>
        <v>0</v>
      </c>
      <c r="S34" s="65">
        <f>'Door Comparison'!W34</f>
        <v>114.7</v>
      </c>
      <c r="U34" s="65">
        <f t="shared" si="2"/>
        <v>3.5</v>
      </c>
      <c r="X34" s="66">
        <f t="shared" si="3"/>
        <v>119.76</v>
      </c>
      <c r="Y34" s="61" t="e">
        <f>#REF!</f>
        <v>#REF!</v>
      </c>
      <c r="Z34" s="118" t="str">
        <f>'Door Labour'!AA34</f>
        <v>Profab recommend a door primed for on site decoration by others to match surrounding finishes.</v>
      </c>
    </row>
    <row r="35" spans="1:26" x14ac:dyDescent="0.25">
      <c r="A35" s="64">
        <f>'Door Comparison'!A35</f>
        <v>0</v>
      </c>
      <c r="B35" s="145">
        <f>'Door Comparison'!B35</f>
        <v>39</v>
      </c>
      <c r="C35" s="77" t="str">
        <f>'Door Comparison'!C35</f>
        <v>L01</v>
      </c>
      <c r="N35" s="65"/>
      <c r="P35" s="65"/>
      <c r="R35" s="1"/>
      <c r="U35" s="65"/>
      <c r="Y35" s="61" t="e">
        <f>#REF!</f>
        <v>#REF!</v>
      </c>
      <c r="Z35" s="118" t="str">
        <f>'Door Labour'!AA35</f>
        <v>Lift doors. Excluded</v>
      </c>
    </row>
    <row r="36" spans="1:26" x14ac:dyDescent="0.25">
      <c r="A36" s="64">
        <f>'Door Comparison'!A36</f>
        <v>0</v>
      </c>
      <c r="B36" s="145">
        <f>'Door Comparison'!B36</f>
        <v>40</v>
      </c>
      <c r="C36" s="77" t="str">
        <f>'Door Comparison'!C36</f>
        <v>UKPN1</v>
      </c>
      <c r="N36" s="65"/>
      <c r="P36" s="65"/>
      <c r="R36" s="1"/>
      <c r="U36" s="65"/>
      <c r="Y36" s="61" t="e">
        <f>#REF!</f>
        <v>#REF!</v>
      </c>
      <c r="Z36" s="118" t="str">
        <f>'Door Labour'!AA36</f>
        <v>By others - Excluded</v>
      </c>
    </row>
    <row r="37" spans="1:26" x14ac:dyDescent="0.25">
      <c r="A37" s="64">
        <f>'Door Comparison'!A37</f>
        <v>0</v>
      </c>
      <c r="B37" s="145">
        <f>'Door Comparison'!B37</f>
        <v>41</v>
      </c>
      <c r="C37" s="77" t="str">
        <f>'Door Comparison'!C37</f>
        <v>R02</v>
      </c>
      <c r="D37" s="60">
        <f>'Door Comparison'!D37</f>
        <v>500</v>
      </c>
      <c r="E37" s="60">
        <f>'Door Comparison'!E37</f>
        <v>1400</v>
      </c>
      <c r="G37" s="63">
        <f>'Door Comparison'!G37</f>
        <v>0</v>
      </c>
      <c r="H37" s="63">
        <f>'Door Comparison'!H37</f>
        <v>1</v>
      </c>
      <c r="J37" s="63">
        <f>'Door Comparison'!J37</f>
        <v>0</v>
      </c>
      <c r="K37" s="63">
        <f>'Door Comparison'!K37</f>
        <v>0</v>
      </c>
      <c r="L37" s="63">
        <f>'Door Comparison'!L37</f>
        <v>0</v>
      </c>
      <c r="N37" s="65">
        <f t="shared" si="0"/>
        <v>0.3</v>
      </c>
      <c r="P37" s="65">
        <f t="shared" si="1"/>
        <v>2.64</v>
      </c>
      <c r="R37" s="1">
        <f>JMS!X36</f>
        <v>0</v>
      </c>
      <c r="S37" s="65">
        <f>'Door Comparison'!W37</f>
        <v>355.57</v>
      </c>
      <c r="U37" s="65">
        <f t="shared" si="2"/>
        <v>0</v>
      </c>
      <c r="X37" s="66">
        <f t="shared" si="3"/>
        <v>358.51</v>
      </c>
      <c r="Y37" s="61" t="e">
        <f>#REF!</f>
        <v>#REF!</v>
      </c>
      <c r="Z37" s="118" t="str">
        <f>'Door Labour'!AA37</f>
        <v>Profab recommend a door primed for on site decoration by others to match surrounding finishes.</v>
      </c>
    </row>
    <row r="38" spans="1:26" x14ac:dyDescent="0.25">
      <c r="A38" s="64">
        <f>'Door Comparison'!A38</f>
        <v>0</v>
      </c>
      <c r="B38" s="145">
        <f>'Door Comparison'!B38</f>
        <v>42</v>
      </c>
      <c r="C38" s="77" t="str">
        <f>'Door Comparison'!C38</f>
        <v>C07</v>
      </c>
      <c r="D38" s="60">
        <f>'Door Comparison'!D38</f>
        <v>1010</v>
      </c>
      <c r="E38" s="60">
        <f>'Door Comparison'!E38</f>
        <v>2100</v>
      </c>
      <c r="G38" s="63">
        <f>'Door Comparison'!G38</f>
        <v>0</v>
      </c>
      <c r="H38" s="63">
        <f>'Door Comparison'!H38</f>
        <v>1</v>
      </c>
      <c r="J38" s="63">
        <f>'Door Comparison'!J38</f>
        <v>0</v>
      </c>
      <c r="K38" s="63">
        <f>'Door Comparison'!K38</f>
        <v>1</v>
      </c>
      <c r="L38" s="63">
        <f>'Door Comparison'!L38</f>
        <v>0</v>
      </c>
      <c r="N38" s="65">
        <f t="shared" si="0"/>
        <v>0.47</v>
      </c>
      <c r="P38" s="65">
        <f t="shared" si="1"/>
        <v>4.17</v>
      </c>
      <c r="R38" s="1">
        <f>JMS!X37</f>
        <v>269.98</v>
      </c>
      <c r="S38" s="65">
        <f>'Door Comparison'!W38</f>
        <v>0</v>
      </c>
      <c r="U38" s="65">
        <f t="shared" si="2"/>
        <v>10.42</v>
      </c>
      <c r="X38" s="66">
        <f t="shared" si="3"/>
        <v>285.04000000000002</v>
      </c>
      <c r="Y38" s="61" t="e">
        <f>#REF!</f>
        <v>#REF!</v>
      </c>
      <c r="Z38" s="118">
        <f>'Door Labour'!AA38</f>
        <v>0</v>
      </c>
    </row>
    <row r="39" spans="1:26" x14ac:dyDescent="0.25">
      <c r="A39" s="64">
        <f>'Door Comparison'!A39</f>
        <v>0</v>
      </c>
      <c r="B39" s="145">
        <f>'Door Comparison'!B39</f>
        <v>43</v>
      </c>
      <c r="C39" s="77" t="str">
        <f>'Door Comparison'!C39</f>
        <v>E06</v>
      </c>
      <c r="D39" s="60">
        <f>'Door Comparison'!D39</f>
        <v>1010</v>
      </c>
      <c r="E39" s="60">
        <f>'Door Comparison'!E39</f>
        <v>2100</v>
      </c>
      <c r="G39" s="63">
        <f>'Door Comparison'!G39</f>
        <v>0</v>
      </c>
      <c r="H39" s="63">
        <f>'Door Comparison'!H39</f>
        <v>1</v>
      </c>
      <c r="J39" s="63">
        <f>'Door Comparison'!J39</f>
        <v>0</v>
      </c>
      <c r="K39" s="63">
        <f>'Door Comparison'!K39</f>
        <v>1</v>
      </c>
      <c r="L39" s="63">
        <f>'Door Comparison'!L39</f>
        <v>0</v>
      </c>
      <c r="N39" s="65">
        <f t="shared" si="0"/>
        <v>0.47</v>
      </c>
      <c r="P39" s="65">
        <f t="shared" si="1"/>
        <v>4.17</v>
      </c>
      <c r="R39" s="1">
        <f>JMS!X38</f>
        <v>0</v>
      </c>
      <c r="S39" s="65">
        <f>'Door Comparison'!W39</f>
        <v>1771</v>
      </c>
      <c r="U39" s="65">
        <f t="shared" si="2"/>
        <v>10.42</v>
      </c>
      <c r="X39" s="66">
        <f t="shared" si="3"/>
        <v>1786.06</v>
      </c>
      <c r="Y39" s="61" t="e">
        <f>#REF!</f>
        <v>#REF!</v>
      </c>
      <c r="Z39" s="118" t="str">
        <f>'Door Labour'!AA39</f>
        <v>Fully clad metal doors cannot be fire certificated we have therefore allowed for a metal doorset</v>
      </c>
    </row>
    <row r="40" spans="1:26" x14ac:dyDescent="0.25">
      <c r="A40" s="64">
        <f>'Door Comparison'!A40</f>
        <v>0</v>
      </c>
      <c r="B40" s="145">
        <f>'Door Comparison'!B40</f>
        <v>44</v>
      </c>
      <c r="C40" s="77" t="str">
        <f>'Door Comparison'!C40</f>
        <v>E06</v>
      </c>
      <c r="D40" s="60">
        <f>'Door Comparison'!D40</f>
        <v>1350</v>
      </c>
      <c r="E40" s="60">
        <f>'Door Comparison'!E40</f>
        <v>2100</v>
      </c>
      <c r="G40" s="63">
        <f>'Door Comparison'!G40</f>
        <v>0</v>
      </c>
      <c r="H40" s="63">
        <f>'Door Comparison'!H40</f>
        <v>1</v>
      </c>
      <c r="J40" s="63">
        <f>'Door Comparison'!J40</f>
        <v>0</v>
      </c>
      <c r="K40" s="63">
        <f>'Door Comparison'!K40</f>
        <v>1</v>
      </c>
      <c r="L40" s="63">
        <f>'Door Comparison'!L40</f>
        <v>0</v>
      </c>
      <c r="N40" s="65">
        <f t="shared" si="0"/>
        <v>0.5</v>
      </c>
      <c r="P40" s="65">
        <f t="shared" si="1"/>
        <v>4.4400000000000004</v>
      </c>
      <c r="R40" s="1">
        <f>JMS!X39</f>
        <v>0</v>
      </c>
      <c r="S40" s="65">
        <f>'Door Comparison'!W40</f>
        <v>1682</v>
      </c>
      <c r="U40" s="65">
        <f t="shared" si="2"/>
        <v>11.1</v>
      </c>
      <c r="X40" s="66">
        <f t="shared" si="3"/>
        <v>1698.04</v>
      </c>
      <c r="Y40" s="61" t="e">
        <f>#REF!</f>
        <v>#REF!</v>
      </c>
      <c r="Z40" s="118" t="str">
        <f>'Door Labour'!AA40</f>
        <v>Fully clad metal doors cannot be fire certificated we have therefore allowed for a metal doorset</v>
      </c>
    </row>
    <row r="41" spans="1:26" x14ac:dyDescent="0.25">
      <c r="A41" s="64">
        <f>'Door Comparison'!A41</f>
        <v>0</v>
      </c>
      <c r="B41" s="145">
        <f>'Door Comparison'!B41</f>
        <v>45</v>
      </c>
      <c r="C41" s="77" t="str">
        <f>'Door Comparison'!C41</f>
        <v>TBC</v>
      </c>
      <c r="N41" s="65"/>
      <c r="P41" s="65"/>
      <c r="R41" s="1"/>
      <c r="U41" s="65"/>
      <c r="Y41" s="61" t="e">
        <f>#REF!</f>
        <v>#REF!</v>
      </c>
      <c r="Z41" s="118" t="str">
        <f>'Door Labour'!AA41</f>
        <v>In abeyance - excluded</v>
      </c>
    </row>
    <row r="42" spans="1:26" x14ac:dyDescent="0.25">
      <c r="A42" s="64">
        <f>'Door Comparison'!A42</f>
        <v>0</v>
      </c>
      <c r="B42" s="145">
        <f>'Door Comparison'!B42</f>
        <v>46</v>
      </c>
      <c r="C42" s="77" t="str">
        <f>'Door Comparison'!C42</f>
        <v>TBC</v>
      </c>
      <c r="N42" s="65"/>
      <c r="P42" s="65"/>
      <c r="R42" s="1"/>
      <c r="U42" s="65"/>
      <c r="Y42" s="61" t="e">
        <f>#REF!</f>
        <v>#REF!</v>
      </c>
      <c r="Z42" s="118" t="str">
        <f>'Door Labour'!AA42</f>
        <v>In abeyance - excluded</v>
      </c>
    </row>
    <row r="43" spans="1:26" x14ac:dyDescent="0.25">
      <c r="A43" s="64">
        <f>'Door Comparison'!A43</f>
        <v>1</v>
      </c>
      <c r="B43" s="145">
        <f>'Door Comparison'!B43</f>
        <v>1</v>
      </c>
      <c r="C43" s="77" t="str">
        <f>'Door Comparison'!C43</f>
        <v>R07</v>
      </c>
      <c r="D43" s="60">
        <f>'Door Comparison'!D43</f>
        <v>550</v>
      </c>
      <c r="E43" s="60">
        <f>'Door Comparison'!E43</f>
        <v>2000</v>
      </c>
      <c r="G43" s="63">
        <f>'Door Comparison'!G43</f>
        <v>0</v>
      </c>
      <c r="H43" s="63">
        <f>'Door Comparison'!H43</f>
        <v>1</v>
      </c>
      <c r="J43" s="63">
        <f>'Door Comparison'!J43</f>
        <v>0</v>
      </c>
      <c r="K43" s="63">
        <f>'Door Comparison'!K43</f>
        <v>1</v>
      </c>
      <c r="L43" s="63">
        <f>'Door Comparison'!L43</f>
        <v>0</v>
      </c>
      <c r="N43" s="65">
        <f t="shared" si="0"/>
        <v>0.41</v>
      </c>
      <c r="P43" s="65">
        <f t="shared" si="1"/>
        <v>3.64</v>
      </c>
      <c r="R43" s="1">
        <f>JMS!X42</f>
        <v>0</v>
      </c>
      <c r="S43" s="65">
        <f>'Door Comparison'!W43</f>
        <v>411.3</v>
      </c>
      <c r="U43" s="65">
        <f t="shared" si="2"/>
        <v>9.1</v>
      </c>
      <c r="X43" s="66">
        <f t="shared" si="3"/>
        <v>424.45</v>
      </c>
      <c r="Y43" s="61" t="e">
        <f>#REF!</f>
        <v>#REF!</v>
      </c>
      <c r="Z43" s="118" t="str">
        <f>'Door Labour'!AA43</f>
        <v>Profab recommend a door primed for on site decoration by others to match surrounding finishes.</v>
      </c>
    </row>
    <row r="44" spans="1:26" x14ac:dyDescent="0.25">
      <c r="A44" s="64">
        <f>'Door Comparison'!A44</f>
        <v>1</v>
      </c>
      <c r="B44" s="145">
        <f>'Door Comparison'!B44</f>
        <v>2</v>
      </c>
      <c r="C44" s="77" t="str">
        <f>'Door Comparison'!C44</f>
        <v>E06</v>
      </c>
      <c r="D44" s="60">
        <f>'Door Comparison'!D44</f>
        <v>1010</v>
      </c>
      <c r="E44" s="60">
        <f>'Door Comparison'!E44</f>
        <v>2100</v>
      </c>
      <c r="G44" s="63">
        <f>'Door Comparison'!G44</f>
        <v>0</v>
      </c>
      <c r="H44" s="63">
        <f>'Door Comparison'!H44</f>
        <v>1</v>
      </c>
      <c r="J44" s="63">
        <f>'Door Comparison'!J44</f>
        <v>0</v>
      </c>
      <c r="K44" s="63">
        <f>'Door Comparison'!K44</f>
        <v>1</v>
      </c>
      <c r="L44" s="63">
        <f>'Door Comparison'!L44</f>
        <v>0</v>
      </c>
      <c r="N44" s="65">
        <f t="shared" si="0"/>
        <v>0.47</v>
      </c>
      <c r="P44" s="65">
        <f t="shared" si="1"/>
        <v>4.17</v>
      </c>
      <c r="R44" s="1">
        <f>JMS!X43</f>
        <v>0</v>
      </c>
      <c r="S44" s="65">
        <f>'Door Comparison'!W44</f>
        <v>1046</v>
      </c>
      <c r="U44" s="65">
        <f t="shared" si="2"/>
        <v>10.42</v>
      </c>
      <c r="X44" s="66">
        <f t="shared" si="3"/>
        <v>1061.06</v>
      </c>
      <c r="Y44" s="61" t="e">
        <f>#REF!</f>
        <v>#REF!</v>
      </c>
      <c r="Z44" s="118" t="str">
        <f>'Door Labour'!AA44</f>
        <v>Fully clad metal doors cannot be fire certificated we have therefore allowed for a metal doorset</v>
      </c>
    </row>
    <row r="45" spans="1:26" x14ac:dyDescent="0.25">
      <c r="A45" s="64">
        <f>'Door Comparison'!A45</f>
        <v>1</v>
      </c>
      <c r="B45" s="145">
        <f>'Door Comparison'!B45</f>
        <v>5</v>
      </c>
      <c r="C45" s="77" t="str">
        <f>'Door Comparison'!C45</f>
        <v>C07</v>
      </c>
      <c r="D45" s="60">
        <f>'Door Comparison'!D45</f>
        <v>1250</v>
      </c>
      <c r="E45" s="60">
        <f>'Door Comparison'!E45</f>
        <v>2100</v>
      </c>
      <c r="G45" s="63">
        <f>'Door Comparison'!G45</f>
        <v>0</v>
      </c>
      <c r="H45" s="63">
        <f>'Door Comparison'!H45</f>
        <v>1</v>
      </c>
      <c r="J45" s="63">
        <f>'Door Comparison'!J45</f>
        <v>0</v>
      </c>
      <c r="K45" s="63">
        <f>'Door Comparison'!K45</f>
        <v>1</v>
      </c>
      <c r="L45" s="63">
        <f>'Door Comparison'!L45</f>
        <v>0</v>
      </c>
      <c r="N45" s="65">
        <f t="shared" si="0"/>
        <v>0.49</v>
      </c>
      <c r="P45" s="65">
        <f t="shared" si="1"/>
        <v>4.3600000000000003</v>
      </c>
      <c r="R45" s="1">
        <f>JMS!X44</f>
        <v>276.31</v>
      </c>
      <c r="S45" s="65">
        <f>'Door Comparison'!W45</f>
        <v>931.36</v>
      </c>
      <c r="U45" s="65">
        <f t="shared" si="2"/>
        <v>10.9</v>
      </c>
      <c r="X45" s="66">
        <f t="shared" si="3"/>
        <v>1223.42</v>
      </c>
      <c r="Y45" s="61" t="e">
        <f>#REF!</f>
        <v>#REF!</v>
      </c>
      <c r="Z45" s="118">
        <f>'Door Labour'!AA45</f>
        <v>0</v>
      </c>
    </row>
    <row r="46" spans="1:26" x14ac:dyDescent="0.25">
      <c r="A46" s="64">
        <f>'Door Comparison'!A46</f>
        <v>1</v>
      </c>
      <c r="B46" s="145">
        <f>'Door Comparison'!B46</f>
        <v>6</v>
      </c>
      <c r="C46" s="77" t="str">
        <f>'Door Comparison'!C46</f>
        <v>C07</v>
      </c>
      <c r="D46" s="60">
        <f>'Door Comparison'!D46</f>
        <v>1010</v>
      </c>
      <c r="E46" s="60">
        <f>'Door Comparison'!E46</f>
        <v>2100</v>
      </c>
      <c r="G46" s="63">
        <f>'Door Comparison'!G46</f>
        <v>1</v>
      </c>
      <c r="H46" s="63">
        <f>'Door Comparison'!H46</f>
        <v>0</v>
      </c>
      <c r="J46" s="63">
        <f>'Door Comparison'!J46</f>
        <v>0</v>
      </c>
      <c r="K46" s="63">
        <f>'Door Comparison'!K46</f>
        <v>0</v>
      </c>
      <c r="L46" s="63">
        <f>'Door Comparison'!L46</f>
        <v>0</v>
      </c>
      <c r="N46" s="65">
        <f t="shared" si="0"/>
        <v>0.21</v>
      </c>
      <c r="P46" s="65">
        <f t="shared" si="1"/>
        <v>4.17</v>
      </c>
      <c r="R46" s="1">
        <f>JMS!X45</f>
        <v>172.89</v>
      </c>
      <c r="S46" s="65">
        <f>'Door Comparison'!W46</f>
        <v>294.05</v>
      </c>
      <c r="U46" s="65">
        <f t="shared" si="2"/>
        <v>0</v>
      </c>
      <c r="X46" s="66">
        <f t="shared" si="3"/>
        <v>471.32</v>
      </c>
      <c r="Y46" s="61" t="e">
        <f>#REF!</f>
        <v>#REF!</v>
      </c>
      <c r="Z46" s="118">
        <f>'Door Labour'!AA46</f>
        <v>0</v>
      </c>
    </row>
    <row r="47" spans="1:26" x14ac:dyDescent="0.25">
      <c r="A47" s="64">
        <f>'Door Comparison'!A47</f>
        <v>1</v>
      </c>
      <c r="B47" s="145">
        <f>'Door Comparison'!B47</f>
        <v>7</v>
      </c>
      <c r="C47" s="77" t="str">
        <f>'Door Comparison'!C47</f>
        <v>C07</v>
      </c>
      <c r="D47" s="60">
        <f>'Door Comparison'!D47</f>
        <v>1010</v>
      </c>
      <c r="E47" s="60">
        <f>'Door Comparison'!E47</f>
        <v>2100</v>
      </c>
      <c r="G47" s="63">
        <f>'Door Comparison'!G47</f>
        <v>1</v>
      </c>
      <c r="H47" s="63">
        <f>'Door Comparison'!H47</f>
        <v>0</v>
      </c>
      <c r="J47" s="63">
        <f>'Door Comparison'!J47</f>
        <v>0</v>
      </c>
      <c r="K47" s="63">
        <f>'Door Comparison'!K47</f>
        <v>0</v>
      </c>
      <c r="L47" s="63">
        <f>'Door Comparison'!L47</f>
        <v>0</v>
      </c>
      <c r="N47" s="65">
        <f t="shared" si="0"/>
        <v>0.21</v>
      </c>
      <c r="P47" s="65">
        <f t="shared" si="1"/>
        <v>4.17</v>
      </c>
      <c r="R47" s="1">
        <f>JMS!X46</f>
        <v>172.89</v>
      </c>
      <c r="S47" s="65">
        <f>'Door Comparison'!W47</f>
        <v>294.05</v>
      </c>
      <c r="U47" s="65">
        <f t="shared" si="2"/>
        <v>0</v>
      </c>
      <c r="X47" s="66">
        <f t="shared" si="3"/>
        <v>471.32</v>
      </c>
      <c r="Y47" s="61" t="e">
        <f>#REF!</f>
        <v>#REF!</v>
      </c>
      <c r="Z47" s="118">
        <f>'Door Labour'!AA47</f>
        <v>0</v>
      </c>
    </row>
    <row r="48" spans="1:26" x14ac:dyDescent="0.25">
      <c r="A48" s="64">
        <f>'Door Comparison'!A48</f>
        <v>1</v>
      </c>
      <c r="B48" s="145">
        <f>'Door Comparison'!B48</f>
        <v>9</v>
      </c>
      <c r="C48" s="77" t="str">
        <f>'Door Comparison'!C48</f>
        <v>L01</v>
      </c>
      <c r="N48" s="65"/>
      <c r="P48" s="65"/>
      <c r="R48" s="1"/>
      <c r="U48" s="65"/>
      <c r="Y48" s="61" t="e">
        <f>#REF!</f>
        <v>#REF!</v>
      </c>
      <c r="Z48" s="118" t="str">
        <f>'Door Labour'!AA48</f>
        <v>Lift doors. Excluded</v>
      </c>
    </row>
    <row r="49" spans="1:26" x14ac:dyDescent="0.25">
      <c r="A49" s="64">
        <f>'Door Comparison'!A49</f>
        <v>1</v>
      </c>
      <c r="B49" s="145">
        <f>'Door Comparison'!B49</f>
        <v>10</v>
      </c>
      <c r="C49" s="77" t="str">
        <f>'Door Comparison'!C49</f>
        <v>L01</v>
      </c>
      <c r="N49" s="65"/>
      <c r="P49" s="65"/>
      <c r="R49" s="1"/>
      <c r="U49" s="65"/>
      <c r="Y49" s="61" t="e">
        <f>#REF!</f>
        <v>#REF!</v>
      </c>
      <c r="Z49" s="118" t="str">
        <f>'Door Labour'!AA49</f>
        <v>Lift doors. Excluded</v>
      </c>
    </row>
    <row r="50" spans="1:26" x14ac:dyDescent="0.25">
      <c r="A50" s="64">
        <f>'Door Comparison'!A50</f>
        <v>1</v>
      </c>
      <c r="B50" s="145">
        <f>'Door Comparison'!B50</f>
        <v>11</v>
      </c>
      <c r="C50" s="77" t="str">
        <f>'Door Comparison'!C50</f>
        <v>R02</v>
      </c>
      <c r="D50" s="60">
        <f>'Door Comparison'!D50</f>
        <v>450</v>
      </c>
      <c r="E50" s="60">
        <f>'Door Comparison'!E50</f>
        <v>650</v>
      </c>
      <c r="G50" s="63">
        <f>'Door Comparison'!G50</f>
        <v>0</v>
      </c>
      <c r="H50" s="63">
        <f>'Door Comparison'!H50</f>
        <v>1</v>
      </c>
      <c r="J50" s="63">
        <f>'Door Comparison'!J50</f>
        <v>0</v>
      </c>
      <c r="K50" s="63">
        <f>'Door Comparison'!K50</f>
        <v>1</v>
      </c>
      <c r="L50" s="63">
        <f>'Door Comparison'!L50</f>
        <v>0</v>
      </c>
      <c r="N50" s="65">
        <f t="shared" si="0"/>
        <v>0.16</v>
      </c>
      <c r="P50" s="65">
        <f t="shared" si="1"/>
        <v>1.4</v>
      </c>
      <c r="R50" s="1">
        <f>JMS!X49</f>
        <v>0</v>
      </c>
      <c r="S50" s="65">
        <f>'Door Comparison'!W50</f>
        <v>114.7</v>
      </c>
      <c r="U50" s="65">
        <f t="shared" si="2"/>
        <v>3.5</v>
      </c>
      <c r="X50" s="66">
        <f t="shared" si="3"/>
        <v>119.76</v>
      </c>
      <c r="Y50" s="61" t="e">
        <f>#REF!</f>
        <v>#REF!</v>
      </c>
      <c r="Z50" s="118" t="str">
        <f>'Door Labour'!AA50</f>
        <v>Profab recommend a door primed for on site decoration by others to match surrounding finishes.</v>
      </c>
    </row>
    <row r="51" spans="1:26" x14ac:dyDescent="0.25">
      <c r="A51" s="64">
        <f>'Door Comparison'!A51</f>
        <v>1</v>
      </c>
      <c r="B51" s="145">
        <f>'Door Comparison'!B51</f>
        <v>12</v>
      </c>
      <c r="C51" s="77" t="str">
        <f>'Door Comparison'!C51</f>
        <v>C07</v>
      </c>
      <c r="D51" s="60">
        <f>'Door Comparison'!D51</f>
        <v>475</v>
      </c>
      <c r="E51" s="60">
        <f>'Door Comparison'!E51</f>
        <v>2100</v>
      </c>
      <c r="G51" s="63">
        <f>'Door Comparison'!G51</f>
        <v>0</v>
      </c>
      <c r="H51" s="63">
        <f>'Door Comparison'!H51</f>
        <v>1</v>
      </c>
      <c r="J51" s="63">
        <f>'Door Comparison'!J51</f>
        <v>0</v>
      </c>
      <c r="K51" s="63">
        <f>'Door Comparison'!K51</f>
        <v>1</v>
      </c>
      <c r="L51" s="63">
        <f>'Door Comparison'!L51</f>
        <v>0</v>
      </c>
      <c r="N51" s="65">
        <f t="shared" si="0"/>
        <v>0.42</v>
      </c>
      <c r="P51" s="65">
        <f t="shared" si="1"/>
        <v>3.74</v>
      </c>
      <c r="R51" s="1">
        <f>JMS!X50</f>
        <v>252.85</v>
      </c>
      <c r="S51" s="65">
        <f>'Door Comparison'!W51</f>
        <v>177.89</v>
      </c>
      <c r="U51" s="65">
        <f t="shared" si="2"/>
        <v>9.35</v>
      </c>
      <c r="X51" s="66">
        <f t="shared" si="3"/>
        <v>444.25</v>
      </c>
      <c r="Y51" s="61" t="e">
        <f>#REF!</f>
        <v>#REF!</v>
      </c>
      <c r="Z51" s="118">
        <f>'Door Labour'!AA51</f>
        <v>0</v>
      </c>
    </row>
    <row r="52" spans="1:26" x14ac:dyDescent="0.25">
      <c r="A52" s="64">
        <f>'Door Comparison'!A52</f>
        <v>1</v>
      </c>
      <c r="B52" s="145">
        <f>'Door Comparison'!B52</f>
        <v>13</v>
      </c>
      <c r="C52" s="77" t="str">
        <f>'Door Comparison'!C52</f>
        <v>C08</v>
      </c>
      <c r="D52" s="60">
        <f>'Door Comparison'!D52</f>
        <v>1940</v>
      </c>
      <c r="E52" s="60">
        <f>'Door Comparison'!E52</f>
        <v>2100</v>
      </c>
      <c r="G52" s="63">
        <f>'Door Comparison'!G52</f>
        <v>1</v>
      </c>
      <c r="H52" s="63">
        <f>'Door Comparison'!H52</f>
        <v>0</v>
      </c>
      <c r="J52" s="63">
        <f>'Door Comparison'!J52</f>
        <v>1</v>
      </c>
      <c r="K52" s="63">
        <f>'Door Comparison'!K52</f>
        <v>0</v>
      </c>
      <c r="L52" s="63">
        <f>'Door Comparison'!L52</f>
        <v>0</v>
      </c>
      <c r="N52" s="65">
        <f t="shared" si="0"/>
        <v>0.25</v>
      </c>
      <c r="P52" s="65">
        <f t="shared" si="1"/>
        <v>4.91</v>
      </c>
      <c r="R52" s="1">
        <f>JMS!X51</f>
        <v>205.74</v>
      </c>
      <c r="S52" s="65">
        <f>'Door Comparison'!W52</f>
        <v>964.46</v>
      </c>
      <c r="U52" s="65">
        <f t="shared" si="2"/>
        <v>12.28</v>
      </c>
      <c r="X52" s="66">
        <f t="shared" si="3"/>
        <v>1187.6400000000001</v>
      </c>
      <c r="Y52" s="61" t="e">
        <f>#REF!</f>
        <v>#REF!</v>
      </c>
      <c r="Z52" s="118">
        <f>'Door Labour'!AA52</f>
        <v>0</v>
      </c>
    </row>
    <row r="53" spans="1:26" x14ac:dyDescent="0.25">
      <c r="A53" s="64">
        <f>'Door Comparison'!A53</f>
        <v>1</v>
      </c>
      <c r="B53" s="145">
        <f>'Door Comparison'!B53</f>
        <v>14</v>
      </c>
      <c r="C53" s="77" t="str">
        <f>'Door Comparison'!C53</f>
        <v>C08</v>
      </c>
      <c r="D53" s="60">
        <f>'Door Comparison'!D53</f>
        <v>1340</v>
      </c>
      <c r="E53" s="60">
        <f>'Door Comparison'!E53</f>
        <v>2100</v>
      </c>
      <c r="G53" s="63">
        <f>'Door Comparison'!G53</f>
        <v>0</v>
      </c>
      <c r="H53" s="63">
        <f>'Door Comparison'!H53</f>
        <v>1</v>
      </c>
      <c r="J53" s="63">
        <f>'Door Comparison'!J53</f>
        <v>0</v>
      </c>
      <c r="K53" s="63">
        <f>'Door Comparison'!K53</f>
        <v>1</v>
      </c>
      <c r="L53" s="63">
        <f>'Door Comparison'!L53</f>
        <v>0</v>
      </c>
      <c r="N53" s="65">
        <f t="shared" si="0"/>
        <v>0.5</v>
      </c>
      <c r="P53" s="65">
        <f t="shared" si="1"/>
        <v>4.43</v>
      </c>
      <c r="R53" s="1">
        <f>JMS!X52</f>
        <v>278.68</v>
      </c>
      <c r="S53" s="65">
        <f>'Door Comparison'!W53</f>
        <v>437.64</v>
      </c>
      <c r="U53" s="65">
        <f t="shared" si="2"/>
        <v>11.08</v>
      </c>
      <c r="X53" s="66">
        <f t="shared" si="3"/>
        <v>732.33</v>
      </c>
      <c r="Y53" s="61" t="e">
        <f>#REF!</f>
        <v>#REF!</v>
      </c>
      <c r="Z53" s="118">
        <f>'Door Labour'!AA53</f>
        <v>0</v>
      </c>
    </row>
    <row r="54" spans="1:26" x14ac:dyDescent="0.25">
      <c r="A54" s="64">
        <f>'Door Comparison'!A54</f>
        <v>1</v>
      </c>
      <c r="B54" s="145">
        <f>'Door Comparison'!B54</f>
        <v>16</v>
      </c>
      <c r="C54" s="77" t="str">
        <f>'Door Comparison'!C54</f>
        <v>E06</v>
      </c>
      <c r="D54" s="60">
        <f>'Door Comparison'!D54</f>
        <v>1340</v>
      </c>
      <c r="E54" s="60">
        <f>'Door Comparison'!E54</f>
        <v>950</v>
      </c>
      <c r="G54" s="63">
        <f>'Door Comparison'!G54</f>
        <v>0</v>
      </c>
      <c r="H54" s="63">
        <f>'Door Comparison'!H54</f>
        <v>1</v>
      </c>
      <c r="J54" s="63">
        <f>'Door Comparison'!J54</f>
        <v>0</v>
      </c>
      <c r="K54" s="63">
        <f>'Door Comparison'!K54</f>
        <v>1</v>
      </c>
      <c r="L54" s="63">
        <f>'Door Comparison'!L54</f>
        <v>0</v>
      </c>
      <c r="N54" s="65">
        <f t="shared" si="0"/>
        <v>0.28999999999999998</v>
      </c>
      <c r="P54" s="65">
        <f t="shared" si="1"/>
        <v>2.59</v>
      </c>
      <c r="R54" s="1">
        <f>JMS!X53</f>
        <v>0</v>
      </c>
      <c r="S54" s="65">
        <f>'Door Comparison'!W54</f>
        <v>1316</v>
      </c>
      <c r="U54" s="65">
        <f t="shared" si="2"/>
        <v>6.48</v>
      </c>
      <c r="X54" s="66">
        <f t="shared" si="3"/>
        <v>1325.36</v>
      </c>
      <c r="Y54" s="61" t="e">
        <f>#REF!</f>
        <v>#REF!</v>
      </c>
      <c r="Z54" s="118" t="str">
        <f>'Door Labour'!AA54</f>
        <v>Fully clad metal doors cannot be fire certificated we have therefore allowed for a metal doorset</v>
      </c>
    </row>
    <row r="55" spans="1:26" x14ac:dyDescent="0.25">
      <c r="A55" s="64">
        <f>'Door Comparison'!A55</f>
        <v>1</v>
      </c>
      <c r="B55" s="145">
        <f>'Door Comparison'!B55</f>
        <v>18</v>
      </c>
      <c r="C55" s="77" t="str">
        <f>'Door Comparison'!C55</f>
        <v>C08</v>
      </c>
      <c r="D55" s="60">
        <f>'Door Comparison'!D55</f>
        <v>1340</v>
      </c>
      <c r="E55" s="60">
        <f>'Door Comparison'!E55</f>
        <v>2100</v>
      </c>
      <c r="G55" s="63">
        <f>'Door Comparison'!G55</f>
        <v>0</v>
      </c>
      <c r="H55" s="63">
        <f>'Door Comparison'!H55</f>
        <v>1</v>
      </c>
      <c r="J55" s="63">
        <f>'Door Comparison'!J55</f>
        <v>0</v>
      </c>
      <c r="K55" s="63">
        <f>'Door Comparison'!K55</f>
        <v>1</v>
      </c>
      <c r="L55" s="63">
        <f>'Door Comparison'!L55</f>
        <v>0</v>
      </c>
      <c r="N55" s="65">
        <f t="shared" si="0"/>
        <v>0.5</v>
      </c>
      <c r="P55" s="65">
        <f t="shared" si="1"/>
        <v>4.43</v>
      </c>
      <c r="R55" s="1">
        <f>JMS!X54</f>
        <v>278.68</v>
      </c>
      <c r="S55" s="65">
        <f>'Door Comparison'!W55</f>
        <v>437.64</v>
      </c>
      <c r="U55" s="65">
        <f t="shared" si="2"/>
        <v>11.08</v>
      </c>
      <c r="X55" s="66">
        <f t="shared" si="3"/>
        <v>732.33</v>
      </c>
      <c r="Y55" s="61" t="e">
        <f>#REF!</f>
        <v>#REF!</v>
      </c>
      <c r="Z55" s="118">
        <f>'Door Labour'!AA55</f>
        <v>0</v>
      </c>
    </row>
    <row r="56" spans="1:26" x14ac:dyDescent="0.25">
      <c r="A56" s="64">
        <f>'Door Comparison'!A56</f>
        <v>1</v>
      </c>
      <c r="B56" s="145">
        <f>'Door Comparison'!B56</f>
        <v>19</v>
      </c>
      <c r="C56" s="77" t="str">
        <f>'Door Comparison'!C56</f>
        <v>C08</v>
      </c>
      <c r="D56" s="60">
        <f>'Door Comparison'!D56</f>
        <v>1340</v>
      </c>
      <c r="E56" s="60">
        <f>'Door Comparison'!E56</f>
        <v>2100</v>
      </c>
      <c r="G56" s="63">
        <f>'Door Comparison'!G56</f>
        <v>0</v>
      </c>
      <c r="H56" s="63">
        <f>'Door Comparison'!H56</f>
        <v>1</v>
      </c>
      <c r="J56" s="63">
        <f>'Door Comparison'!J56</f>
        <v>0</v>
      </c>
      <c r="K56" s="63">
        <f>'Door Comparison'!K56</f>
        <v>1</v>
      </c>
      <c r="L56" s="63">
        <f>'Door Comparison'!L56</f>
        <v>0</v>
      </c>
      <c r="N56" s="65">
        <f t="shared" si="0"/>
        <v>0.5</v>
      </c>
      <c r="P56" s="65">
        <f t="shared" si="1"/>
        <v>4.43</v>
      </c>
      <c r="R56" s="1">
        <f>JMS!X55</f>
        <v>278.68</v>
      </c>
      <c r="S56" s="65">
        <f>'Door Comparison'!W56</f>
        <v>437.64</v>
      </c>
      <c r="U56" s="65">
        <f t="shared" si="2"/>
        <v>11.08</v>
      </c>
      <c r="X56" s="66">
        <f t="shared" si="3"/>
        <v>732.33</v>
      </c>
      <c r="Y56" s="61" t="e">
        <f>#REF!</f>
        <v>#REF!</v>
      </c>
      <c r="Z56" s="118">
        <f>'Door Labour'!AA56</f>
        <v>0</v>
      </c>
    </row>
    <row r="57" spans="1:26" x14ac:dyDescent="0.25">
      <c r="A57" s="64">
        <f>'Door Comparison'!A57</f>
        <v>1</v>
      </c>
      <c r="B57" s="145">
        <f>'Door Comparison'!B57</f>
        <v>20</v>
      </c>
      <c r="C57" s="77" t="str">
        <f>'Door Comparison'!C57</f>
        <v>C07</v>
      </c>
      <c r="D57" s="60">
        <f>'Door Comparison'!D57</f>
        <v>1200</v>
      </c>
      <c r="E57" s="60">
        <f>'Door Comparison'!E57</f>
        <v>2100</v>
      </c>
      <c r="G57" s="63">
        <f>'Door Comparison'!G57</f>
        <v>1</v>
      </c>
      <c r="H57" s="63">
        <f>'Door Comparison'!H57</f>
        <v>0</v>
      </c>
      <c r="J57" s="63">
        <f>'Door Comparison'!J57</f>
        <v>1</v>
      </c>
      <c r="K57" s="63">
        <f>'Door Comparison'!K57</f>
        <v>0</v>
      </c>
      <c r="L57" s="63">
        <f>'Door Comparison'!L57</f>
        <v>0</v>
      </c>
      <c r="N57" s="65">
        <f t="shared" si="0"/>
        <v>0.22</v>
      </c>
      <c r="P57" s="65">
        <f t="shared" si="1"/>
        <v>4.32</v>
      </c>
      <c r="R57" s="1">
        <f>JMS!X56</f>
        <v>195.91</v>
      </c>
      <c r="S57" s="65">
        <f>'Door Comparison'!W57</f>
        <v>352.71</v>
      </c>
      <c r="U57" s="65">
        <f t="shared" si="2"/>
        <v>10.8</v>
      </c>
      <c r="X57" s="66">
        <f t="shared" si="3"/>
        <v>563.96</v>
      </c>
      <c r="Y57" s="61" t="e">
        <f>#REF!</f>
        <v>#REF!</v>
      </c>
      <c r="Z57" s="118">
        <f>'Door Labour'!AA57</f>
        <v>0</v>
      </c>
    </row>
    <row r="58" spans="1:26" x14ac:dyDescent="0.25">
      <c r="A58" s="64">
        <f>'Door Comparison'!A58</f>
        <v>1</v>
      </c>
      <c r="B58" s="145">
        <f>'Door Comparison'!B58</f>
        <v>21</v>
      </c>
      <c r="C58" s="77" t="str">
        <f>'Door Comparison'!C58</f>
        <v>C08</v>
      </c>
      <c r="D58" s="60">
        <f>'Door Comparison'!D58</f>
        <v>1940</v>
      </c>
      <c r="E58" s="60">
        <f>'Door Comparison'!E58</f>
        <v>2100</v>
      </c>
      <c r="G58" s="63">
        <f>'Door Comparison'!G58</f>
        <v>0</v>
      </c>
      <c r="H58" s="63">
        <f>'Door Comparison'!H58</f>
        <v>1</v>
      </c>
      <c r="J58" s="63">
        <f>'Door Comparison'!J58</f>
        <v>0</v>
      </c>
      <c r="K58" s="63">
        <f>'Door Comparison'!K58</f>
        <v>1</v>
      </c>
      <c r="L58" s="63">
        <f>'Door Comparison'!L58</f>
        <v>0</v>
      </c>
      <c r="N58" s="65">
        <f t="shared" si="0"/>
        <v>0.55000000000000004</v>
      </c>
      <c r="P58" s="65">
        <f t="shared" si="1"/>
        <v>4.91</v>
      </c>
      <c r="R58" s="1">
        <f>JMS!X57</f>
        <v>294.49</v>
      </c>
      <c r="S58" s="65">
        <f>'Door Comparison'!W58</f>
        <v>607.12</v>
      </c>
      <c r="U58" s="65">
        <f t="shared" si="2"/>
        <v>12.28</v>
      </c>
      <c r="X58" s="66">
        <f t="shared" si="3"/>
        <v>919.35</v>
      </c>
      <c r="Y58" s="61" t="e">
        <f>#REF!</f>
        <v>#REF!</v>
      </c>
      <c r="Z58" s="118">
        <f>'Door Labour'!AA58</f>
        <v>0</v>
      </c>
    </row>
    <row r="59" spans="1:26" x14ac:dyDescent="0.25">
      <c r="A59" s="64">
        <f>'Door Comparison'!A59</f>
        <v>1</v>
      </c>
      <c r="B59" s="145">
        <f>'Door Comparison'!B59</f>
        <v>22</v>
      </c>
      <c r="C59" s="77" t="str">
        <f>'Door Comparison'!C59</f>
        <v>C07</v>
      </c>
      <c r="D59" s="60">
        <f>'Door Comparison'!D59</f>
        <v>1200</v>
      </c>
      <c r="E59" s="60">
        <f>'Door Comparison'!E59</f>
        <v>2100</v>
      </c>
      <c r="G59" s="63">
        <f>'Door Comparison'!G59</f>
        <v>1</v>
      </c>
      <c r="H59" s="63">
        <f>'Door Comparison'!H59</f>
        <v>0</v>
      </c>
      <c r="J59" s="63">
        <f>'Door Comparison'!J59</f>
        <v>1</v>
      </c>
      <c r="K59" s="63">
        <f>'Door Comparison'!K59</f>
        <v>0</v>
      </c>
      <c r="L59" s="63">
        <f>'Door Comparison'!L59</f>
        <v>0</v>
      </c>
      <c r="N59" s="65">
        <f t="shared" si="0"/>
        <v>0.22</v>
      </c>
      <c r="P59" s="65">
        <f t="shared" si="1"/>
        <v>4.32</v>
      </c>
      <c r="R59" s="1">
        <f>JMS!X58</f>
        <v>195.91</v>
      </c>
      <c r="S59" s="65">
        <f>'Door Comparison'!W59</f>
        <v>352.71</v>
      </c>
      <c r="U59" s="65">
        <f t="shared" si="2"/>
        <v>10.8</v>
      </c>
      <c r="X59" s="66">
        <f t="shared" si="3"/>
        <v>563.96</v>
      </c>
      <c r="Y59" s="61" t="e">
        <f>#REF!</f>
        <v>#REF!</v>
      </c>
      <c r="Z59" s="118">
        <f>'Door Labour'!AA59</f>
        <v>0</v>
      </c>
    </row>
    <row r="60" spans="1:26" x14ac:dyDescent="0.25">
      <c r="A60" s="64">
        <f>'Door Comparison'!A60</f>
        <v>1</v>
      </c>
      <c r="B60" s="145">
        <f>'Door Comparison'!B60</f>
        <v>23</v>
      </c>
      <c r="C60" s="77" t="str">
        <f>'Door Comparison'!C60</f>
        <v>C08</v>
      </c>
      <c r="D60" s="60">
        <f>'Door Comparison'!D60</f>
        <v>1940</v>
      </c>
      <c r="E60" s="60">
        <f>'Door Comparison'!E60</f>
        <v>2100</v>
      </c>
      <c r="G60" s="63">
        <f>'Door Comparison'!G60</f>
        <v>0</v>
      </c>
      <c r="H60" s="63">
        <f>'Door Comparison'!H60</f>
        <v>1</v>
      </c>
      <c r="J60" s="63">
        <f>'Door Comparison'!J60</f>
        <v>0</v>
      </c>
      <c r="K60" s="63">
        <f>'Door Comparison'!K60</f>
        <v>1</v>
      </c>
      <c r="L60" s="63">
        <f>'Door Comparison'!L60</f>
        <v>0</v>
      </c>
      <c r="N60" s="65">
        <f t="shared" si="0"/>
        <v>0.55000000000000004</v>
      </c>
      <c r="P60" s="65">
        <f t="shared" si="1"/>
        <v>4.91</v>
      </c>
      <c r="R60" s="1">
        <f>JMS!X59</f>
        <v>294.49</v>
      </c>
      <c r="S60" s="65">
        <f>'Door Comparison'!W60</f>
        <v>607.12</v>
      </c>
      <c r="U60" s="65">
        <f t="shared" si="2"/>
        <v>12.28</v>
      </c>
      <c r="X60" s="66">
        <f t="shared" si="3"/>
        <v>919.35</v>
      </c>
      <c r="Y60" s="61" t="e">
        <f>#REF!</f>
        <v>#REF!</v>
      </c>
      <c r="Z60" s="118">
        <f>'Door Labour'!AA60</f>
        <v>0</v>
      </c>
    </row>
    <row r="61" spans="1:26" x14ac:dyDescent="0.25">
      <c r="A61" s="64">
        <f>'Door Comparison'!A61</f>
        <v>1</v>
      </c>
      <c r="B61" s="145">
        <f>'Door Comparison'!B61</f>
        <v>24</v>
      </c>
      <c r="C61" s="77" t="str">
        <f>'Door Comparison'!C61</f>
        <v>C07</v>
      </c>
      <c r="D61" s="60">
        <f>'Door Comparison'!D61</f>
        <v>1200</v>
      </c>
      <c r="E61" s="60">
        <f>'Door Comparison'!E61</f>
        <v>2100</v>
      </c>
      <c r="G61" s="63">
        <f>'Door Comparison'!G61</f>
        <v>1</v>
      </c>
      <c r="H61" s="63">
        <f>'Door Comparison'!H61</f>
        <v>0</v>
      </c>
      <c r="J61" s="63">
        <f>'Door Comparison'!J61</f>
        <v>1</v>
      </c>
      <c r="K61" s="63">
        <f>'Door Comparison'!K61</f>
        <v>0</v>
      </c>
      <c r="L61" s="63">
        <f>'Door Comparison'!L61</f>
        <v>0</v>
      </c>
      <c r="N61" s="65">
        <f t="shared" si="0"/>
        <v>0.22</v>
      </c>
      <c r="P61" s="65">
        <f t="shared" si="1"/>
        <v>4.32</v>
      </c>
      <c r="R61" s="1">
        <f>JMS!X60</f>
        <v>195.91</v>
      </c>
      <c r="S61" s="65">
        <f>'Door Comparison'!W61</f>
        <v>650.26</v>
      </c>
      <c r="U61" s="65">
        <f t="shared" si="2"/>
        <v>10.8</v>
      </c>
      <c r="X61" s="66">
        <f t="shared" si="3"/>
        <v>861.51</v>
      </c>
      <c r="Y61" s="61" t="e">
        <f>#REF!</f>
        <v>#REF!</v>
      </c>
      <c r="Z61" s="118">
        <f>'Door Labour'!AA61</f>
        <v>0</v>
      </c>
    </row>
    <row r="62" spans="1:26" x14ac:dyDescent="0.25">
      <c r="A62" s="64">
        <f>'Door Comparison'!A62</f>
        <v>1</v>
      </c>
      <c r="B62" s="145">
        <f>'Door Comparison'!B62</f>
        <v>25</v>
      </c>
      <c r="C62" s="77" t="str">
        <f>'Door Comparison'!C62</f>
        <v>C07</v>
      </c>
      <c r="D62" s="60">
        <f>'Door Comparison'!D62</f>
        <v>1200</v>
      </c>
      <c r="E62" s="60">
        <f>'Door Comparison'!E62</f>
        <v>2100</v>
      </c>
      <c r="G62" s="63">
        <f>'Door Comparison'!G62</f>
        <v>0</v>
      </c>
      <c r="H62" s="63">
        <f>'Door Comparison'!H62</f>
        <v>1</v>
      </c>
      <c r="J62" s="63">
        <f>'Door Comparison'!J62</f>
        <v>0</v>
      </c>
      <c r="K62" s="63">
        <f>'Door Comparison'!K62</f>
        <v>1</v>
      </c>
      <c r="L62" s="63">
        <f>'Door Comparison'!L62</f>
        <v>0</v>
      </c>
      <c r="N62" s="65">
        <f t="shared" si="0"/>
        <v>0.49</v>
      </c>
      <c r="P62" s="65">
        <f t="shared" si="1"/>
        <v>4.32</v>
      </c>
      <c r="R62" s="1">
        <f>JMS!X61</f>
        <v>274.99</v>
      </c>
      <c r="S62" s="65">
        <f>'Door Comparison'!W62</f>
        <v>650.26</v>
      </c>
      <c r="U62" s="65">
        <f t="shared" si="2"/>
        <v>10.8</v>
      </c>
      <c r="X62" s="66">
        <f t="shared" si="3"/>
        <v>940.86</v>
      </c>
      <c r="Y62" s="61" t="e">
        <f>#REF!</f>
        <v>#REF!</v>
      </c>
      <c r="Z62" s="118">
        <f>'Door Labour'!AA62</f>
        <v>0</v>
      </c>
    </row>
    <row r="63" spans="1:26" x14ac:dyDescent="0.25">
      <c r="A63" s="64">
        <f>'Door Comparison'!A63</f>
        <v>1</v>
      </c>
      <c r="B63" s="145">
        <f>'Door Comparison'!B63</f>
        <v>26</v>
      </c>
      <c r="C63" s="77" t="str">
        <f>'Door Comparison'!C63</f>
        <v>C03</v>
      </c>
      <c r="D63" s="60">
        <f>'Door Comparison'!D63</f>
        <v>1250</v>
      </c>
      <c r="E63" s="60">
        <f>'Door Comparison'!E63</f>
        <v>2100</v>
      </c>
      <c r="G63" s="63">
        <f>'Door Comparison'!G63</f>
        <v>0</v>
      </c>
      <c r="H63" s="63">
        <f>'Door Comparison'!H63</f>
        <v>1</v>
      </c>
      <c r="J63" s="63">
        <f>'Door Comparison'!J63</f>
        <v>1</v>
      </c>
      <c r="K63" s="63">
        <f>'Door Comparison'!K63</f>
        <v>0</v>
      </c>
      <c r="L63" s="63">
        <f>'Door Comparison'!L63</f>
        <v>0</v>
      </c>
      <c r="N63" s="65">
        <f t="shared" si="0"/>
        <v>0.49</v>
      </c>
      <c r="P63" s="65">
        <f t="shared" si="1"/>
        <v>4.3600000000000003</v>
      </c>
      <c r="R63" s="1">
        <f>JMS!X62</f>
        <v>215.17</v>
      </c>
      <c r="S63" s="65">
        <f>'Door Comparison'!W63</f>
        <v>558.94000000000005</v>
      </c>
      <c r="U63" s="65">
        <f t="shared" si="2"/>
        <v>10.9</v>
      </c>
      <c r="X63" s="66">
        <f t="shared" si="3"/>
        <v>789.86</v>
      </c>
      <c r="Y63" s="61" t="e">
        <f>#REF!</f>
        <v>#REF!</v>
      </c>
      <c r="Z63" s="118">
        <f>'Door Labour'!AA63</f>
        <v>0</v>
      </c>
    </row>
    <row r="64" spans="1:26" x14ac:dyDescent="0.25">
      <c r="A64" s="64">
        <f>'Door Comparison'!A64</f>
        <v>1</v>
      </c>
      <c r="B64" s="145">
        <f>'Door Comparison'!B64</f>
        <v>27</v>
      </c>
      <c r="C64" s="77" t="str">
        <f>'Door Comparison'!C64</f>
        <v>C03</v>
      </c>
      <c r="D64" s="60">
        <f>'Door Comparison'!D64</f>
        <v>1200</v>
      </c>
      <c r="E64" s="60">
        <f>'Door Comparison'!E64</f>
        <v>2100</v>
      </c>
      <c r="G64" s="63">
        <f>'Door Comparison'!G64</f>
        <v>0</v>
      </c>
      <c r="H64" s="63">
        <f>'Door Comparison'!H64</f>
        <v>1</v>
      </c>
      <c r="J64" s="63">
        <f>'Door Comparison'!J64</f>
        <v>0</v>
      </c>
      <c r="K64" s="63">
        <f>'Door Comparison'!K64</f>
        <v>1</v>
      </c>
      <c r="L64" s="63">
        <f>'Door Comparison'!L64</f>
        <v>0</v>
      </c>
      <c r="N64" s="65">
        <f t="shared" si="0"/>
        <v>0.49</v>
      </c>
      <c r="P64" s="65">
        <f t="shared" si="1"/>
        <v>4.32</v>
      </c>
      <c r="R64" s="1">
        <f>JMS!X63</f>
        <v>254.53</v>
      </c>
      <c r="S64" s="65">
        <f>'Door Comparison'!W64</f>
        <v>651.24</v>
      </c>
      <c r="U64" s="65">
        <f t="shared" si="2"/>
        <v>10.8</v>
      </c>
      <c r="X64" s="66">
        <f t="shared" si="3"/>
        <v>921.38</v>
      </c>
      <c r="Y64" s="61" t="e">
        <f>#REF!</f>
        <v>#REF!</v>
      </c>
      <c r="Z64" s="118">
        <f>'Door Labour'!AA64</f>
        <v>0</v>
      </c>
    </row>
    <row r="65" spans="1:26" x14ac:dyDescent="0.25">
      <c r="A65" s="64">
        <f>'Door Comparison'!A65</f>
        <v>1</v>
      </c>
      <c r="B65" s="145">
        <f>'Door Comparison'!B65</f>
        <v>28</v>
      </c>
      <c r="C65" s="77" t="str">
        <f>'Door Comparison'!C65</f>
        <v>R07</v>
      </c>
      <c r="D65" s="60">
        <f>'Door Comparison'!D65</f>
        <v>550</v>
      </c>
      <c r="E65" s="60">
        <f>'Door Comparison'!E65</f>
        <v>2000</v>
      </c>
      <c r="G65" s="63">
        <f>'Door Comparison'!G65</f>
        <v>0</v>
      </c>
      <c r="H65" s="63">
        <f>'Door Comparison'!H65</f>
        <v>1</v>
      </c>
      <c r="J65" s="63">
        <f>'Door Comparison'!J65</f>
        <v>0</v>
      </c>
      <c r="K65" s="63">
        <f>'Door Comparison'!K65</f>
        <v>1</v>
      </c>
      <c r="L65" s="63">
        <f>'Door Comparison'!L65</f>
        <v>0</v>
      </c>
      <c r="N65" s="65">
        <f t="shared" si="0"/>
        <v>0.41</v>
      </c>
      <c r="P65" s="65">
        <f t="shared" si="1"/>
        <v>3.64</v>
      </c>
      <c r="R65" s="1">
        <f>JMS!X64</f>
        <v>0</v>
      </c>
      <c r="S65" s="65">
        <f>'Door Comparison'!W65</f>
        <v>411.3</v>
      </c>
      <c r="U65" s="65">
        <f t="shared" si="2"/>
        <v>9.1</v>
      </c>
      <c r="X65" s="66">
        <f t="shared" si="3"/>
        <v>424.45</v>
      </c>
      <c r="Y65" s="61" t="e">
        <f>#REF!</f>
        <v>#REF!</v>
      </c>
      <c r="Z65" s="118" t="str">
        <f>'Door Labour'!AA65</f>
        <v>Profab recommend a door primed for on site decoration by others to match surrounding finishes.</v>
      </c>
    </row>
    <row r="66" spans="1:26" x14ac:dyDescent="0.25">
      <c r="A66" s="64">
        <f>'Door Comparison'!A66</f>
        <v>1</v>
      </c>
      <c r="B66" s="145">
        <f>'Door Comparison'!B66</f>
        <v>29</v>
      </c>
      <c r="C66" s="77" t="str">
        <f>'Door Comparison'!C66</f>
        <v>E06</v>
      </c>
      <c r="D66" s="60">
        <f>'Door Comparison'!D66</f>
        <v>1250</v>
      </c>
      <c r="E66" s="60">
        <f>'Door Comparison'!E66</f>
        <v>2100</v>
      </c>
      <c r="G66" s="63">
        <f>'Door Comparison'!G66</f>
        <v>0</v>
      </c>
      <c r="H66" s="63">
        <f>'Door Comparison'!H66</f>
        <v>1</v>
      </c>
      <c r="J66" s="63">
        <f>'Door Comparison'!J66</f>
        <v>0</v>
      </c>
      <c r="K66" s="63">
        <f>'Door Comparison'!K66</f>
        <v>0</v>
      </c>
      <c r="L66" s="63">
        <f>'Door Comparison'!L66</f>
        <v>0</v>
      </c>
      <c r="N66" s="65">
        <f t="shared" si="0"/>
        <v>0.49</v>
      </c>
      <c r="P66" s="65">
        <f t="shared" si="1"/>
        <v>4.3600000000000003</v>
      </c>
      <c r="R66" s="1">
        <f>JMS!X65</f>
        <v>0</v>
      </c>
      <c r="S66" s="65">
        <f>'Door Comparison'!W66</f>
        <v>815</v>
      </c>
      <c r="U66" s="65">
        <f t="shared" si="2"/>
        <v>0</v>
      </c>
      <c r="X66" s="66">
        <f t="shared" si="3"/>
        <v>819.85</v>
      </c>
      <c r="Y66" s="61" t="e">
        <f>#REF!</f>
        <v>#REF!</v>
      </c>
      <c r="Z66" s="118" t="str">
        <f>'Door Labour'!AA66</f>
        <v>Fully clad metal doors cannot be fire certificated we have therefore allowed for a metal doorset</v>
      </c>
    </row>
    <row r="67" spans="1:26" x14ac:dyDescent="0.25">
      <c r="A67" s="64">
        <f>'Door Comparison'!A67</f>
        <v>1</v>
      </c>
      <c r="B67" s="145">
        <f>'Door Comparison'!B67</f>
        <v>30</v>
      </c>
      <c r="C67" s="77" t="str">
        <f>'Door Comparison'!C67</f>
        <v>E06</v>
      </c>
      <c r="D67" s="60">
        <f>'Door Comparison'!D67</f>
        <v>1800</v>
      </c>
      <c r="E67" s="60">
        <f>'Door Comparison'!E67</f>
        <v>2100</v>
      </c>
      <c r="G67" s="63">
        <f>'Door Comparison'!G67</f>
        <v>0</v>
      </c>
      <c r="H67" s="63">
        <f>'Door Comparison'!H67</f>
        <v>1</v>
      </c>
      <c r="J67" s="63">
        <f>'Door Comparison'!J67</f>
        <v>0</v>
      </c>
      <c r="K67" s="63">
        <f>'Door Comparison'!K67</f>
        <v>1</v>
      </c>
      <c r="L67" s="63">
        <f>'Door Comparison'!L67</f>
        <v>0</v>
      </c>
      <c r="N67" s="65">
        <f t="shared" si="0"/>
        <v>0.54</v>
      </c>
      <c r="P67" s="65">
        <f t="shared" si="1"/>
        <v>4.8</v>
      </c>
      <c r="R67" s="1">
        <f>JMS!X66</f>
        <v>0</v>
      </c>
      <c r="S67" s="65">
        <f>'Door Comparison'!W67</f>
        <v>1325</v>
      </c>
      <c r="U67" s="65">
        <f t="shared" si="2"/>
        <v>12</v>
      </c>
      <c r="X67" s="66">
        <f t="shared" si="3"/>
        <v>1342.34</v>
      </c>
      <c r="Y67" s="61" t="e">
        <f>#REF!</f>
        <v>#REF!</v>
      </c>
      <c r="Z67" s="118" t="str">
        <f>'Door Labour'!AA67</f>
        <v>Fully clad metal doors cannot be fire certificated we have therefore allowed for a metal doorset</v>
      </c>
    </row>
    <row r="68" spans="1:26" x14ac:dyDescent="0.25">
      <c r="A68" s="64">
        <f>'Door Comparison'!A68</f>
        <v>2</v>
      </c>
      <c r="B68" s="145">
        <f>'Door Comparison'!B68</f>
        <v>1</v>
      </c>
      <c r="C68" s="77" t="str">
        <f>'Door Comparison'!C68</f>
        <v>R07</v>
      </c>
      <c r="D68" s="60">
        <f>'Door Comparison'!D68</f>
        <v>550</v>
      </c>
      <c r="E68" s="60">
        <f>'Door Comparison'!E68</f>
        <v>2000</v>
      </c>
      <c r="G68" s="63">
        <f>'Door Comparison'!G68</f>
        <v>0</v>
      </c>
      <c r="H68" s="63">
        <f>'Door Comparison'!H68</f>
        <v>1</v>
      </c>
      <c r="J68" s="63">
        <f>'Door Comparison'!J68</f>
        <v>0</v>
      </c>
      <c r="K68" s="63">
        <f>'Door Comparison'!K68</f>
        <v>1</v>
      </c>
      <c r="L68" s="63">
        <f>'Door Comparison'!L68</f>
        <v>0</v>
      </c>
      <c r="N68" s="65">
        <f t="shared" si="0"/>
        <v>0.41</v>
      </c>
      <c r="P68" s="65">
        <f t="shared" si="1"/>
        <v>3.64</v>
      </c>
      <c r="R68" s="1">
        <f>JMS!X67</f>
        <v>0</v>
      </c>
      <c r="S68" s="65">
        <f>'Door Comparison'!W68</f>
        <v>411.3</v>
      </c>
      <c r="U68" s="65">
        <f t="shared" si="2"/>
        <v>9.1</v>
      </c>
      <c r="X68" s="66">
        <f t="shared" si="3"/>
        <v>424.45</v>
      </c>
      <c r="Y68" s="61" t="e">
        <f>#REF!</f>
        <v>#REF!</v>
      </c>
      <c r="Z68" s="118" t="str">
        <f>'Door Labour'!AA68</f>
        <v>Profab recommend a door primed for on site decoration by others to match surrounding finishes.</v>
      </c>
    </row>
    <row r="69" spans="1:26" x14ac:dyDescent="0.25">
      <c r="A69" s="64">
        <f>'Door Comparison'!A69</f>
        <v>2</v>
      </c>
      <c r="B69" s="145">
        <f>'Door Comparison'!B69</f>
        <v>2</v>
      </c>
      <c r="C69" s="77" t="str">
        <f>'Door Comparison'!C69</f>
        <v>C03</v>
      </c>
      <c r="D69" s="60">
        <f>'Door Comparison'!D69</f>
        <v>1250</v>
      </c>
      <c r="E69" s="60">
        <f>'Door Comparison'!E69</f>
        <v>2275</v>
      </c>
      <c r="G69" s="63">
        <f>'Door Comparison'!G69</f>
        <v>0</v>
      </c>
      <c r="H69" s="63">
        <f>'Door Comparison'!H69</f>
        <v>1</v>
      </c>
      <c r="J69" s="63">
        <f>'Door Comparison'!J69</f>
        <v>0</v>
      </c>
      <c r="K69" s="63">
        <f>'Door Comparison'!K69</f>
        <v>1</v>
      </c>
      <c r="L69" s="63">
        <f>'Door Comparison'!L69</f>
        <v>0</v>
      </c>
      <c r="N69" s="65">
        <f t="shared" si="0"/>
        <v>0.52</v>
      </c>
      <c r="P69" s="65">
        <f t="shared" si="1"/>
        <v>4.6399999999999997</v>
      </c>
      <c r="R69" s="1">
        <f>JMS!X68</f>
        <v>262.45</v>
      </c>
      <c r="S69" s="65">
        <f>'Door Comparison'!W69</f>
        <v>651.24</v>
      </c>
      <c r="U69" s="65">
        <f t="shared" si="2"/>
        <v>11.6</v>
      </c>
      <c r="X69" s="66">
        <f t="shared" si="3"/>
        <v>930.45</v>
      </c>
      <c r="Y69" s="61" t="e">
        <f>#REF!</f>
        <v>#REF!</v>
      </c>
      <c r="Z69" s="118">
        <f>'Door Labour'!AA69</f>
        <v>0</v>
      </c>
    </row>
    <row r="70" spans="1:26" x14ac:dyDescent="0.25">
      <c r="A70" s="64">
        <f>'Door Comparison'!A70</f>
        <v>2</v>
      </c>
      <c r="B70" s="145">
        <f>'Door Comparison'!B70</f>
        <v>3</v>
      </c>
      <c r="C70" s="77" t="str">
        <f>'Door Comparison'!C70</f>
        <v>C07</v>
      </c>
      <c r="D70" s="60">
        <f>'Door Comparison'!D70</f>
        <v>1250</v>
      </c>
      <c r="E70" s="60">
        <f>'Door Comparison'!E70</f>
        <v>2275</v>
      </c>
      <c r="G70" s="63">
        <f>'Door Comparison'!G70</f>
        <v>1</v>
      </c>
      <c r="H70" s="63">
        <f>'Door Comparison'!H70</f>
        <v>0</v>
      </c>
      <c r="J70" s="63">
        <f>'Door Comparison'!J70</f>
        <v>1</v>
      </c>
      <c r="K70" s="63">
        <f>'Door Comparison'!K70</f>
        <v>0</v>
      </c>
      <c r="L70" s="63">
        <f>'Door Comparison'!L70</f>
        <v>0</v>
      </c>
      <c r="N70" s="65">
        <f t="shared" si="0"/>
        <v>0.23</v>
      </c>
      <c r="P70" s="65">
        <f t="shared" si="1"/>
        <v>4.6399999999999997</v>
      </c>
      <c r="R70" s="1">
        <f>JMS!X69</f>
        <v>202.57</v>
      </c>
      <c r="S70" s="65">
        <f>'Door Comparison'!W70</f>
        <v>544.58000000000004</v>
      </c>
      <c r="U70" s="65">
        <f t="shared" si="2"/>
        <v>11.6</v>
      </c>
      <c r="X70" s="66">
        <f t="shared" si="3"/>
        <v>763.62</v>
      </c>
      <c r="Y70" s="61" t="e">
        <f>#REF!</f>
        <v>#REF!</v>
      </c>
      <c r="Z70" s="118">
        <f>'Door Labour'!AA70</f>
        <v>0</v>
      </c>
    </row>
    <row r="71" spans="1:26" x14ac:dyDescent="0.25">
      <c r="A71" s="64">
        <f>'Door Comparison'!A71</f>
        <v>2</v>
      </c>
      <c r="B71" s="145">
        <f>'Door Comparison'!B71</f>
        <v>8</v>
      </c>
      <c r="C71" s="77" t="str">
        <f>'Door Comparison'!C71</f>
        <v>E06</v>
      </c>
      <c r="D71" s="60">
        <f>'Door Comparison'!D71</f>
        <v>910</v>
      </c>
      <c r="E71" s="60">
        <f>'Door Comparison'!E71</f>
        <v>2100</v>
      </c>
      <c r="G71" s="63">
        <f>'Door Comparison'!G71</f>
        <v>0</v>
      </c>
      <c r="H71" s="63">
        <f>'Door Comparison'!H71</f>
        <v>1</v>
      </c>
      <c r="J71" s="63">
        <f>'Door Comparison'!J71</f>
        <v>0</v>
      </c>
      <c r="K71" s="63">
        <f>'Door Comparison'!K71</f>
        <v>1</v>
      </c>
      <c r="L71" s="63">
        <f>'Door Comparison'!L71</f>
        <v>0</v>
      </c>
      <c r="N71" s="65">
        <f t="shared" si="0"/>
        <v>0.46</v>
      </c>
      <c r="P71" s="65">
        <f t="shared" si="1"/>
        <v>4.09</v>
      </c>
      <c r="R71" s="1">
        <f>JMS!X70</f>
        <v>0</v>
      </c>
      <c r="S71" s="65">
        <f>'Door Comparison'!W71</f>
        <v>1791</v>
      </c>
      <c r="U71" s="65">
        <f t="shared" si="2"/>
        <v>10.220000000000001</v>
      </c>
      <c r="X71" s="66">
        <f t="shared" si="3"/>
        <v>1805.77</v>
      </c>
      <c r="Y71" s="61" t="e">
        <f>#REF!</f>
        <v>#REF!</v>
      </c>
      <c r="Z71" s="118" t="str">
        <f>'Door Labour'!AA71</f>
        <v>Fully clad metal doors cannot be fire certificated we have therefore allowed for a metal doorset</v>
      </c>
    </row>
    <row r="72" spans="1:26" x14ac:dyDescent="0.25">
      <c r="A72" s="64">
        <f>'Door Comparison'!A72</f>
        <v>2</v>
      </c>
      <c r="B72" s="145">
        <f>'Door Comparison'!B72</f>
        <v>9</v>
      </c>
      <c r="C72" s="77" t="str">
        <f>'Door Comparison'!C72</f>
        <v>C07</v>
      </c>
      <c r="N72" s="65"/>
      <c r="P72" s="65"/>
      <c r="R72" s="1"/>
      <c r="U72" s="65"/>
      <c r="Y72" s="61" t="e">
        <f>#REF!</f>
        <v>#REF!</v>
      </c>
      <c r="Z72" s="118" t="str">
        <f>'Door Labour'!AA72</f>
        <v>Omitted</v>
      </c>
    </row>
    <row r="73" spans="1:26" x14ac:dyDescent="0.25">
      <c r="A73" s="64">
        <f>'Door Comparison'!A73</f>
        <v>2</v>
      </c>
      <c r="B73" s="145">
        <f>'Door Comparison'!B73</f>
        <v>11</v>
      </c>
      <c r="C73" s="77" t="str">
        <f>'Door Comparison'!C73</f>
        <v>C08</v>
      </c>
      <c r="D73" s="60">
        <f>'Door Comparison'!D73</f>
        <v>1940</v>
      </c>
      <c r="E73" s="60">
        <f>'Door Comparison'!E73</f>
        <v>2100</v>
      </c>
      <c r="G73" s="63">
        <f>'Door Comparison'!G73</f>
        <v>1</v>
      </c>
      <c r="H73" s="63">
        <f>'Door Comparison'!H73</f>
        <v>0</v>
      </c>
      <c r="J73" s="63">
        <f>'Door Comparison'!J73</f>
        <v>1</v>
      </c>
      <c r="K73" s="63">
        <f>'Door Comparison'!K73</f>
        <v>0</v>
      </c>
      <c r="L73" s="63">
        <f>'Door Comparison'!L73</f>
        <v>0</v>
      </c>
      <c r="N73" s="65">
        <f t="shared" si="0"/>
        <v>0.25</v>
      </c>
      <c r="P73" s="65">
        <f t="shared" si="1"/>
        <v>4.91</v>
      </c>
      <c r="R73" s="1">
        <f>JMS!X72</f>
        <v>205.74</v>
      </c>
      <c r="S73" s="65">
        <f>'Door Comparison'!W73</f>
        <v>782.54</v>
      </c>
      <c r="U73" s="65">
        <f t="shared" si="2"/>
        <v>12.28</v>
      </c>
      <c r="X73" s="66">
        <f t="shared" si="3"/>
        <v>1005.72</v>
      </c>
      <c r="Y73" s="61" t="e">
        <f>#REF!</f>
        <v>#REF!</v>
      </c>
      <c r="Z73" s="118">
        <f>'Door Labour'!AA73</f>
        <v>0</v>
      </c>
    </row>
    <row r="74" spans="1:26" x14ac:dyDescent="0.25">
      <c r="A74" s="64">
        <f>'Door Comparison'!A74</f>
        <v>2</v>
      </c>
      <c r="B74" s="145">
        <f>'Door Comparison'!B74</f>
        <v>12</v>
      </c>
      <c r="C74" s="77" t="str">
        <f>'Door Comparison'!C74</f>
        <v>C03</v>
      </c>
      <c r="D74" s="60">
        <f>'Door Comparison'!D74</f>
        <v>1250</v>
      </c>
      <c r="E74" s="60">
        <f>'Door Comparison'!E74</f>
        <v>2275</v>
      </c>
      <c r="G74" s="63">
        <f>'Door Comparison'!G74</f>
        <v>0</v>
      </c>
      <c r="H74" s="63">
        <f>'Door Comparison'!H74</f>
        <v>1</v>
      </c>
      <c r="J74" s="63">
        <f>'Door Comparison'!J74</f>
        <v>0</v>
      </c>
      <c r="K74" s="63">
        <f>'Door Comparison'!K74</f>
        <v>1</v>
      </c>
      <c r="L74" s="63">
        <f>'Door Comparison'!L74</f>
        <v>0</v>
      </c>
      <c r="N74" s="65">
        <f t="shared" ref="N74:N137" si="4">(D74+2*E74)*((G74*0.04)+(H74*0.09))/1000</f>
        <v>0.52</v>
      </c>
      <c r="P74" s="65">
        <f t="shared" ref="P74:P137" si="5">((D74+2*E74)*0.8)/1000</f>
        <v>4.6399999999999997</v>
      </c>
      <c r="R74" s="1">
        <f>JMS!X73</f>
        <v>262.45</v>
      </c>
      <c r="S74" s="65">
        <f>'Door Comparison'!W74</f>
        <v>569</v>
      </c>
      <c r="U74" s="65">
        <f t="shared" ref="U74:U137" si="6">(J74+K74+L74)*(2*((D74+2*E74)*1/1000))</f>
        <v>11.6</v>
      </c>
      <c r="X74" s="66">
        <f t="shared" ref="X74:X137" si="7">SUM(N74:W74)</f>
        <v>848.21</v>
      </c>
      <c r="Y74" s="61" t="e">
        <f>#REF!</f>
        <v>#REF!</v>
      </c>
      <c r="Z74" s="118">
        <f>'Door Labour'!AA74</f>
        <v>0</v>
      </c>
    </row>
    <row r="75" spans="1:26" x14ac:dyDescent="0.25">
      <c r="A75" s="64">
        <f>'Door Comparison'!A75</f>
        <v>2</v>
      </c>
      <c r="B75" s="145">
        <f>'Door Comparison'!B75</f>
        <v>13</v>
      </c>
      <c r="C75" s="77" t="str">
        <f>'Door Comparison'!C75</f>
        <v>C08</v>
      </c>
      <c r="D75" s="60">
        <f>'Door Comparison'!D75</f>
        <v>1340</v>
      </c>
      <c r="E75" s="60">
        <f>'Door Comparison'!E75</f>
        <v>2100</v>
      </c>
      <c r="G75" s="63">
        <f>'Door Comparison'!G75</f>
        <v>1</v>
      </c>
      <c r="H75" s="63">
        <f>'Door Comparison'!H75</f>
        <v>0</v>
      </c>
      <c r="J75" s="63">
        <f>'Door Comparison'!J75</f>
        <v>1</v>
      </c>
      <c r="K75" s="63">
        <f>'Door Comparison'!K75</f>
        <v>0</v>
      </c>
      <c r="L75" s="63">
        <f>'Door Comparison'!L75</f>
        <v>0</v>
      </c>
      <c r="N75" s="65">
        <f t="shared" si="4"/>
        <v>0.22</v>
      </c>
      <c r="P75" s="65">
        <f t="shared" si="5"/>
        <v>4.43</v>
      </c>
      <c r="R75" s="1">
        <f>JMS!X74</f>
        <v>396.34</v>
      </c>
      <c r="S75" s="65">
        <f>'Door Comparison'!W75</f>
        <v>426.78</v>
      </c>
      <c r="U75" s="65">
        <f t="shared" si="6"/>
        <v>11.08</v>
      </c>
      <c r="X75" s="66">
        <f t="shared" si="7"/>
        <v>838.85</v>
      </c>
      <c r="Y75" s="61" t="e">
        <f>#REF!</f>
        <v>#REF!</v>
      </c>
      <c r="Z75" s="118">
        <f>'Door Labour'!AA75</f>
        <v>0</v>
      </c>
    </row>
    <row r="76" spans="1:26" x14ac:dyDescent="0.25">
      <c r="A76" s="64">
        <f>'Door Comparison'!A76</f>
        <v>2</v>
      </c>
      <c r="B76" s="145">
        <f>'Door Comparison'!B76</f>
        <v>15</v>
      </c>
      <c r="C76" s="77" t="str">
        <f>'Door Comparison'!C76</f>
        <v>L01</v>
      </c>
      <c r="N76" s="65"/>
      <c r="P76" s="65"/>
      <c r="R76" s="1"/>
      <c r="U76" s="65"/>
      <c r="Y76" s="61" t="e">
        <f>#REF!</f>
        <v>#REF!</v>
      </c>
      <c r="Z76" s="118" t="str">
        <f>'Door Labour'!AA76</f>
        <v>Lift doors. Excluded</v>
      </c>
    </row>
    <row r="77" spans="1:26" x14ac:dyDescent="0.25">
      <c r="A77" s="64">
        <f>'Door Comparison'!A77</f>
        <v>2</v>
      </c>
      <c r="B77" s="145">
        <f>'Door Comparison'!B77</f>
        <v>16</v>
      </c>
      <c r="C77" s="77" t="str">
        <f>'Door Comparison'!C77</f>
        <v>L01</v>
      </c>
      <c r="N77" s="65"/>
      <c r="P77" s="65"/>
      <c r="R77" s="1"/>
      <c r="U77" s="65"/>
      <c r="Y77" s="61" t="e">
        <f>#REF!</f>
        <v>#REF!</v>
      </c>
      <c r="Z77" s="118" t="str">
        <f>'Door Labour'!AA77</f>
        <v>Lift doors. Excluded</v>
      </c>
    </row>
    <row r="78" spans="1:26" x14ac:dyDescent="0.25">
      <c r="A78" s="64">
        <f>'Door Comparison'!A78</f>
        <v>2</v>
      </c>
      <c r="B78" s="145">
        <f>'Door Comparison'!B78</f>
        <v>19</v>
      </c>
      <c r="C78" s="77" t="str">
        <f>'Door Comparison'!C78</f>
        <v>R02</v>
      </c>
      <c r="D78" s="60">
        <f>'Door Comparison'!D78</f>
        <v>450</v>
      </c>
      <c r="E78" s="60">
        <f>'Door Comparison'!E78</f>
        <v>650</v>
      </c>
      <c r="G78" s="63">
        <f>'Door Comparison'!G78</f>
        <v>0</v>
      </c>
      <c r="H78" s="63">
        <f>'Door Comparison'!H78</f>
        <v>1</v>
      </c>
      <c r="J78" s="63">
        <f>'Door Comparison'!J78</f>
        <v>0</v>
      </c>
      <c r="K78" s="63">
        <f>'Door Comparison'!K78</f>
        <v>1</v>
      </c>
      <c r="L78" s="63">
        <f>'Door Comparison'!L78</f>
        <v>0</v>
      </c>
      <c r="N78" s="65">
        <f t="shared" si="4"/>
        <v>0.16</v>
      </c>
      <c r="P78" s="65">
        <f t="shared" si="5"/>
        <v>1.4</v>
      </c>
      <c r="R78" s="1">
        <f>JMS!X77</f>
        <v>0</v>
      </c>
      <c r="S78" s="65">
        <f>'Door Comparison'!W78</f>
        <v>114.7</v>
      </c>
      <c r="U78" s="65">
        <f t="shared" si="6"/>
        <v>3.5</v>
      </c>
      <c r="X78" s="66">
        <f t="shared" si="7"/>
        <v>119.76</v>
      </c>
      <c r="Y78" s="61" t="e">
        <f>#REF!</f>
        <v>#REF!</v>
      </c>
      <c r="Z78" s="118" t="str">
        <f>'Door Labour'!AA78</f>
        <v>Profab recommend a door primed for on site decoration by others to match surrounding finishes.</v>
      </c>
    </row>
    <row r="79" spans="1:26" x14ac:dyDescent="0.25">
      <c r="A79" s="64">
        <f>'Door Comparison'!A79</f>
        <v>2</v>
      </c>
      <c r="B79" s="145">
        <f>'Door Comparison'!B79</f>
        <v>20</v>
      </c>
      <c r="C79" s="77" t="str">
        <f>'Door Comparison'!C79</f>
        <v>C07</v>
      </c>
      <c r="D79" s="60">
        <f>'Door Comparison'!D79</f>
        <v>910</v>
      </c>
      <c r="E79" s="60">
        <f>'Door Comparison'!E79</f>
        <v>2100</v>
      </c>
      <c r="G79" s="63">
        <f>'Door Comparison'!G79</f>
        <v>0</v>
      </c>
      <c r="H79" s="63">
        <f>'Door Comparison'!H79</f>
        <v>1</v>
      </c>
      <c r="J79" s="63">
        <f>'Door Comparison'!J79</f>
        <v>0</v>
      </c>
      <c r="K79" s="63">
        <f>'Door Comparison'!K79</f>
        <v>1</v>
      </c>
      <c r="L79" s="63">
        <f>'Door Comparison'!L79</f>
        <v>0</v>
      </c>
      <c r="N79" s="65">
        <f t="shared" si="4"/>
        <v>0.46</v>
      </c>
      <c r="P79" s="65">
        <f t="shared" si="5"/>
        <v>4.09</v>
      </c>
      <c r="R79" s="1">
        <f>JMS!X78</f>
        <v>264.31</v>
      </c>
      <c r="S79" s="65">
        <f>'Door Comparison'!W79</f>
        <v>279.57</v>
      </c>
      <c r="U79" s="65">
        <f t="shared" si="6"/>
        <v>10.220000000000001</v>
      </c>
      <c r="X79" s="66">
        <f t="shared" si="7"/>
        <v>558.65</v>
      </c>
      <c r="Y79" s="61" t="e">
        <f>#REF!</f>
        <v>#REF!</v>
      </c>
      <c r="Z79" s="118">
        <f>'Door Labour'!AA79</f>
        <v>0</v>
      </c>
    </row>
    <row r="80" spans="1:26" x14ac:dyDescent="0.25">
      <c r="A80" s="64">
        <f>'Door Comparison'!A80</f>
        <v>2</v>
      </c>
      <c r="B80" s="145">
        <f>'Door Comparison'!B80</f>
        <v>21</v>
      </c>
      <c r="C80" s="77" t="str">
        <f>'Door Comparison'!C80</f>
        <v>C08</v>
      </c>
      <c r="D80" s="60">
        <f>'Door Comparison'!D80</f>
        <v>1940</v>
      </c>
      <c r="E80" s="60">
        <f>'Door Comparison'!E80</f>
        <v>2100</v>
      </c>
      <c r="G80" s="63">
        <f>'Door Comparison'!G80</f>
        <v>1</v>
      </c>
      <c r="H80" s="63">
        <f>'Door Comparison'!H80</f>
        <v>0</v>
      </c>
      <c r="J80" s="63">
        <f>'Door Comparison'!J80</f>
        <v>1</v>
      </c>
      <c r="K80" s="63">
        <f>'Door Comparison'!K80</f>
        <v>0</v>
      </c>
      <c r="L80" s="63">
        <f>'Door Comparison'!L80</f>
        <v>0</v>
      </c>
      <c r="N80" s="65">
        <f t="shared" si="4"/>
        <v>0.25</v>
      </c>
      <c r="P80" s="65">
        <f t="shared" si="5"/>
        <v>4.91</v>
      </c>
      <c r="R80" s="1">
        <f>JMS!X79</f>
        <v>205.74</v>
      </c>
      <c r="S80" s="65">
        <f>'Door Comparison'!W80</f>
        <v>964.4</v>
      </c>
      <c r="U80" s="65">
        <f t="shared" si="6"/>
        <v>12.28</v>
      </c>
      <c r="X80" s="66">
        <f t="shared" si="7"/>
        <v>1187.58</v>
      </c>
      <c r="Y80" s="61" t="e">
        <f>#REF!</f>
        <v>#REF!</v>
      </c>
      <c r="Z80" s="118">
        <f>'Door Labour'!AA80</f>
        <v>0</v>
      </c>
    </row>
    <row r="81" spans="1:26" x14ac:dyDescent="0.25">
      <c r="A81" s="64">
        <f>'Door Comparison'!A81</f>
        <v>2</v>
      </c>
      <c r="B81" s="145">
        <f>'Door Comparison'!B81</f>
        <v>22</v>
      </c>
      <c r="C81" s="77" t="str">
        <f>'Door Comparison'!C81</f>
        <v>C08</v>
      </c>
      <c r="D81" s="60">
        <f>'Door Comparison'!D81</f>
        <v>1540</v>
      </c>
      <c r="E81" s="60">
        <f>'Door Comparison'!E81</f>
        <v>2100</v>
      </c>
      <c r="G81" s="63">
        <f>'Door Comparison'!G81</f>
        <v>0</v>
      </c>
      <c r="H81" s="63">
        <f>'Door Comparison'!H81</f>
        <v>1</v>
      </c>
      <c r="J81" s="63">
        <f>'Door Comparison'!J81</f>
        <v>0</v>
      </c>
      <c r="K81" s="63">
        <f>'Door Comparison'!K81</f>
        <v>1</v>
      </c>
      <c r="L81" s="63">
        <f>'Door Comparison'!L81</f>
        <v>0</v>
      </c>
      <c r="N81" s="65">
        <f t="shared" si="4"/>
        <v>0.52</v>
      </c>
      <c r="P81" s="65">
        <f t="shared" si="5"/>
        <v>4.59</v>
      </c>
      <c r="R81" s="1">
        <f>JMS!X80</f>
        <v>283.95</v>
      </c>
      <c r="S81" s="65">
        <f>'Door Comparison'!W81</f>
        <v>494.12</v>
      </c>
      <c r="U81" s="65">
        <f t="shared" si="6"/>
        <v>11.48</v>
      </c>
      <c r="X81" s="66">
        <f t="shared" si="7"/>
        <v>794.66</v>
      </c>
      <c r="Y81" s="61" t="e">
        <f>#REF!</f>
        <v>#REF!</v>
      </c>
      <c r="Z81" s="118">
        <f>'Door Labour'!AA81</f>
        <v>0</v>
      </c>
    </row>
    <row r="82" spans="1:26" x14ac:dyDescent="0.25">
      <c r="A82" s="64">
        <f>'Door Comparison'!A82</f>
        <v>2</v>
      </c>
      <c r="B82" s="145">
        <f>'Door Comparison'!B82</f>
        <v>23</v>
      </c>
      <c r="C82" s="77" t="str">
        <f>'Door Comparison'!C82</f>
        <v>C08</v>
      </c>
      <c r="D82" s="60">
        <f>'Door Comparison'!D82</f>
        <v>1140</v>
      </c>
      <c r="E82" s="60">
        <f>'Door Comparison'!E82</f>
        <v>2100</v>
      </c>
      <c r="G82" s="63">
        <f>'Door Comparison'!G82</f>
        <v>0</v>
      </c>
      <c r="H82" s="63">
        <f>'Door Comparison'!H82</f>
        <v>1</v>
      </c>
      <c r="J82" s="63">
        <f>'Door Comparison'!J82</f>
        <v>0</v>
      </c>
      <c r="K82" s="63">
        <f>'Door Comparison'!K82</f>
        <v>1</v>
      </c>
      <c r="L82" s="63">
        <f>'Door Comparison'!L82</f>
        <v>0</v>
      </c>
      <c r="N82" s="65">
        <f t="shared" si="4"/>
        <v>0.48</v>
      </c>
      <c r="P82" s="65">
        <f t="shared" si="5"/>
        <v>4.2699999999999996</v>
      </c>
      <c r="R82" s="1">
        <f>JMS!X81</f>
        <v>273.41000000000003</v>
      </c>
      <c r="S82" s="65">
        <f>'Door Comparison'!W82</f>
        <v>381.14</v>
      </c>
      <c r="U82" s="65">
        <f t="shared" si="6"/>
        <v>10.68</v>
      </c>
      <c r="X82" s="66">
        <f t="shared" si="7"/>
        <v>669.98</v>
      </c>
      <c r="Y82" s="61" t="e">
        <f>#REF!</f>
        <v>#REF!</v>
      </c>
      <c r="Z82" s="118">
        <f>'Door Labour'!AA82</f>
        <v>0</v>
      </c>
    </row>
    <row r="83" spans="1:26" x14ac:dyDescent="0.25">
      <c r="A83" s="64">
        <f>'Door Comparison'!A83</f>
        <v>2</v>
      </c>
      <c r="B83" s="145">
        <f>'Door Comparison'!B83</f>
        <v>24</v>
      </c>
      <c r="C83" s="77" t="str">
        <f>'Door Comparison'!C83</f>
        <v>C08</v>
      </c>
      <c r="D83" s="60">
        <f>'Door Comparison'!D83</f>
        <v>1140</v>
      </c>
      <c r="E83" s="60">
        <f>'Door Comparison'!E83</f>
        <v>2100</v>
      </c>
      <c r="G83" s="63">
        <f>'Door Comparison'!G83</f>
        <v>0</v>
      </c>
      <c r="H83" s="63">
        <f>'Door Comparison'!H83</f>
        <v>1</v>
      </c>
      <c r="J83" s="63">
        <f>'Door Comparison'!J83</f>
        <v>0</v>
      </c>
      <c r="K83" s="63">
        <f>'Door Comparison'!K83</f>
        <v>1</v>
      </c>
      <c r="L83" s="63">
        <f>'Door Comparison'!L83</f>
        <v>0</v>
      </c>
      <c r="N83" s="65">
        <f t="shared" si="4"/>
        <v>0.48</v>
      </c>
      <c r="P83" s="65">
        <f t="shared" si="5"/>
        <v>4.2699999999999996</v>
      </c>
      <c r="R83" s="1">
        <f>JMS!X82</f>
        <v>273.41000000000003</v>
      </c>
      <c r="S83" s="65">
        <f>'Door Comparison'!W83</f>
        <v>381.14</v>
      </c>
      <c r="U83" s="65">
        <f t="shared" si="6"/>
        <v>10.68</v>
      </c>
      <c r="X83" s="66">
        <f t="shared" si="7"/>
        <v>669.98</v>
      </c>
      <c r="Y83" s="61" t="e">
        <f>#REF!</f>
        <v>#REF!</v>
      </c>
      <c r="Z83" s="118">
        <f>'Door Labour'!AA83</f>
        <v>0</v>
      </c>
    </row>
    <row r="84" spans="1:26" x14ac:dyDescent="0.25">
      <c r="A84" s="64">
        <f>'Door Comparison'!A84</f>
        <v>2</v>
      </c>
      <c r="B84" s="145">
        <f>'Door Comparison'!B84</f>
        <v>35</v>
      </c>
      <c r="C84" s="77" t="str">
        <f>'Door Comparison'!C84</f>
        <v>C07</v>
      </c>
      <c r="D84" s="60">
        <f>'Door Comparison'!D84</f>
        <v>1250</v>
      </c>
      <c r="E84" s="60">
        <f>'Door Comparison'!E84</f>
        <v>2100</v>
      </c>
      <c r="G84" s="63">
        <f>'Door Comparison'!G84</f>
        <v>0</v>
      </c>
      <c r="H84" s="63">
        <f>'Door Comparison'!H84</f>
        <v>1</v>
      </c>
      <c r="J84" s="63">
        <f>'Door Comparison'!J84</f>
        <v>0</v>
      </c>
      <c r="K84" s="63">
        <f>'Door Comparison'!K84</f>
        <v>1</v>
      </c>
      <c r="L84" s="63">
        <f>'Door Comparison'!L84</f>
        <v>0</v>
      </c>
      <c r="N84" s="65">
        <f t="shared" si="4"/>
        <v>0.49</v>
      </c>
      <c r="P84" s="65">
        <f t="shared" si="5"/>
        <v>4.3600000000000003</v>
      </c>
      <c r="R84" s="1">
        <f>JMS!X83</f>
        <v>276.31</v>
      </c>
      <c r="S84" s="65">
        <f>'Door Comparison'!W84</f>
        <v>664.37</v>
      </c>
      <c r="U84" s="65">
        <f t="shared" si="6"/>
        <v>10.9</v>
      </c>
      <c r="X84" s="66">
        <f t="shared" si="7"/>
        <v>956.43</v>
      </c>
      <c r="Y84" s="61" t="e">
        <f>#REF!</f>
        <v>#REF!</v>
      </c>
      <c r="Z84" s="118">
        <f>'Door Labour'!AA84</f>
        <v>0</v>
      </c>
    </row>
    <row r="85" spans="1:26" x14ac:dyDescent="0.25">
      <c r="A85" s="64">
        <f>'Door Comparison'!A85</f>
        <v>2</v>
      </c>
      <c r="B85" s="145">
        <f>'Door Comparison'!B85</f>
        <v>68</v>
      </c>
      <c r="C85" s="77" t="str">
        <f>'Door Comparison'!C85</f>
        <v>C07</v>
      </c>
      <c r="D85" s="60">
        <f>'Door Comparison'!D85</f>
        <v>550</v>
      </c>
      <c r="E85" s="60">
        <f>'Door Comparison'!E85</f>
        <v>2100</v>
      </c>
      <c r="G85" s="63">
        <f>'Door Comparison'!G85</f>
        <v>0</v>
      </c>
      <c r="H85" s="63">
        <f>'Door Comparison'!H85</f>
        <v>1</v>
      </c>
      <c r="J85" s="63">
        <f>'Door Comparison'!J85</f>
        <v>0</v>
      </c>
      <c r="K85" s="63">
        <f>'Door Comparison'!K85</f>
        <v>1</v>
      </c>
      <c r="L85" s="63">
        <f>'Door Comparison'!L85</f>
        <v>0</v>
      </c>
      <c r="N85" s="65">
        <f t="shared" si="4"/>
        <v>0.43</v>
      </c>
      <c r="P85" s="65">
        <f t="shared" si="5"/>
        <v>3.8</v>
      </c>
      <c r="R85" s="1">
        <f>JMS!X84</f>
        <v>254.82</v>
      </c>
      <c r="S85" s="65">
        <f>'Door Comparison'!W85</f>
        <v>177.89</v>
      </c>
      <c r="U85" s="65">
        <f t="shared" si="6"/>
        <v>9.5</v>
      </c>
      <c r="X85" s="66">
        <f t="shared" si="7"/>
        <v>446.44</v>
      </c>
      <c r="Y85" s="61" t="e">
        <f>#REF!</f>
        <v>#REF!</v>
      </c>
      <c r="Z85" s="118">
        <f>'Door Labour'!AA85</f>
        <v>0</v>
      </c>
    </row>
    <row r="86" spans="1:26" x14ac:dyDescent="0.25">
      <c r="A86" s="64">
        <f>'Door Comparison'!A86</f>
        <v>2</v>
      </c>
      <c r="B86" s="145">
        <f>'Door Comparison'!B86</f>
        <v>69</v>
      </c>
      <c r="C86" s="77" t="str">
        <f>'Door Comparison'!C86</f>
        <v>C07</v>
      </c>
      <c r="D86" s="60">
        <f>'Door Comparison'!D86</f>
        <v>550</v>
      </c>
      <c r="E86" s="60">
        <f>'Door Comparison'!E86</f>
        <v>2100</v>
      </c>
      <c r="G86" s="63">
        <f>'Door Comparison'!G86</f>
        <v>0</v>
      </c>
      <c r="H86" s="63">
        <f>'Door Comparison'!H86</f>
        <v>1</v>
      </c>
      <c r="J86" s="63">
        <f>'Door Comparison'!J86</f>
        <v>0</v>
      </c>
      <c r="K86" s="63">
        <f>'Door Comparison'!K86</f>
        <v>1</v>
      </c>
      <c r="L86" s="63">
        <f>'Door Comparison'!L86</f>
        <v>0</v>
      </c>
      <c r="N86" s="65">
        <f t="shared" si="4"/>
        <v>0.43</v>
      </c>
      <c r="P86" s="65">
        <f t="shared" si="5"/>
        <v>3.8</v>
      </c>
      <c r="R86" s="1">
        <f>JMS!X85</f>
        <v>254.82</v>
      </c>
      <c r="S86" s="65">
        <f>'Door Comparison'!W86</f>
        <v>177.89</v>
      </c>
      <c r="U86" s="65">
        <f t="shared" si="6"/>
        <v>9.5</v>
      </c>
      <c r="X86" s="66">
        <f t="shared" si="7"/>
        <v>446.44</v>
      </c>
      <c r="Y86" s="61" t="e">
        <f>#REF!</f>
        <v>#REF!</v>
      </c>
      <c r="Z86" s="118">
        <f>'Door Labour'!AA86</f>
        <v>0</v>
      </c>
    </row>
    <row r="87" spans="1:26" x14ac:dyDescent="0.25">
      <c r="A87" s="64">
        <f>'Door Comparison'!A87</f>
        <v>2</v>
      </c>
      <c r="B87" s="145">
        <f>'Door Comparison'!B87</f>
        <v>70</v>
      </c>
      <c r="C87" s="77" t="str">
        <f>'Door Comparison'!C87</f>
        <v>E06</v>
      </c>
      <c r="D87" s="60">
        <f>'Door Comparison'!D87</f>
        <v>1010</v>
      </c>
      <c r="E87" s="60">
        <f>'Door Comparison'!E87</f>
        <v>2100</v>
      </c>
      <c r="G87" s="63">
        <f>'Door Comparison'!G87</f>
        <v>0</v>
      </c>
      <c r="H87" s="63">
        <f>'Door Comparison'!H87</f>
        <v>1</v>
      </c>
      <c r="J87" s="63">
        <f>'Door Comparison'!J87</f>
        <v>0</v>
      </c>
      <c r="K87" s="63">
        <f>'Door Comparison'!K87</f>
        <v>0</v>
      </c>
      <c r="L87" s="63">
        <f>'Door Comparison'!L87</f>
        <v>0</v>
      </c>
      <c r="N87" s="65">
        <f t="shared" si="4"/>
        <v>0.47</v>
      </c>
      <c r="P87" s="65">
        <f t="shared" si="5"/>
        <v>4.17</v>
      </c>
      <c r="R87" s="1">
        <f>JMS!X86</f>
        <v>0</v>
      </c>
      <c r="S87" s="65">
        <f>'Door Comparison'!W87</f>
        <v>774</v>
      </c>
      <c r="U87" s="65">
        <f t="shared" si="6"/>
        <v>0</v>
      </c>
      <c r="X87" s="66">
        <f t="shared" si="7"/>
        <v>778.64</v>
      </c>
      <c r="Y87" s="61" t="e">
        <f>#REF!</f>
        <v>#REF!</v>
      </c>
      <c r="Z87" s="118" t="str">
        <f>'Door Labour'!AA87</f>
        <v>Fully clad metal doors cannot be fire certificated we have therefore allowed for a metal doorset</v>
      </c>
    </row>
    <row r="88" spans="1:26" x14ac:dyDescent="0.25">
      <c r="A88" s="64">
        <f>'Door Comparison'!A88</f>
        <v>3</v>
      </c>
      <c r="B88" s="145">
        <f>'Door Comparison'!B88</f>
        <v>1</v>
      </c>
      <c r="C88" s="77" t="str">
        <f>'Door Comparison'!C88</f>
        <v>R07</v>
      </c>
      <c r="D88" s="60">
        <f>'Door Comparison'!D88</f>
        <v>550</v>
      </c>
      <c r="E88" s="60">
        <f>'Door Comparison'!E88</f>
        <v>2000</v>
      </c>
      <c r="G88" s="63">
        <f>'Door Comparison'!G88</f>
        <v>0</v>
      </c>
      <c r="H88" s="63">
        <f>'Door Comparison'!H88</f>
        <v>1</v>
      </c>
      <c r="J88" s="63">
        <f>'Door Comparison'!J88</f>
        <v>0</v>
      </c>
      <c r="K88" s="63">
        <f>'Door Comparison'!K88</f>
        <v>1</v>
      </c>
      <c r="L88" s="63">
        <f>'Door Comparison'!L88</f>
        <v>0</v>
      </c>
      <c r="N88" s="65">
        <f t="shared" si="4"/>
        <v>0.41</v>
      </c>
      <c r="P88" s="65">
        <f t="shared" si="5"/>
        <v>3.64</v>
      </c>
      <c r="R88" s="1">
        <f>JMS!X87</f>
        <v>0</v>
      </c>
      <c r="S88" s="65">
        <f>'Door Comparison'!W88</f>
        <v>411.3</v>
      </c>
      <c r="U88" s="65">
        <f t="shared" si="6"/>
        <v>9.1</v>
      </c>
      <c r="X88" s="66">
        <f t="shared" si="7"/>
        <v>424.45</v>
      </c>
      <c r="Y88" s="61" t="e">
        <f>#REF!</f>
        <v>#REF!</v>
      </c>
      <c r="Z88" s="118" t="str">
        <f>'Door Labour'!AA88</f>
        <v>Profab recommend a door primed for on site decoration by others to match surrounding finishes.</v>
      </c>
    </row>
    <row r="89" spans="1:26" x14ac:dyDescent="0.25">
      <c r="A89" s="64">
        <f>'Door Comparison'!A89</f>
        <v>3</v>
      </c>
      <c r="B89" s="145">
        <f>'Door Comparison'!B89</f>
        <v>2</v>
      </c>
      <c r="C89" s="77" t="str">
        <f>'Door Comparison'!C89</f>
        <v>C03</v>
      </c>
      <c r="D89" s="60">
        <f>'Door Comparison'!D89</f>
        <v>1250</v>
      </c>
      <c r="E89" s="60">
        <f>'Door Comparison'!E89</f>
        <v>2280</v>
      </c>
      <c r="G89" s="63">
        <f>'Door Comparison'!G89</f>
        <v>0</v>
      </c>
      <c r="H89" s="63">
        <f>'Door Comparison'!H89</f>
        <v>1</v>
      </c>
      <c r="J89" s="63">
        <f>'Door Comparison'!J89</f>
        <v>0</v>
      </c>
      <c r="K89" s="63">
        <f>'Door Comparison'!K89</f>
        <v>1</v>
      </c>
      <c r="L89" s="63">
        <f>'Door Comparison'!L89</f>
        <v>0</v>
      </c>
      <c r="N89" s="65">
        <f t="shared" si="4"/>
        <v>0.52</v>
      </c>
      <c r="P89" s="65">
        <f t="shared" si="5"/>
        <v>4.6500000000000004</v>
      </c>
      <c r="R89" s="1">
        <f>JMS!X88</f>
        <v>262.45</v>
      </c>
      <c r="S89" s="65">
        <f>'Door Comparison'!W89</f>
        <v>673.49</v>
      </c>
      <c r="U89" s="65">
        <f t="shared" si="6"/>
        <v>11.62</v>
      </c>
      <c r="X89" s="66">
        <f t="shared" si="7"/>
        <v>952.73</v>
      </c>
      <c r="Y89" s="61" t="e">
        <f>#REF!</f>
        <v>#REF!</v>
      </c>
      <c r="Z89" s="118">
        <f>'Door Labour'!AA89</f>
        <v>0</v>
      </c>
    </row>
    <row r="90" spans="1:26" x14ac:dyDescent="0.25">
      <c r="A90" s="64">
        <f>'Door Comparison'!A90</f>
        <v>3</v>
      </c>
      <c r="B90" s="145">
        <f>'Door Comparison'!B90</f>
        <v>3</v>
      </c>
      <c r="C90" s="77" t="str">
        <f>'Door Comparison'!C90</f>
        <v>C07</v>
      </c>
      <c r="D90" s="60">
        <f>'Door Comparison'!D90</f>
        <v>1250</v>
      </c>
      <c r="E90" s="60">
        <f>'Door Comparison'!E90</f>
        <v>2280</v>
      </c>
      <c r="G90" s="63">
        <f>'Door Comparison'!G90</f>
        <v>1</v>
      </c>
      <c r="H90" s="63">
        <f>'Door Comparison'!H90</f>
        <v>0</v>
      </c>
      <c r="J90" s="63">
        <f>'Door Comparison'!J90</f>
        <v>1</v>
      </c>
      <c r="K90" s="63">
        <f>'Door Comparison'!K90</f>
        <v>0</v>
      </c>
      <c r="L90" s="63">
        <f>'Door Comparison'!L90</f>
        <v>0</v>
      </c>
      <c r="N90" s="65">
        <f t="shared" si="4"/>
        <v>0.23</v>
      </c>
      <c r="P90" s="65">
        <f t="shared" si="5"/>
        <v>4.6500000000000004</v>
      </c>
      <c r="R90" s="1">
        <f>JMS!X89</f>
        <v>202.57</v>
      </c>
      <c r="S90" s="65">
        <f>'Door Comparison'!W90</f>
        <v>545.41</v>
      </c>
      <c r="U90" s="65">
        <f t="shared" si="6"/>
        <v>11.62</v>
      </c>
      <c r="X90" s="66">
        <f t="shared" si="7"/>
        <v>764.48</v>
      </c>
      <c r="Y90" s="61" t="e">
        <f>#REF!</f>
        <v>#REF!</v>
      </c>
      <c r="Z90" s="118">
        <f>'Door Labour'!AA90</f>
        <v>0</v>
      </c>
    </row>
    <row r="91" spans="1:26" x14ac:dyDescent="0.25">
      <c r="A91" s="64">
        <f>'Door Comparison'!A91</f>
        <v>3</v>
      </c>
      <c r="B91" s="145">
        <f>'Door Comparison'!B91</f>
        <v>4</v>
      </c>
      <c r="C91" s="77" t="str">
        <f>'Door Comparison'!C91</f>
        <v>C03</v>
      </c>
      <c r="D91" s="60">
        <f>'Door Comparison'!D91</f>
        <v>1010</v>
      </c>
      <c r="E91" s="60">
        <f>'Door Comparison'!E91</f>
        <v>2100</v>
      </c>
      <c r="G91" s="63">
        <f>'Door Comparison'!G91</f>
        <v>0</v>
      </c>
      <c r="H91" s="63">
        <f>'Door Comparison'!H91</f>
        <v>1</v>
      </c>
      <c r="J91" s="63">
        <f>'Door Comparison'!J91</f>
        <v>0</v>
      </c>
      <c r="K91" s="63">
        <f>'Door Comparison'!K91</f>
        <v>1</v>
      </c>
      <c r="L91" s="63">
        <f>'Door Comparison'!L91</f>
        <v>0</v>
      </c>
      <c r="N91" s="65">
        <f t="shared" si="4"/>
        <v>0.47</v>
      </c>
      <c r="P91" s="65">
        <f t="shared" si="5"/>
        <v>4.17</v>
      </c>
      <c r="R91" s="1">
        <f>JMS!X90</f>
        <v>249.1</v>
      </c>
      <c r="S91" s="65">
        <f>'Door Comparison'!W91</f>
        <v>597.57000000000005</v>
      </c>
      <c r="U91" s="65">
        <f t="shared" si="6"/>
        <v>10.42</v>
      </c>
      <c r="X91" s="66">
        <f t="shared" si="7"/>
        <v>861.73</v>
      </c>
      <c r="Y91" s="61" t="e">
        <f>#REF!</f>
        <v>#REF!</v>
      </c>
      <c r="Z91" s="118">
        <f>'Door Labour'!AA91</f>
        <v>0</v>
      </c>
    </row>
    <row r="92" spans="1:26" x14ac:dyDescent="0.25">
      <c r="A92" s="64">
        <f>'Door Comparison'!A92</f>
        <v>3</v>
      </c>
      <c r="B92" s="145">
        <f>'Door Comparison'!B92</f>
        <v>5</v>
      </c>
      <c r="C92" s="77" t="str">
        <f>'Door Comparison'!C92</f>
        <v>E06</v>
      </c>
      <c r="D92" s="60">
        <f>'Door Comparison'!D92</f>
        <v>1010</v>
      </c>
      <c r="E92" s="60">
        <f>'Door Comparison'!E92</f>
        <v>2100</v>
      </c>
      <c r="G92" s="63">
        <f>'Door Comparison'!G92</f>
        <v>0</v>
      </c>
      <c r="H92" s="63">
        <f>'Door Comparison'!H92</f>
        <v>1</v>
      </c>
      <c r="J92" s="63">
        <f>'Door Comparison'!J92</f>
        <v>1</v>
      </c>
      <c r="K92" s="63">
        <f>'Door Comparison'!K92</f>
        <v>0</v>
      </c>
      <c r="L92" s="63">
        <f>'Door Comparison'!L92</f>
        <v>0</v>
      </c>
      <c r="N92" s="65">
        <f t="shared" si="4"/>
        <v>0.47</v>
      </c>
      <c r="P92" s="65">
        <f t="shared" si="5"/>
        <v>4.17</v>
      </c>
      <c r="R92" s="1">
        <f>JMS!X91</f>
        <v>0</v>
      </c>
      <c r="S92" s="65">
        <f>'Door Comparison'!W92</f>
        <v>1771</v>
      </c>
      <c r="U92" s="65">
        <f t="shared" si="6"/>
        <v>10.42</v>
      </c>
      <c r="X92" s="66">
        <f t="shared" si="7"/>
        <v>1786.06</v>
      </c>
      <c r="Y92" s="61" t="e">
        <f>#REF!</f>
        <v>#REF!</v>
      </c>
      <c r="Z92" s="118" t="str">
        <f>'Door Labour'!AA92</f>
        <v>Fully clad metal doors cannot be fire certificated we have therefore allowed for a metal doorset</v>
      </c>
    </row>
    <row r="93" spans="1:26" x14ac:dyDescent="0.25">
      <c r="A93" s="64">
        <f>'Door Comparison'!A93</f>
        <v>3</v>
      </c>
      <c r="B93" s="145">
        <f>'Door Comparison'!B93</f>
        <v>9</v>
      </c>
      <c r="C93" s="77" t="str">
        <f>'Door Comparison'!C93</f>
        <v>C07</v>
      </c>
      <c r="D93" s="60">
        <f>'Door Comparison'!D93</f>
        <v>1010</v>
      </c>
      <c r="E93" s="60">
        <f>'Door Comparison'!E93</f>
        <v>2100</v>
      </c>
      <c r="G93" s="63">
        <f>'Door Comparison'!G93</f>
        <v>1</v>
      </c>
      <c r="H93" s="63">
        <f>'Door Comparison'!H93</f>
        <v>0</v>
      </c>
      <c r="J93" s="63">
        <f>'Door Comparison'!J93</f>
        <v>0</v>
      </c>
      <c r="K93" s="63">
        <f>'Door Comparison'!K93</f>
        <v>0</v>
      </c>
      <c r="L93" s="63">
        <f>'Door Comparison'!L93</f>
        <v>0</v>
      </c>
      <c r="N93" s="65">
        <f t="shared" si="4"/>
        <v>0.21</v>
      </c>
      <c r="P93" s="65">
        <f t="shared" si="5"/>
        <v>4.17</v>
      </c>
      <c r="R93" s="1">
        <f>JMS!X92</f>
        <v>172.89</v>
      </c>
      <c r="S93" s="65">
        <f>'Door Comparison'!W93</f>
        <v>436.83</v>
      </c>
      <c r="U93" s="65">
        <f t="shared" si="6"/>
        <v>0</v>
      </c>
      <c r="X93" s="66">
        <f t="shared" si="7"/>
        <v>614.1</v>
      </c>
      <c r="Y93" s="61" t="e">
        <f>#REF!</f>
        <v>#REF!</v>
      </c>
      <c r="Z93" s="118">
        <f>'Door Labour'!AA93</f>
        <v>0</v>
      </c>
    </row>
    <row r="94" spans="1:26" x14ac:dyDescent="0.25">
      <c r="A94" s="64">
        <f>'Door Comparison'!A94</f>
        <v>3</v>
      </c>
      <c r="B94" s="145">
        <f>'Door Comparison'!B94</f>
        <v>13</v>
      </c>
      <c r="C94" s="77" t="str">
        <f>'Door Comparison'!C94</f>
        <v>C08</v>
      </c>
      <c r="D94" s="60">
        <f>'Door Comparison'!D94</f>
        <v>1940</v>
      </c>
      <c r="E94" s="60">
        <f>'Door Comparison'!E94</f>
        <v>2100</v>
      </c>
      <c r="G94" s="63">
        <f>'Door Comparison'!G94</f>
        <v>1</v>
      </c>
      <c r="H94" s="63">
        <f>'Door Comparison'!H94</f>
        <v>0</v>
      </c>
      <c r="J94" s="63">
        <f>'Door Comparison'!J94</f>
        <v>1</v>
      </c>
      <c r="K94" s="63">
        <f>'Door Comparison'!K94</f>
        <v>0</v>
      </c>
      <c r="L94" s="63">
        <f>'Door Comparison'!L94</f>
        <v>0</v>
      </c>
      <c r="N94" s="65">
        <f t="shared" si="4"/>
        <v>0.25</v>
      </c>
      <c r="P94" s="65">
        <f t="shared" si="5"/>
        <v>4.91</v>
      </c>
      <c r="R94" s="1">
        <f>JMS!X93</f>
        <v>205.74</v>
      </c>
      <c r="S94" s="65">
        <f>'Door Comparison'!W94</f>
        <v>964.4</v>
      </c>
      <c r="U94" s="65">
        <f t="shared" si="6"/>
        <v>12.28</v>
      </c>
      <c r="X94" s="66">
        <f t="shared" si="7"/>
        <v>1187.58</v>
      </c>
      <c r="Y94" s="61" t="e">
        <f>#REF!</f>
        <v>#REF!</v>
      </c>
      <c r="Z94" s="118">
        <f>'Door Labour'!AA94</f>
        <v>0</v>
      </c>
    </row>
    <row r="95" spans="1:26" x14ac:dyDescent="0.25">
      <c r="A95" s="64">
        <f>'Door Comparison'!A95</f>
        <v>3</v>
      </c>
      <c r="B95" s="145">
        <f>'Door Comparison'!B95</f>
        <v>15</v>
      </c>
      <c r="C95" s="77" t="str">
        <f>'Door Comparison'!C95</f>
        <v>C07</v>
      </c>
      <c r="D95" s="60">
        <f>'Door Comparison'!D95</f>
        <v>1250</v>
      </c>
      <c r="E95" s="60">
        <f>'Door Comparison'!E95</f>
        <v>2100</v>
      </c>
      <c r="G95" s="63">
        <f>'Door Comparison'!G95</f>
        <v>0</v>
      </c>
      <c r="H95" s="63">
        <f>'Door Comparison'!H95</f>
        <v>1</v>
      </c>
      <c r="J95" s="63">
        <f>'Door Comparison'!J95</f>
        <v>0</v>
      </c>
      <c r="K95" s="63">
        <f>'Door Comparison'!K95</f>
        <v>1</v>
      </c>
      <c r="L95" s="63">
        <f>'Door Comparison'!L95</f>
        <v>0</v>
      </c>
      <c r="N95" s="65">
        <f t="shared" si="4"/>
        <v>0.49</v>
      </c>
      <c r="P95" s="65">
        <f t="shared" si="5"/>
        <v>4.3600000000000003</v>
      </c>
      <c r="R95" s="1">
        <f>JMS!X94</f>
        <v>276.31</v>
      </c>
      <c r="S95" s="65">
        <f>'Door Comparison'!W95</f>
        <v>664.37</v>
      </c>
      <c r="U95" s="65">
        <f t="shared" si="6"/>
        <v>10.9</v>
      </c>
      <c r="X95" s="66">
        <f t="shared" si="7"/>
        <v>956.43</v>
      </c>
      <c r="Y95" s="61" t="e">
        <f>#REF!</f>
        <v>#REF!</v>
      </c>
      <c r="Z95" s="118">
        <f>'Door Labour'!AA95</f>
        <v>0</v>
      </c>
    </row>
    <row r="96" spans="1:26" x14ac:dyDescent="0.25">
      <c r="A96" s="64">
        <f>'Door Comparison'!A96</f>
        <v>3</v>
      </c>
      <c r="B96" s="145">
        <f>'Door Comparison'!B96</f>
        <v>16</v>
      </c>
      <c r="C96" s="77" t="str">
        <f>'Door Comparison'!C96</f>
        <v>L01</v>
      </c>
      <c r="N96" s="65"/>
      <c r="P96" s="65"/>
      <c r="R96" s="1"/>
      <c r="U96" s="65"/>
      <c r="Y96" s="61" t="e">
        <f>#REF!</f>
        <v>#REF!</v>
      </c>
      <c r="Z96" s="118" t="str">
        <f>'Door Labour'!AA96</f>
        <v>Lift doors. Excluded</v>
      </c>
    </row>
    <row r="97" spans="1:26" x14ac:dyDescent="0.25">
      <c r="A97" s="64">
        <f>'Door Comparison'!A97</f>
        <v>3</v>
      </c>
      <c r="B97" s="145">
        <f>'Door Comparison'!B97</f>
        <v>17</v>
      </c>
      <c r="C97" s="77" t="str">
        <f>'Door Comparison'!C97</f>
        <v>L01</v>
      </c>
      <c r="N97" s="65"/>
      <c r="P97" s="65"/>
      <c r="R97" s="1"/>
      <c r="U97" s="65"/>
      <c r="Y97" s="61" t="e">
        <f>#REF!</f>
        <v>#REF!</v>
      </c>
      <c r="Z97" s="118" t="str">
        <f>'Door Labour'!AA97</f>
        <v>Lift doors. Excluded</v>
      </c>
    </row>
    <row r="98" spans="1:26" x14ac:dyDescent="0.25">
      <c r="A98" s="64">
        <f>'Door Comparison'!A98</f>
        <v>3</v>
      </c>
      <c r="B98" s="145">
        <f>'Door Comparison'!B98</f>
        <v>19</v>
      </c>
      <c r="C98" s="77" t="str">
        <f>'Door Comparison'!C98</f>
        <v>R02</v>
      </c>
      <c r="D98" s="60">
        <f>'Door Comparison'!D98</f>
        <v>450</v>
      </c>
      <c r="E98" s="60">
        <f>'Door Comparison'!E98</f>
        <v>650</v>
      </c>
      <c r="G98" s="63">
        <f>'Door Comparison'!G98</f>
        <v>0</v>
      </c>
      <c r="H98" s="63">
        <f>'Door Comparison'!H98</f>
        <v>1</v>
      </c>
      <c r="J98" s="63">
        <f>'Door Comparison'!J98</f>
        <v>0</v>
      </c>
      <c r="K98" s="63">
        <f>'Door Comparison'!K98</f>
        <v>1</v>
      </c>
      <c r="L98" s="63">
        <f>'Door Comparison'!L98</f>
        <v>0</v>
      </c>
      <c r="N98" s="65">
        <f t="shared" si="4"/>
        <v>0.16</v>
      </c>
      <c r="P98" s="65">
        <f t="shared" si="5"/>
        <v>1.4</v>
      </c>
      <c r="R98" s="1">
        <f>JMS!X97</f>
        <v>0</v>
      </c>
      <c r="S98" s="65">
        <f>'Door Comparison'!W98</f>
        <v>114.7</v>
      </c>
      <c r="U98" s="65">
        <f t="shared" si="6"/>
        <v>3.5</v>
      </c>
      <c r="X98" s="66">
        <f t="shared" si="7"/>
        <v>119.76</v>
      </c>
      <c r="Y98" s="61" t="e">
        <f>#REF!</f>
        <v>#REF!</v>
      </c>
      <c r="Z98" s="118" t="str">
        <f>'Door Labour'!AA98</f>
        <v>Profab recommend a door primed for on site decoration by others to match surrounding finishes.</v>
      </c>
    </row>
    <row r="99" spans="1:26" x14ac:dyDescent="0.25">
      <c r="A99" s="64">
        <f>'Door Comparison'!A99</f>
        <v>3</v>
      </c>
      <c r="B99" s="145">
        <f>'Door Comparison'!B99</f>
        <v>20</v>
      </c>
      <c r="C99" s="77" t="str">
        <f>'Door Comparison'!C99</f>
        <v>C07</v>
      </c>
      <c r="D99" s="60">
        <f>'Door Comparison'!D99</f>
        <v>910</v>
      </c>
      <c r="E99" s="60">
        <f>'Door Comparison'!E99</f>
        <v>2100</v>
      </c>
      <c r="G99" s="63">
        <f>'Door Comparison'!G99</f>
        <v>0</v>
      </c>
      <c r="H99" s="63">
        <f>'Door Comparison'!H99</f>
        <v>1</v>
      </c>
      <c r="J99" s="63">
        <f>'Door Comparison'!J99</f>
        <v>0</v>
      </c>
      <c r="K99" s="63">
        <f>'Door Comparison'!K99</f>
        <v>1</v>
      </c>
      <c r="L99" s="63">
        <f>'Door Comparison'!L99</f>
        <v>0</v>
      </c>
      <c r="N99" s="65">
        <f t="shared" si="4"/>
        <v>0.46</v>
      </c>
      <c r="P99" s="65">
        <f t="shared" si="5"/>
        <v>4.09</v>
      </c>
      <c r="R99" s="1">
        <f>JMS!X98</f>
        <v>264.31</v>
      </c>
      <c r="S99" s="65">
        <f>'Door Comparison'!W99</f>
        <v>279.57</v>
      </c>
      <c r="U99" s="65">
        <f t="shared" si="6"/>
        <v>10.220000000000001</v>
      </c>
      <c r="X99" s="66">
        <f t="shared" si="7"/>
        <v>558.65</v>
      </c>
      <c r="Y99" s="61" t="e">
        <f>#REF!</f>
        <v>#REF!</v>
      </c>
      <c r="Z99" s="118">
        <f>'Door Labour'!AA99</f>
        <v>0</v>
      </c>
    </row>
    <row r="100" spans="1:26" x14ac:dyDescent="0.25">
      <c r="A100" s="64">
        <f>'Door Comparison'!A100</f>
        <v>3</v>
      </c>
      <c r="B100" s="145">
        <f>'Door Comparison'!B100</f>
        <v>22</v>
      </c>
      <c r="C100" s="77" t="str">
        <f>'Door Comparison'!C100</f>
        <v>C08</v>
      </c>
      <c r="D100" s="60">
        <f>'Door Comparison'!D100</f>
        <v>1940</v>
      </c>
      <c r="E100" s="60">
        <f>'Door Comparison'!E100</f>
        <v>2100</v>
      </c>
      <c r="G100" s="63">
        <f>'Door Comparison'!G100</f>
        <v>1</v>
      </c>
      <c r="H100" s="63">
        <f>'Door Comparison'!H100</f>
        <v>0</v>
      </c>
      <c r="J100" s="63">
        <f>'Door Comparison'!J100</f>
        <v>1</v>
      </c>
      <c r="K100" s="63">
        <f>'Door Comparison'!K100</f>
        <v>0</v>
      </c>
      <c r="L100" s="63">
        <f>'Door Comparison'!L100</f>
        <v>0</v>
      </c>
      <c r="N100" s="65">
        <f t="shared" si="4"/>
        <v>0.25</v>
      </c>
      <c r="P100" s="65">
        <f t="shared" si="5"/>
        <v>4.91</v>
      </c>
      <c r="R100" s="1">
        <f>JMS!X99</f>
        <v>205.74</v>
      </c>
      <c r="S100" s="65">
        <f>'Door Comparison'!W100</f>
        <v>964.4</v>
      </c>
      <c r="U100" s="65">
        <f t="shared" si="6"/>
        <v>12.28</v>
      </c>
      <c r="X100" s="66">
        <f t="shared" si="7"/>
        <v>1187.58</v>
      </c>
      <c r="Y100" s="61" t="e">
        <f>#REF!</f>
        <v>#REF!</v>
      </c>
      <c r="Z100" s="118">
        <f>'Door Labour'!AA100</f>
        <v>0</v>
      </c>
    </row>
    <row r="101" spans="1:26" x14ac:dyDescent="0.25">
      <c r="A101" s="64">
        <f>'Door Comparison'!A101</f>
        <v>3</v>
      </c>
      <c r="B101" s="145">
        <f>'Door Comparison'!B101</f>
        <v>23</v>
      </c>
      <c r="C101" s="77" t="str">
        <f>'Door Comparison'!C101</f>
        <v>C08</v>
      </c>
      <c r="D101" s="60">
        <f>'Door Comparison'!D101</f>
        <v>1540</v>
      </c>
      <c r="E101" s="60">
        <f>'Door Comparison'!E101</f>
        <v>2100</v>
      </c>
      <c r="G101" s="63">
        <f>'Door Comparison'!G101</f>
        <v>0</v>
      </c>
      <c r="H101" s="63">
        <f>'Door Comparison'!H101</f>
        <v>1</v>
      </c>
      <c r="J101" s="63">
        <f>'Door Comparison'!J101</f>
        <v>0</v>
      </c>
      <c r="K101" s="63">
        <f>'Door Comparison'!K101</f>
        <v>1</v>
      </c>
      <c r="L101" s="63">
        <f>'Door Comparison'!L101</f>
        <v>0</v>
      </c>
      <c r="N101" s="65">
        <f t="shared" si="4"/>
        <v>0.52</v>
      </c>
      <c r="P101" s="65">
        <f t="shared" si="5"/>
        <v>4.59</v>
      </c>
      <c r="R101" s="1">
        <f>JMS!X100</f>
        <v>283.95</v>
      </c>
      <c r="S101" s="65">
        <f>'Door Comparison'!W101</f>
        <v>494.12</v>
      </c>
      <c r="U101" s="65">
        <f t="shared" si="6"/>
        <v>11.48</v>
      </c>
      <c r="X101" s="66">
        <f t="shared" si="7"/>
        <v>794.66</v>
      </c>
      <c r="Y101" s="61" t="e">
        <f>#REF!</f>
        <v>#REF!</v>
      </c>
      <c r="Z101" s="118">
        <f>'Door Labour'!AA101</f>
        <v>0</v>
      </c>
    </row>
    <row r="102" spans="1:26" x14ac:dyDescent="0.25">
      <c r="A102" s="64">
        <f>'Door Comparison'!A102</f>
        <v>3</v>
      </c>
      <c r="B102" s="145">
        <f>'Door Comparison'!B102</f>
        <v>24</v>
      </c>
      <c r="C102" s="77" t="str">
        <f>'Door Comparison'!C102</f>
        <v>C08</v>
      </c>
      <c r="D102" s="60">
        <f>'Door Comparison'!D102</f>
        <v>1140</v>
      </c>
      <c r="E102" s="60">
        <f>'Door Comparison'!E102</f>
        <v>2100</v>
      </c>
      <c r="G102" s="63">
        <f>'Door Comparison'!G102</f>
        <v>0</v>
      </c>
      <c r="H102" s="63">
        <f>'Door Comparison'!H102</f>
        <v>1</v>
      </c>
      <c r="J102" s="63">
        <f>'Door Comparison'!J102</f>
        <v>0</v>
      </c>
      <c r="K102" s="63">
        <f>'Door Comparison'!K102</f>
        <v>1</v>
      </c>
      <c r="L102" s="63">
        <f>'Door Comparison'!L102</f>
        <v>0</v>
      </c>
      <c r="N102" s="65">
        <f t="shared" si="4"/>
        <v>0.48</v>
      </c>
      <c r="P102" s="65">
        <f t="shared" si="5"/>
        <v>4.2699999999999996</v>
      </c>
      <c r="R102" s="1">
        <f>JMS!X101</f>
        <v>273.41000000000003</v>
      </c>
      <c r="S102" s="65">
        <f>'Door Comparison'!W102</f>
        <v>381.14</v>
      </c>
      <c r="U102" s="65">
        <f t="shared" si="6"/>
        <v>10.68</v>
      </c>
      <c r="X102" s="66">
        <f t="shared" si="7"/>
        <v>669.98</v>
      </c>
      <c r="Y102" s="61" t="e">
        <f>#REF!</f>
        <v>#REF!</v>
      </c>
      <c r="Z102" s="118">
        <f>'Door Labour'!AA102</f>
        <v>0</v>
      </c>
    </row>
    <row r="103" spans="1:26" x14ac:dyDescent="0.25">
      <c r="A103" s="64">
        <f>'Door Comparison'!A103</f>
        <v>3</v>
      </c>
      <c r="B103" s="145">
        <f>'Door Comparison'!B103</f>
        <v>25</v>
      </c>
      <c r="C103" s="77" t="str">
        <f>'Door Comparison'!C103</f>
        <v>C08</v>
      </c>
      <c r="D103" s="60">
        <f>'Door Comparison'!D103</f>
        <v>1140</v>
      </c>
      <c r="E103" s="60">
        <f>'Door Comparison'!E103</f>
        <v>2100</v>
      </c>
      <c r="G103" s="63">
        <f>'Door Comparison'!G103</f>
        <v>0</v>
      </c>
      <c r="H103" s="63">
        <f>'Door Comparison'!H103</f>
        <v>1</v>
      </c>
      <c r="J103" s="63">
        <f>'Door Comparison'!J103</f>
        <v>0</v>
      </c>
      <c r="K103" s="63">
        <f>'Door Comparison'!K103</f>
        <v>1</v>
      </c>
      <c r="L103" s="63">
        <f>'Door Comparison'!L103</f>
        <v>0</v>
      </c>
      <c r="N103" s="65">
        <f t="shared" si="4"/>
        <v>0.48</v>
      </c>
      <c r="P103" s="65">
        <f t="shared" si="5"/>
        <v>4.2699999999999996</v>
      </c>
      <c r="R103" s="1">
        <f>JMS!X102</f>
        <v>273.41000000000003</v>
      </c>
      <c r="S103" s="65">
        <f>'Door Comparison'!W103</f>
        <v>381.14</v>
      </c>
      <c r="U103" s="65">
        <f t="shared" si="6"/>
        <v>10.68</v>
      </c>
      <c r="X103" s="66">
        <f t="shared" si="7"/>
        <v>669.98</v>
      </c>
      <c r="Y103" s="61" t="e">
        <f>#REF!</f>
        <v>#REF!</v>
      </c>
      <c r="Z103" s="118">
        <f>'Door Labour'!AA103</f>
        <v>0</v>
      </c>
    </row>
    <row r="104" spans="1:26" x14ac:dyDescent="0.25">
      <c r="A104" s="64">
        <f>'Door Comparison'!A104</f>
        <v>3</v>
      </c>
      <c r="B104" s="145">
        <f>'Door Comparison'!B104</f>
        <v>36</v>
      </c>
      <c r="C104" s="77" t="str">
        <f>'Door Comparison'!C104</f>
        <v>C07</v>
      </c>
      <c r="D104" s="60">
        <f>'Door Comparison'!D104</f>
        <v>1250</v>
      </c>
      <c r="E104" s="60">
        <f>'Door Comparison'!E104</f>
        <v>2100</v>
      </c>
      <c r="G104" s="63">
        <f>'Door Comparison'!G104</f>
        <v>0</v>
      </c>
      <c r="H104" s="63">
        <f>'Door Comparison'!H104</f>
        <v>1</v>
      </c>
      <c r="J104" s="63">
        <f>'Door Comparison'!J104</f>
        <v>0</v>
      </c>
      <c r="K104" s="63">
        <f>'Door Comparison'!K104</f>
        <v>1</v>
      </c>
      <c r="L104" s="63">
        <f>'Door Comparison'!L104</f>
        <v>0</v>
      </c>
      <c r="N104" s="65">
        <f t="shared" si="4"/>
        <v>0.49</v>
      </c>
      <c r="P104" s="65">
        <f t="shared" si="5"/>
        <v>4.3600000000000003</v>
      </c>
      <c r="R104" s="1">
        <f>JMS!X103</f>
        <v>276.31</v>
      </c>
      <c r="S104" s="65">
        <f>'Door Comparison'!W104</f>
        <v>664.37</v>
      </c>
      <c r="U104" s="65">
        <f t="shared" si="6"/>
        <v>10.9</v>
      </c>
      <c r="X104" s="66">
        <f t="shared" si="7"/>
        <v>956.43</v>
      </c>
      <c r="Y104" s="61" t="e">
        <f>#REF!</f>
        <v>#REF!</v>
      </c>
      <c r="Z104" s="118">
        <f>'Door Labour'!AA104</f>
        <v>0</v>
      </c>
    </row>
    <row r="105" spans="1:26" x14ac:dyDescent="0.25">
      <c r="A105" s="64">
        <f>'Door Comparison'!A105</f>
        <v>3</v>
      </c>
      <c r="B105" s="145">
        <f>'Door Comparison'!B105</f>
        <v>67</v>
      </c>
      <c r="C105" s="77" t="str">
        <f>'Door Comparison'!C105</f>
        <v>E06</v>
      </c>
      <c r="D105" s="60">
        <f>'Door Comparison'!D105</f>
        <v>910</v>
      </c>
      <c r="E105" s="60">
        <f>'Door Comparison'!E105</f>
        <v>2100</v>
      </c>
      <c r="G105" s="63">
        <f>'Door Comparison'!G105</f>
        <v>0</v>
      </c>
      <c r="H105" s="63">
        <f>'Door Comparison'!H105</f>
        <v>1</v>
      </c>
      <c r="J105" s="63">
        <f>'Door Comparison'!J105</f>
        <v>0</v>
      </c>
      <c r="K105" s="63">
        <f>'Door Comparison'!K105</f>
        <v>1</v>
      </c>
      <c r="L105" s="63">
        <f>'Door Comparison'!L105</f>
        <v>0</v>
      </c>
      <c r="N105" s="65">
        <f t="shared" si="4"/>
        <v>0.46</v>
      </c>
      <c r="P105" s="65">
        <f t="shared" si="5"/>
        <v>4.09</v>
      </c>
      <c r="R105" s="1">
        <f>JMS!X104</f>
        <v>0</v>
      </c>
      <c r="S105" s="65">
        <f>'Door Comparison'!W105</f>
        <v>846</v>
      </c>
      <c r="U105" s="65">
        <f t="shared" si="6"/>
        <v>10.220000000000001</v>
      </c>
      <c r="X105" s="66">
        <f t="shared" si="7"/>
        <v>860.77</v>
      </c>
      <c r="Y105" s="61" t="e">
        <f>#REF!</f>
        <v>#REF!</v>
      </c>
      <c r="Z105" s="118" t="str">
        <f>'Door Labour'!AA105</f>
        <v>Fully clad metal doors cannot be fire certificated we have therefore allowed for a metal doorset</v>
      </c>
    </row>
    <row r="106" spans="1:26" x14ac:dyDescent="0.25">
      <c r="A106" s="64">
        <f>'Door Comparison'!A106</f>
        <v>3</v>
      </c>
      <c r="B106" s="145">
        <f>'Door Comparison'!B106</f>
        <v>68</v>
      </c>
      <c r="C106" s="77" t="str">
        <f>'Door Comparison'!C106</f>
        <v>C07</v>
      </c>
      <c r="D106" s="60">
        <f>'Door Comparison'!D106</f>
        <v>550</v>
      </c>
      <c r="E106" s="60">
        <f>'Door Comparison'!E106</f>
        <v>2100</v>
      </c>
      <c r="G106" s="63">
        <f>'Door Comparison'!G106</f>
        <v>0</v>
      </c>
      <c r="H106" s="63">
        <f>'Door Comparison'!H106</f>
        <v>1</v>
      </c>
      <c r="J106" s="63">
        <f>'Door Comparison'!J106</f>
        <v>0</v>
      </c>
      <c r="K106" s="63">
        <f>'Door Comparison'!K106</f>
        <v>1</v>
      </c>
      <c r="L106" s="63">
        <f>'Door Comparison'!L106</f>
        <v>0</v>
      </c>
      <c r="N106" s="65">
        <f t="shared" si="4"/>
        <v>0.43</v>
      </c>
      <c r="P106" s="65">
        <f t="shared" si="5"/>
        <v>3.8</v>
      </c>
      <c r="R106" s="1">
        <f>JMS!X105</f>
        <v>254.82</v>
      </c>
      <c r="S106" s="65">
        <f>'Door Comparison'!W106</f>
        <v>177.89</v>
      </c>
      <c r="U106" s="65">
        <f t="shared" si="6"/>
        <v>9.5</v>
      </c>
      <c r="X106" s="66">
        <f t="shared" si="7"/>
        <v>446.44</v>
      </c>
      <c r="Y106" s="61" t="e">
        <f>#REF!</f>
        <v>#REF!</v>
      </c>
      <c r="Z106" s="118">
        <f>'Door Labour'!AA106</f>
        <v>0</v>
      </c>
    </row>
    <row r="107" spans="1:26" x14ac:dyDescent="0.25">
      <c r="A107" s="64">
        <f>'Door Comparison'!A107</f>
        <v>3</v>
      </c>
      <c r="B107" s="145">
        <f>'Door Comparison'!B107</f>
        <v>69</v>
      </c>
      <c r="C107" s="77" t="str">
        <f>'Door Comparison'!C107</f>
        <v>C07</v>
      </c>
      <c r="D107" s="60">
        <f>'Door Comparison'!D107</f>
        <v>550</v>
      </c>
      <c r="E107" s="60">
        <f>'Door Comparison'!E107</f>
        <v>2100</v>
      </c>
      <c r="G107" s="63">
        <f>'Door Comparison'!G107</f>
        <v>0</v>
      </c>
      <c r="H107" s="63">
        <f>'Door Comparison'!H107</f>
        <v>1</v>
      </c>
      <c r="J107" s="63">
        <f>'Door Comparison'!J107</f>
        <v>0</v>
      </c>
      <c r="K107" s="63">
        <f>'Door Comparison'!K107</f>
        <v>1</v>
      </c>
      <c r="L107" s="63">
        <f>'Door Comparison'!L107</f>
        <v>0</v>
      </c>
      <c r="N107" s="65">
        <f t="shared" si="4"/>
        <v>0.43</v>
      </c>
      <c r="P107" s="65">
        <f t="shared" si="5"/>
        <v>3.8</v>
      </c>
      <c r="R107" s="1">
        <f>JMS!X106</f>
        <v>254.82</v>
      </c>
      <c r="S107" s="65">
        <f>'Door Comparison'!W107</f>
        <v>177.89</v>
      </c>
      <c r="U107" s="65">
        <f t="shared" si="6"/>
        <v>9.5</v>
      </c>
      <c r="X107" s="66">
        <f t="shared" si="7"/>
        <v>446.44</v>
      </c>
      <c r="Y107" s="61" t="e">
        <f>#REF!</f>
        <v>#REF!</v>
      </c>
      <c r="Z107" s="118">
        <f>'Door Labour'!AA107</f>
        <v>0</v>
      </c>
    </row>
    <row r="108" spans="1:26" x14ac:dyDescent="0.25">
      <c r="A108" s="64">
        <f>'Door Comparison'!A108</f>
        <v>3</v>
      </c>
      <c r="B108" s="145">
        <f>'Door Comparison'!B108</f>
        <v>70</v>
      </c>
      <c r="C108" s="77" t="str">
        <f>'Door Comparison'!C108</f>
        <v>E06</v>
      </c>
      <c r="D108" s="60">
        <f>'Door Comparison'!D108</f>
        <v>1010</v>
      </c>
      <c r="E108" s="60">
        <f>'Door Comparison'!E108</f>
        <v>1570</v>
      </c>
      <c r="G108" s="63">
        <f>'Door Comparison'!G108</f>
        <v>0</v>
      </c>
      <c r="H108" s="63">
        <f>'Door Comparison'!H108</f>
        <v>1</v>
      </c>
      <c r="J108" s="63">
        <f>'Door Comparison'!J108</f>
        <v>0</v>
      </c>
      <c r="K108" s="63">
        <f>'Door Comparison'!K108</f>
        <v>0</v>
      </c>
      <c r="L108" s="63">
        <f>'Door Comparison'!L108</f>
        <v>0</v>
      </c>
      <c r="N108" s="65">
        <f t="shared" si="4"/>
        <v>0.37</v>
      </c>
      <c r="P108" s="65">
        <f t="shared" si="5"/>
        <v>3.32</v>
      </c>
      <c r="R108" s="1">
        <f>JMS!X107</f>
        <v>0</v>
      </c>
      <c r="S108" s="65">
        <f>'Door Comparison'!W108</f>
        <v>774</v>
      </c>
      <c r="U108" s="65">
        <f t="shared" si="6"/>
        <v>0</v>
      </c>
      <c r="X108" s="66">
        <f t="shared" si="7"/>
        <v>777.69</v>
      </c>
      <c r="Y108" s="61" t="e">
        <f>#REF!</f>
        <v>#REF!</v>
      </c>
      <c r="Z108" s="118" t="str">
        <f>'Door Labour'!AA108</f>
        <v>Fully clad metal doors cannot be fire certificated we have therefore allowed for a metal doorset</v>
      </c>
    </row>
    <row r="109" spans="1:26" x14ac:dyDescent="0.25">
      <c r="A109" s="64">
        <f>'Door Comparison'!A109</f>
        <v>4</v>
      </c>
      <c r="B109" s="145">
        <f>'Door Comparison'!B109</f>
        <v>1</v>
      </c>
      <c r="C109" s="77" t="str">
        <f>'Door Comparison'!C109</f>
        <v>R07</v>
      </c>
      <c r="D109" s="60">
        <f>'Door Comparison'!D109</f>
        <v>550</v>
      </c>
      <c r="E109" s="60">
        <f>'Door Comparison'!E109</f>
        <v>2000</v>
      </c>
      <c r="G109" s="63">
        <f>'Door Comparison'!G109</f>
        <v>0</v>
      </c>
      <c r="H109" s="63">
        <f>'Door Comparison'!H109</f>
        <v>1</v>
      </c>
      <c r="J109" s="63">
        <f>'Door Comparison'!J109</f>
        <v>0</v>
      </c>
      <c r="K109" s="63">
        <f>'Door Comparison'!K109</f>
        <v>1</v>
      </c>
      <c r="L109" s="63">
        <f>'Door Comparison'!L109</f>
        <v>0</v>
      </c>
      <c r="N109" s="65">
        <f t="shared" si="4"/>
        <v>0.41</v>
      </c>
      <c r="P109" s="65">
        <f t="shared" si="5"/>
        <v>3.64</v>
      </c>
      <c r="R109" s="1">
        <f>JMS!X108</f>
        <v>0</v>
      </c>
      <c r="S109" s="65">
        <f>'Door Comparison'!W109</f>
        <v>411.3</v>
      </c>
      <c r="U109" s="65">
        <f t="shared" si="6"/>
        <v>9.1</v>
      </c>
      <c r="X109" s="66">
        <f t="shared" si="7"/>
        <v>424.45</v>
      </c>
      <c r="Y109" s="61" t="e">
        <f>#REF!</f>
        <v>#REF!</v>
      </c>
      <c r="Z109" s="118" t="str">
        <f>'Door Labour'!AA109</f>
        <v>Profab recommend a door primed for on site decoration by others to match surrounding finishes.</v>
      </c>
    </row>
    <row r="110" spans="1:26" x14ac:dyDescent="0.25">
      <c r="A110" s="64">
        <f>'Door Comparison'!A110</f>
        <v>4</v>
      </c>
      <c r="B110" s="145">
        <f>'Door Comparison'!B110</f>
        <v>2</v>
      </c>
      <c r="C110" s="77" t="str">
        <f>'Door Comparison'!C110</f>
        <v>C03</v>
      </c>
      <c r="D110" s="60">
        <f>'Door Comparison'!D110</f>
        <v>1250</v>
      </c>
      <c r="E110" s="60">
        <f>'Door Comparison'!E110</f>
        <v>2290</v>
      </c>
      <c r="G110" s="63">
        <f>'Door Comparison'!G110</f>
        <v>0</v>
      </c>
      <c r="H110" s="63">
        <f>'Door Comparison'!H110</f>
        <v>1</v>
      </c>
      <c r="J110" s="63">
        <f>'Door Comparison'!J110</f>
        <v>0</v>
      </c>
      <c r="K110" s="63">
        <f>'Door Comparison'!K110</f>
        <v>1</v>
      </c>
      <c r="L110" s="63">
        <f>'Door Comparison'!L110</f>
        <v>0</v>
      </c>
      <c r="N110" s="65">
        <f t="shared" si="4"/>
        <v>0.52</v>
      </c>
      <c r="P110" s="65">
        <f t="shared" si="5"/>
        <v>4.66</v>
      </c>
      <c r="R110" s="1">
        <f>JMS!X109</f>
        <v>280.83</v>
      </c>
      <c r="S110" s="65">
        <f>'Door Comparison'!W110</f>
        <v>675.2</v>
      </c>
      <c r="U110" s="65">
        <f t="shared" si="6"/>
        <v>11.66</v>
      </c>
      <c r="X110" s="66">
        <f t="shared" si="7"/>
        <v>972.87</v>
      </c>
      <c r="Y110" s="61" t="e">
        <f>#REF!</f>
        <v>#REF!</v>
      </c>
      <c r="Z110" s="118">
        <f>'Door Labour'!AA110</f>
        <v>0</v>
      </c>
    </row>
    <row r="111" spans="1:26" x14ac:dyDescent="0.25">
      <c r="A111" s="64">
        <f>'Door Comparison'!A111</f>
        <v>4</v>
      </c>
      <c r="B111" s="145">
        <f>'Door Comparison'!B111</f>
        <v>3</v>
      </c>
      <c r="C111" s="77" t="str">
        <f>'Door Comparison'!C111</f>
        <v>C10</v>
      </c>
      <c r="D111" s="60">
        <f>'Door Comparison'!D111</f>
        <v>1300</v>
      </c>
      <c r="E111" s="60">
        <f>'Door Comparison'!E111</f>
        <v>2275</v>
      </c>
      <c r="G111" s="63">
        <f>'Door Comparison'!G111</f>
        <v>0</v>
      </c>
      <c r="H111" s="63">
        <f>'Door Comparison'!H111</f>
        <v>1</v>
      </c>
      <c r="J111" s="63">
        <f>'Door Comparison'!J111</f>
        <v>1</v>
      </c>
      <c r="K111" s="63">
        <f>'Door Comparison'!K111</f>
        <v>0</v>
      </c>
      <c r="L111" s="63">
        <f>'Door Comparison'!L111</f>
        <v>0</v>
      </c>
      <c r="N111" s="65">
        <f t="shared" si="4"/>
        <v>0.53</v>
      </c>
      <c r="P111" s="65">
        <f t="shared" si="5"/>
        <v>4.68</v>
      </c>
      <c r="R111" s="1">
        <f>JMS!X110</f>
        <v>1785.17</v>
      </c>
      <c r="S111" s="65">
        <f>'Door Comparison'!W111</f>
        <v>661.27</v>
      </c>
      <c r="U111" s="65">
        <f t="shared" si="6"/>
        <v>11.7</v>
      </c>
      <c r="X111" s="66">
        <f t="shared" si="7"/>
        <v>2463.35</v>
      </c>
      <c r="Y111" s="61" t="e">
        <f>#REF!</f>
        <v>#REF!</v>
      </c>
      <c r="Z111" s="118">
        <f>'Door Labour'!AA111</f>
        <v>0</v>
      </c>
    </row>
    <row r="112" spans="1:26" x14ac:dyDescent="0.25">
      <c r="A112" s="64">
        <f>'Door Comparison'!A112</f>
        <v>4</v>
      </c>
      <c r="B112" s="145">
        <f>'Door Comparison'!B112</f>
        <v>4</v>
      </c>
      <c r="C112" s="77" t="str">
        <f>'Door Comparison'!C112</f>
        <v>R01</v>
      </c>
      <c r="D112" s="60">
        <f>'Door Comparison'!D112</f>
        <v>2100</v>
      </c>
      <c r="E112" s="60">
        <f>'Door Comparison'!E112</f>
        <v>2300</v>
      </c>
      <c r="G112" s="63">
        <f>'Door Comparison'!G112</f>
        <v>0</v>
      </c>
      <c r="H112" s="63">
        <f>'Door Comparison'!H112</f>
        <v>1</v>
      </c>
      <c r="J112" s="63">
        <f>'Door Comparison'!J112</f>
        <v>0</v>
      </c>
      <c r="K112" s="63">
        <f>'Door Comparison'!K112</f>
        <v>1</v>
      </c>
      <c r="L112" s="63">
        <f>'Door Comparison'!L112</f>
        <v>0</v>
      </c>
      <c r="N112" s="65">
        <f t="shared" si="4"/>
        <v>0.6</v>
      </c>
      <c r="P112" s="65">
        <f t="shared" si="5"/>
        <v>5.36</v>
      </c>
      <c r="R112" s="1">
        <f>JMS!X111</f>
        <v>273.88</v>
      </c>
      <c r="S112" s="65">
        <f>'Door Comparison'!W112</f>
        <v>696.18</v>
      </c>
      <c r="U112" s="65">
        <f t="shared" si="6"/>
        <v>13.4</v>
      </c>
      <c r="X112" s="66">
        <f t="shared" si="7"/>
        <v>989.42</v>
      </c>
      <c r="Y112" s="61" t="e">
        <f>#REF!</f>
        <v>#REF!</v>
      </c>
      <c r="Z112" s="118">
        <f>'Door Labour'!AA112</f>
        <v>0</v>
      </c>
    </row>
    <row r="113" spans="1:26" x14ac:dyDescent="0.25">
      <c r="A113" s="64">
        <f>'Door Comparison'!A113</f>
        <v>4</v>
      </c>
      <c r="B113" s="145">
        <f>'Door Comparison'!B113</f>
        <v>5</v>
      </c>
      <c r="C113" s="77" t="str">
        <f>'Door Comparison'!C113</f>
        <v>R01</v>
      </c>
      <c r="D113" s="60">
        <f>'Door Comparison'!D113</f>
        <v>1540</v>
      </c>
      <c r="E113" s="60">
        <f>'Door Comparison'!E113</f>
        <v>2300</v>
      </c>
      <c r="G113" s="63">
        <f>'Door Comparison'!G113</f>
        <v>0</v>
      </c>
      <c r="H113" s="63">
        <f>'Door Comparison'!H113</f>
        <v>1</v>
      </c>
      <c r="J113" s="63">
        <f>'Door Comparison'!J113</f>
        <v>0</v>
      </c>
      <c r="K113" s="63">
        <f>'Door Comparison'!K113</f>
        <v>1</v>
      </c>
      <c r="L113" s="63">
        <f>'Door Comparison'!L113</f>
        <v>0</v>
      </c>
      <c r="N113" s="65">
        <f t="shared" si="4"/>
        <v>0.55000000000000004</v>
      </c>
      <c r="P113" s="65">
        <f t="shared" si="5"/>
        <v>4.91</v>
      </c>
      <c r="R113" s="1">
        <f>JMS!X112</f>
        <v>261.91000000000003</v>
      </c>
      <c r="S113" s="65">
        <f>'Door Comparison'!W113</f>
        <v>515.76</v>
      </c>
      <c r="U113" s="65">
        <f t="shared" si="6"/>
        <v>12.28</v>
      </c>
      <c r="X113" s="66">
        <f t="shared" si="7"/>
        <v>795.41</v>
      </c>
      <c r="Y113" s="61" t="e">
        <f>#REF!</f>
        <v>#REF!</v>
      </c>
      <c r="Z113" s="118">
        <f>'Door Labour'!AA113</f>
        <v>0</v>
      </c>
    </row>
    <row r="114" spans="1:26" x14ac:dyDescent="0.25">
      <c r="A114" s="64">
        <f>'Door Comparison'!A114</f>
        <v>4</v>
      </c>
      <c r="B114" s="145">
        <f>'Door Comparison'!B114</f>
        <v>6</v>
      </c>
      <c r="C114" s="77" t="str">
        <f>'Door Comparison'!C114</f>
        <v>R01</v>
      </c>
      <c r="D114" s="60">
        <f>'Door Comparison'!D114</f>
        <v>1540</v>
      </c>
      <c r="E114" s="60">
        <f>'Door Comparison'!E114</f>
        <v>2300</v>
      </c>
      <c r="G114" s="63">
        <f>'Door Comparison'!G114</f>
        <v>0</v>
      </c>
      <c r="H114" s="63">
        <f>'Door Comparison'!H114</f>
        <v>1</v>
      </c>
      <c r="J114" s="63">
        <f>'Door Comparison'!J114</f>
        <v>0</v>
      </c>
      <c r="K114" s="63">
        <f>'Door Comparison'!K114</f>
        <v>1</v>
      </c>
      <c r="L114" s="63">
        <f>'Door Comparison'!L114</f>
        <v>0</v>
      </c>
      <c r="N114" s="65">
        <f t="shared" si="4"/>
        <v>0.55000000000000004</v>
      </c>
      <c r="P114" s="65">
        <f t="shared" si="5"/>
        <v>4.91</v>
      </c>
      <c r="R114" s="1">
        <f>JMS!X113</f>
        <v>261.91000000000003</v>
      </c>
      <c r="S114" s="65">
        <f>'Door Comparison'!W114</f>
        <v>515.76</v>
      </c>
      <c r="U114" s="65">
        <f t="shared" si="6"/>
        <v>12.28</v>
      </c>
      <c r="X114" s="66">
        <f t="shared" si="7"/>
        <v>795.41</v>
      </c>
      <c r="Y114" s="61" t="e">
        <f>#REF!</f>
        <v>#REF!</v>
      </c>
      <c r="Z114" s="118">
        <f>'Door Labour'!AA114</f>
        <v>0</v>
      </c>
    </row>
    <row r="115" spans="1:26" x14ac:dyDescent="0.25">
      <c r="A115" s="64">
        <f>'Door Comparison'!A115</f>
        <v>4</v>
      </c>
      <c r="B115" s="145">
        <f>'Door Comparison'!B115</f>
        <v>7</v>
      </c>
      <c r="C115" s="77" t="str">
        <f>'Door Comparison'!C115</f>
        <v>R01</v>
      </c>
      <c r="D115" s="60">
        <f>'Door Comparison'!D115</f>
        <v>1340</v>
      </c>
      <c r="E115" s="60">
        <f>'Door Comparison'!E115</f>
        <v>2300</v>
      </c>
      <c r="G115" s="63">
        <f>'Door Comparison'!G115</f>
        <v>0</v>
      </c>
      <c r="H115" s="63">
        <f>'Door Comparison'!H115</f>
        <v>1</v>
      </c>
      <c r="J115" s="63">
        <f>'Door Comparison'!J115</f>
        <v>0</v>
      </c>
      <c r="K115" s="63">
        <f>'Door Comparison'!K115</f>
        <v>1</v>
      </c>
      <c r="L115" s="63">
        <f>'Door Comparison'!L115</f>
        <v>0</v>
      </c>
      <c r="N115" s="65">
        <f t="shared" si="4"/>
        <v>0.53</v>
      </c>
      <c r="P115" s="65">
        <f t="shared" si="5"/>
        <v>4.75</v>
      </c>
      <c r="R115" s="1">
        <f>JMS!X114</f>
        <v>257.63</v>
      </c>
      <c r="S115" s="65">
        <f>'Door Comparison'!W115</f>
        <v>475.66</v>
      </c>
      <c r="U115" s="65">
        <f t="shared" si="6"/>
        <v>11.88</v>
      </c>
      <c r="X115" s="66">
        <f t="shared" si="7"/>
        <v>750.45</v>
      </c>
      <c r="Y115" s="61" t="e">
        <f>#REF!</f>
        <v>#REF!</v>
      </c>
      <c r="Z115" s="118">
        <f>'Door Labour'!AA115</f>
        <v>0</v>
      </c>
    </row>
    <row r="116" spans="1:26" x14ac:dyDescent="0.25">
      <c r="A116" s="64">
        <f>'Door Comparison'!A116</f>
        <v>4</v>
      </c>
      <c r="B116" s="145">
        <f>'Door Comparison'!B116</f>
        <v>8</v>
      </c>
      <c r="C116" s="77" t="str">
        <f>'Door Comparison'!C116</f>
        <v>C01</v>
      </c>
      <c r="D116" s="60">
        <f>'Door Comparison'!D116</f>
        <v>2005</v>
      </c>
      <c r="E116" s="60">
        <f>'Door Comparison'!E116</f>
        <v>2275</v>
      </c>
      <c r="G116" s="63">
        <f>'Door Comparison'!G116</f>
        <v>0</v>
      </c>
      <c r="H116" s="63">
        <f>'Door Comparison'!H116</f>
        <v>1</v>
      </c>
      <c r="J116" s="63">
        <f>'Door Comparison'!J116</f>
        <v>1</v>
      </c>
      <c r="K116" s="63">
        <f>'Door Comparison'!K116</f>
        <v>0</v>
      </c>
      <c r="L116" s="63">
        <f>'Door Comparison'!L116</f>
        <v>0</v>
      </c>
      <c r="N116" s="65">
        <f t="shared" si="4"/>
        <v>0.59</v>
      </c>
      <c r="P116" s="65">
        <f t="shared" si="5"/>
        <v>5.24</v>
      </c>
      <c r="R116" s="1">
        <f>JMS!X115</f>
        <v>2573.02</v>
      </c>
      <c r="S116" s="65">
        <f>'Door Comparison'!W116</f>
        <v>1411.82</v>
      </c>
      <c r="U116" s="65">
        <f t="shared" si="6"/>
        <v>13.11</v>
      </c>
      <c r="X116" s="66">
        <f t="shared" si="7"/>
        <v>4003.78</v>
      </c>
      <c r="Y116" s="61" t="e">
        <f>#REF!</f>
        <v>#REF!</v>
      </c>
      <c r="Z116" s="118">
        <f>'Door Labour'!AA116</f>
        <v>0</v>
      </c>
    </row>
    <row r="117" spans="1:26" x14ac:dyDescent="0.25">
      <c r="A117" s="64">
        <f>'Door Comparison'!A117</f>
        <v>4</v>
      </c>
      <c r="B117" s="145">
        <f>'Door Comparison'!B117</f>
        <v>9</v>
      </c>
      <c r="C117" s="77" t="str">
        <f>'Door Comparison'!C117</f>
        <v>C02</v>
      </c>
      <c r="D117" s="60">
        <f>'Door Comparison'!D117</f>
        <v>1010</v>
      </c>
      <c r="E117" s="60">
        <f>'Door Comparison'!E117</f>
        <v>2300</v>
      </c>
      <c r="G117" s="63">
        <f>'Door Comparison'!G117</f>
        <v>0</v>
      </c>
      <c r="H117" s="63">
        <f>'Door Comparison'!H117</f>
        <v>1</v>
      </c>
      <c r="J117" s="63">
        <f>'Door Comparison'!J117</f>
        <v>0</v>
      </c>
      <c r="K117" s="63">
        <f>'Door Comparison'!K117</f>
        <v>0</v>
      </c>
      <c r="L117" s="63">
        <f>'Door Comparison'!L117</f>
        <v>0</v>
      </c>
      <c r="N117" s="65">
        <f t="shared" si="4"/>
        <v>0.5</v>
      </c>
      <c r="P117" s="65">
        <f t="shared" si="5"/>
        <v>4.49</v>
      </c>
      <c r="R117" s="1">
        <f>JMS!X116</f>
        <v>317.14</v>
      </c>
      <c r="S117" s="65">
        <f>'Door Comparison'!W117</f>
        <v>359.26</v>
      </c>
      <c r="U117" s="65">
        <f t="shared" si="6"/>
        <v>0</v>
      </c>
      <c r="X117" s="66">
        <f t="shared" si="7"/>
        <v>681.39</v>
      </c>
      <c r="Y117" s="61" t="e">
        <f>#REF!</f>
        <v>#REF!</v>
      </c>
      <c r="Z117" s="118">
        <f>'Door Labour'!AA117</f>
        <v>0</v>
      </c>
    </row>
    <row r="118" spans="1:26" x14ac:dyDescent="0.25">
      <c r="A118" s="64">
        <f>'Door Comparison'!A118</f>
        <v>4</v>
      </c>
      <c r="B118" s="145">
        <f>'Door Comparison'!B118</f>
        <v>10</v>
      </c>
      <c r="C118" s="77" t="str">
        <f>'Door Comparison'!C118</f>
        <v>E06</v>
      </c>
      <c r="D118" s="60">
        <f>'Door Comparison'!D118</f>
        <v>910</v>
      </c>
      <c r="E118" s="60">
        <f>'Door Comparison'!E118</f>
        <v>2100</v>
      </c>
      <c r="G118" s="63">
        <f>'Door Comparison'!G118</f>
        <v>0</v>
      </c>
      <c r="H118" s="63">
        <f>'Door Comparison'!H118</f>
        <v>1</v>
      </c>
      <c r="J118" s="63">
        <f>'Door Comparison'!J118</f>
        <v>0</v>
      </c>
      <c r="K118" s="63">
        <f>'Door Comparison'!K118</f>
        <v>1</v>
      </c>
      <c r="L118" s="63">
        <f>'Door Comparison'!L118</f>
        <v>0</v>
      </c>
      <c r="N118" s="65">
        <f t="shared" si="4"/>
        <v>0.46</v>
      </c>
      <c r="P118" s="65">
        <f t="shared" si="5"/>
        <v>4.09</v>
      </c>
      <c r="R118" s="1">
        <f>JMS!X117</f>
        <v>0</v>
      </c>
      <c r="S118" s="65">
        <f>'Door Comparison'!W118</f>
        <v>1791</v>
      </c>
      <c r="U118" s="65">
        <f t="shared" si="6"/>
        <v>10.220000000000001</v>
      </c>
      <c r="X118" s="66">
        <f t="shared" si="7"/>
        <v>1805.77</v>
      </c>
      <c r="Y118" s="61" t="e">
        <f>#REF!</f>
        <v>#REF!</v>
      </c>
      <c r="Z118" s="118" t="str">
        <f>'Door Labour'!AA118</f>
        <v>Fully clad metal doors cannot be fire certificated we have therefore allowed for a metal doorset</v>
      </c>
    </row>
    <row r="119" spans="1:26" x14ac:dyDescent="0.25">
      <c r="A119" s="64">
        <f>'Door Comparison'!A119</f>
        <v>4</v>
      </c>
      <c r="B119" s="145">
        <f>'Door Comparison'!B119</f>
        <v>11</v>
      </c>
      <c r="C119" s="77" t="str">
        <f>'Door Comparison'!C119</f>
        <v>C04</v>
      </c>
      <c r="D119" s="60">
        <f>'Door Comparison'!D119</f>
        <v>1250</v>
      </c>
      <c r="E119" s="60">
        <f>'Door Comparison'!E119</f>
        <v>2300</v>
      </c>
      <c r="G119" s="63">
        <f>'Door Comparison'!G119</f>
        <v>0</v>
      </c>
      <c r="H119" s="63">
        <f>'Door Comparison'!H119</f>
        <v>1</v>
      </c>
      <c r="J119" s="63">
        <f>'Door Comparison'!J119</f>
        <v>0</v>
      </c>
      <c r="K119" s="63">
        <f>'Door Comparison'!K119</f>
        <v>1</v>
      </c>
      <c r="L119" s="63">
        <f>'Door Comparison'!L119</f>
        <v>0</v>
      </c>
      <c r="N119" s="65">
        <f t="shared" si="4"/>
        <v>0.53</v>
      </c>
      <c r="P119" s="65">
        <f t="shared" si="5"/>
        <v>4.68</v>
      </c>
      <c r="R119" s="1">
        <f>JMS!X118</f>
        <v>300.64</v>
      </c>
      <c r="S119" s="65">
        <f>'Door Comparison'!W119</f>
        <v>0</v>
      </c>
      <c r="U119" s="65">
        <f t="shared" si="6"/>
        <v>11.7</v>
      </c>
      <c r="X119" s="66">
        <f t="shared" si="7"/>
        <v>317.55</v>
      </c>
      <c r="Y119" s="61" t="e">
        <f>#REF!</f>
        <v>#REF!</v>
      </c>
      <c r="Z119" s="118">
        <f>'Door Labour'!AA119</f>
        <v>0</v>
      </c>
    </row>
    <row r="120" spans="1:26" x14ac:dyDescent="0.25">
      <c r="A120" s="64">
        <f>'Door Comparison'!A120</f>
        <v>4</v>
      </c>
      <c r="B120" s="145">
        <f>'Door Comparison'!B120</f>
        <v>14</v>
      </c>
      <c r="C120" s="77" t="str">
        <f>'Door Comparison'!C120</f>
        <v>L01</v>
      </c>
      <c r="N120" s="65"/>
      <c r="P120" s="65"/>
      <c r="R120" s="1"/>
      <c r="U120" s="65"/>
      <c r="Y120" s="61" t="e">
        <f>#REF!</f>
        <v>#REF!</v>
      </c>
      <c r="Z120" s="118" t="str">
        <f>'Door Labour'!AA120</f>
        <v>Lift doors. Excluded</v>
      </c>
    </row>
    <row r="121" spans="1:26" x14ac:dyDescent="0.25">
      <c r="A121" s="64">
        <f>'Door Comparison'!A121</f>
        <v>4</v>
      </c>
      <c r="B121" s="145">
        <f>'Door Comparison'!B121</f>
        <v>15</v>
      </c>
      <c r="C121" s="77" t="str">
        <f>'Door Comparison'!C121</f>
        <v>L01</v>
      </c>
      <c r="N121" s="65"/>
      <c r="P121" s="65"/>
      <c r="R121" s="1"/>
      <c r="U121" s="65"/>
      <c r="Y121" s="61" t="e">
        <f>#REF!</f>
        <v>#REF!</v>
      </c>
      <c r="Z121" s="118" t="str">
        <f>'Door Labour'!AA121</f>
        <v>Lift doors. Excluded</v>
      </c>
    </row>
    <row r="122" spans="1:26" x14ac:dyDescent="0.25">
      <c r="A122" s="64">
        <f>'Door Comparison'!A122</f>
        <v>4</v>
      </c>
      <c r="B122" s="145" t="str">
        <f>'Door Comparison'!B122</f>
        <v>16A</v>
      </c>
      <c r="C122" s="77" t="str">
        <f>'Door Comparison'!C122</f>
        <v>R04</v>
      </c>
      <c r="D122" s="60">
        <f>'Door Comparison'!D122</f>
        <v>1024</v>
      </c>
      <c r="E122" s="60">
        <f>'Door Comparison'!E122</f>
        <v>2275</v>
      </c>
      <c r="G122" s="63">
        <f>'Door Comparison'!G122</f>
        <v>0</v>
      </c>
      <c r="H122" s="63">
        <f>'Door Comparison'!H122</f>
        <v>1</v>
      </c>
      <c r="J122" s="63">
        <f>'Door Comparison'!J122</f>
        <v>0</v>
      </c>
      <c r="K122" s="63">
        <f>'Door Comparison'!K122</f>
        <v>0</v>
      </c>
      <c r="L122" s="63">
        <f>'Door Comparison'!L122</f>
        <v>0</v>
      </c>
      <c r="N122" s="65">
        <f t="shared" si="4"/>
        <v>0.5</v>
      </c>
      <c r="P122" s="65">
        <f t="shared" si="5"/>
        <v>4.46</v>
      </c>
      <c r="R122" s="1">
        <f>JMS!X121</f>
        <v>495.3</v>
      </c>
      <c r="S122" s="65">
        <f>'Door Comparison'!W122</f>
        <v>0</v>
      </c>
      <c r="U122" s="65">
        <f t="shared" si="6"/>
        <v>0</v>
      </c>
      <c r="X122" s="66">
        <f t="shared" si="7"/>
        <v>500.26</v>
      </c>
      <c r="Y122" s="61" t="e">
        <f>#REF!</f>
        <v>#REF!</v>
      </c>
      <c r="Z122" s="118">
        <f>'Door Labour'!AA122</f>
        <v>0</v>
      </c>
    </row>
    <row r="123" spans="1:26" x14ac:dyDescent="0.25">
      <c r="A123" s="64">
        <f>'Door Comparison'!A123</f>
        <v>4</v>
      </c>
      <c r="B123" s="145" t="str">
        <f>'Door Comparison'!B123</f>
        <v>16B</v>
      </c>
      <c r="C123" s="77" t="str">
        <f>'Door Comparison'!C123</f>
        <v>R03</v>
      </c>
      <c r="D123" s="60">
        <f>'Door Comparison'!D123</f>
        <v>1024</v>
      </c>
      <c r="E123" s="60">
        <f>'Door Comparison'!E123</f>
        <v>2275</v>
      </c>
      <c r="G123" s="63">
        <f>'Door Comparison'!G123</f>
        <v>0</v>
      </c>
      <c r="H123" s="63">
        <f>'Door Comparison'!H123</f>
        <v>1</v>
      </c>
      <c r="J123" s="63">
        <f>'Door Comparison'!J123</f>
        <v>0</v>
      </c>
      <c r="K123" s="63">
        <f>'Door Comparison'!K123</f>
        <v>1</v>
      </c>
      <c r="L123" s="63">
        <f>'Door Comparison'!L123</f>
        <v>0</v>
      </c>
      <c r="N123" s="65">
        <f t="shared" si="4"/>
        <v>0.5</v>
      </c>
      <c r="P123" s="65">
        <f t="shared" si="5"/>
        <v>4.46</v>
      </c>
      <c r="R123" s="1">
        <f>JMS!X122</f>
        <v>249.81</v>
      </c>
      <c r="S123" s="65">
        <f>'Door Comparison'!W123</f>
        <v>0</v>
      </c>
      <c r="U123" s="65">
        <f t="shared" si="6"/>
        <v>11.15</v>
      </c>
      <c r="X123" s="66">
        <f t="shared" si="7"/>
        <v>265.92</v>
      </c>
      <c r="Y123" s="61" t="e">
        <f>#REF!</f>
        <v>#REF!</v>
      </c>
      <c r="Z123" s="118">
        <f>'Door Labour'!AA123</f>
        <v>0</v>
      </c>
    </row>
    <row r="124" spans="1:26" x14ac:dyDescent="0.25">
      <c r="A124" s="64">
        <f>'Door Comparison'!A124</f>
        <v>4</v>
      </c>
      <c r="B124" s="145">
        <f>'Door Comparison'!B124</f>
        <v>17</v>
      </c>
      <c r="C124" s="77" t="str">
        <f>'Door Comparison'!C124</f>
        <v>R02</v>
      </c>
      <c r="D124" s="60">
        <f>'Door Comparison'!D124</f>
        <v>450</v>
      </c>
      <c r="E124" s="60">
        <f>'Door Comparison'!E124</f>
        <v>650</v>
      </c>
      <c r="G124" s="63">
        <f>'Door Comparison'!G124</f>
        <v>0</v>
      </c>
      <c r="H124" s="63">
        <f>'Door Comparison'!H124</f>
        <v>1</v>
      </c>
      <c r="J124" s="63">
        <f>'Door Comparison'!J124</f>
        <v>0</v>
      </c>
      <c r="K124" s="63">
        <f>'Door Comparison'!K124</f>
        <v>1</v>
      </c>
      <c r="L124" s="63">
        <f>'Door Comparison'!L124</f>
        <v>0</v>
      </c>
      <c r="N124" s="65">
        <f t="shared" si="4"/>
        <v>0.16</v>
      </c>
      <c r="P124" s="65">
        <f t="shared" si="5"/>
        <v>1.4</v>
      </c>
      <c r="R124" s="1">
        <f>JMS!X123</f>
        <v>0</v>
      </c>
      <c r="S124" s="65">
        <f>'Door Comparison'!W124</f>
        <v>114.7</v>
      </c>
      <c r="U124" s="65">
        <f t="shared" si="6"/>
        <v>3.5</v>
      </c>
      <c r="X124" s="66">
        <f t="shared" si="7"/>
        <v>119.76</v>
      </c>
      <c r="Y124" s="61" t="e">
        <f>#REF!</f>
        <v>#REF!</v>
      </c>
      <c r="Z124" s="118" t="str">
        <f>'Door Labour'!AA124</f>
        <v>Profab recommend a door primed for on site decoration by others to match surrounding finishes.</v>
      </c>
    </row>
    <row r="125" spans="1:26" x14ac:dyDescent="0.25">
      <c r="A125" s="64">
        <f>'Door Comparison'!A125</f>
        <v>4</v>
      </c>
      <c r="B125" s="145">
        <f>'Door Comparison'!B125</f>
        <v>18</v>
      </c>
      <c r="C125" s="77" t="str">
        <f>'Door Comparison'!C125</f>
        <v>C01</v>
      </c>
      <c r="D125" s="60">
        <f>'Door Comparison'!D125</f>
        <v>2005</v>
      </c>
      <c r="E125" s="60">
        <f>'Door Comparison'!E125</f>
        <v>2275</v>
      </c>
      <c r="G125" s="63">
        <f>'Door Comparison'!G125</f>
        <v>0</v>
      </c>
      <c r="H125" s="63">
        <f>'Door Comparison'!H125</f>
        <v>1</v>
      </c>
      <c r="J125" s="63">
        <f>'Door Comparison'!J125</f>
        <v>1</v>
      </c>
      <c r="K125" s="63">
        <f>'Door Comparison'!K125</f>
        <v>0</v>
      </c>
      <c r="L125" s="63">
        <f>'Door Comparison'!L125</f>
        <v>0</v>
      </c>
      <c r="N125" s="65">
        <f t="shared" si="4"/>
        <v>0.59</v>
      </c>
      <c r="P125" s="65">
        <f t="shared" si="5"/>
        <v>5.24</v>
      </c>
      <c r="R125" s="1">
        <f>JMS!X124</f>
        <v>2573.02</v>
      </c>
      <c r="S125" s="65">
        <f>'Door Comparison'!W125</f>
        <v>1411.82</v>
      </c>
      <c r="U125" s="65">
        <f t="shared" si="6"/>
        <v>13.11</v>
      </c>
      <c r="X125" s="66">
        <f t="shared" si="7"/>
        <v>4003.78</v>
      </c>
      <c r="Y125" s="61" t="e">
        <f>#REF!</f>
        <v>#REF!</v>
      </c>
      <c r="Z125" s="118">
        <f>'Door Labour'!AA125</f>
        <v>0</v>
      </c>
    </row>
    <row r="126" spans="1:26" x14ac:dyDescent="0.25">
      <c r="A126" s="64">
        <f>'Door Comparison'!A126</f>
        <v>4</v>
      </c>
      <c r="B126" s="145" t="str">
        <f>'Door Comparison'!B126</f>
        <v>19A</v>
      </c>
      <c r="C126" s="77" t="str">
        <f>'Door Comparison'!C126</f>
        <v>R05</v>
      </c>
      <c r="D126" s="60">
        <f>'Door Comparison'!D126</f>
        <v>1710</v>
      </c>
      <c r="E126" s="60">
        <f>'Door Comparison'!E126</f>
        <v>2275</v>
      </c>
      <c r="G126" s="63">
        <f>'Door Comparison'!G126</f>
        <v>0</v>
      </c>
      <c r="H126" s="63">
        <f>'Door Comparison'!H126</f>
        <v>1</v>
      </c>
      <c r="J126" s="63">
        <f>'Door Comparison'!J126</f>
        <v>0</v>
      </c>
      <c r="K126" s="63">
        <f>'Door Comparison'!K126</f>
        <v>0</v>
      </c>
      <c r="L126" s="63">
        <f>'Door Comparison'!L126</f>
        <v>0</v>
      </c>
      <c r="N126" s="65">
        <f t="shared" si="4"/>
        <v>0.56000000000000005</v>
      </c>
      <c r="P126" s="65">
        <f t="shared" si="5"/>
        <v>5.01</v>
      </c>
      <c r="R126" s="1">
        <f>JMS!X125</f>
        <v>479.91</v>
      </c>
      <c r="S126" s="65">
        <f>'Door Comparison'!W126</f>
        <v>0</v>
      </c>
      <c r="U126" s="65">
        <f t="shared" si="6"/>
        <v>0</v>
      </c>
      <c r="X126" s="66">
        <f t="shared" si="7"/>
        <v>485.48</v>
      </c>
      <c r="Y126" s="61" t="e">
        <f>#REF!</f>
        <v>#REF!</v>
      </c>
      <c r="Z126" s="118">
        <f>'Door Labour'!AA126</f>
        <v>0</v>
      </c>
    </row>
    <row r="127" spans="1:26" x14ac:dyDescent="0.25">
      <c r="A127" s="64">
        <f>'Door Comparison'!A127</f>
        <v>4</v>
      </c>
      <c r="B127" s="145" t="str">
        <f>'Door Comparison'!B127</f>
        <v>19B</v>
      </c>
      <c r="C127" s="77" t="str">
        <f>'Door Comparison'!C127</f>
        <v>R01</v>
      </c>
      <c r="D127" s="60">
        <f>'Door Comparison'!D127</f>
        <v>1710</v>
      </c>
      <c r="E127" s="60">
        <f>'Door Comparison'!E127</f>
        <v>2275</v>
      </c>
      <c r="G127" s="63">
        <f>'Door Comparison'!G127</f>
        <v>0</v>
      </c>
      <c r="H127" s="63">
        <f>'Door Comparison'!H127</f>
        <v>1</v>
      </c>
      <c r="J127" s="63">
        <f>'Door Comparison'!J127</f>
        <v>0</v>
      </c>
      <c r="K127" s="63">
        <f>'Door Comparison'!K127</f>
        <v>1</v>
      </c>
      <c r="L127" s="63">
        <f>'Door Comparison'!L127</f>
        <v>0</v>
      </c>
      <c r="N127" s="65">
        <f t="shared" si="4"/>
        <v>0.56000000000000005</v>
      </c>
      <c r="P127" s="65">
        <f t="shared" si="5"/>
        <v>5.01</v>
      </c>
      <c r="R127" s="1">
        <f>JMS!X126</f>
        <v>264.47000000000003</v>
      </c>
      <c r="S127" s="65">
        <f>'Door Comparison'!W127</f>
        <v>0</v>
      </c>
      <c r="U127" s="65">
        <f t="shared" si="6"/>
        <v>12.52</v>
      </c>
      <c r="X127" s="66">
        <f t="shared" si="7"/>
        <v>282.56</v>
      </c>
      <c r="Y127" s="61" t="e">
        <f>#REF!</f>
        <v>#REF!</v>
      </c>
      <c r="Z127" s="118">
        <f>'Door Labour'!AA127</f>
        <v>0</v>
      </c>
    </row>
    <row r="128" spans="1:26" x14ac:dyDescent="0.25">
      <c r="A128" s="64">
        <f>'Door Comparison'!A128</f>
        <v>4</v>
      </c>
      <c r="B128" s="145">
        <f>'Door Comparison'!B128</f>
        <v>22</v>
      </c>
      <c r="C128" s="77" t="str">
        <f>'Door Comparison'!C128</f>
        <v>C05</v>
      </c>
      <c r="D128" s="60">
        <f>'Door Comparison'!D128</f>
        <v>1185</v>
      </c>
      <c r="E128" s="60">
        <f>'Door Comparison'!E128</f>
        <v>2275</v>
      </c>
      <c r="G128" s="63">
        <f>'Door Comparison'!G128</f>
        <v>0</v>
      </c>
      <c r="H128" s="63">
        <f>'Door Comparison'!H128</f>
        <v>1</v>
      </c>
      <c r="J128" s="63">
        <f>'Door Comparison'!J128</f>
        <v>0</v>
      </c>
      <c r="K128" s="63">
        <f>'Door Comparison'!K128</f>
        <v>0</v>
      </c>
      <c r="L128" s="63">
        <f>'Door Comparison'!L128</f>
        <v>0</v>
      </c>
      <c r="N128" s="65">
        <f t="shared" si="4"/>
        <v>0.52</v>
      </c>
      <c r="P128" s="65">
        <f t="shared" si="5"/>
        <v>4.59</v>
      </c>
      <c r="R128" s="1">
        <f>JMS!X127</f>
        <v>350.47</v>
      </c>
      <c r="S128" s="65">
        <f>'Door Comparison'!W128</f>
        <v>452.4</v>
      </c>
      <c r="U128" s="65">
        <f t="shared" si="6"/>
        <v>0</v>
      </c>
      <c r="X128" s="66">
        <f t="shared" si="7"/>
        <v>807.98</v>
      </c>
      <c r="Y128" s="61" t="e">
        <f>#REF!</f>
        <v>#REF!</v>
      </c>
      <c r="Z128" s="118">
        <f>'Door Labour'!AA128</f>
        <v>0</v>
      </c>
    </row>
    <row r="129" spans="1:26" x14ac:dyDescent="0.25">
      <c r="A129" s="64">
        <f>'Door Comparison'!A129</f>
        <v>4</v>
      </c>
      <c r="B129" s="145">
        <f>'Door Comparison'!B129</f>
        <v>23</v>
      </c>
      <c r="C129" s="77" t="str">
        <f>'Door Comparison'!C129</f>
        <v>WC03</v>
      </c>
      <c r="D129" s="60">
        <f>'Door Comparison'!D129</f>
        <v>1010</v>
      </c>
      <c r="E129" s="60">
        <f>'Door Comparison'!E129</f>
        <v>2375</v>
      </c>
      <c r="G129" s="63">
        <f>'Door Comparison'!G129</f>
        <v>0</v>
      </c>
      <c r="H129" s="63">
        <f>'Door Comparison'!H129</f>
        <v>1</v>
      </c>
      <c r="J129" s="63">
        <f>'Door Comparison'!J129</f>
        <v>0</v>
      </c>
      <c r="K129" s="63">
        <f>'Door Comparison'!K129</f>
        <v>0</v>
      </c>
      <c r="L129" s="63">
        <f>'Door Comparison'!L129</f>
        <v>0</v>
      </c>
      <c r="N129" s="65">
        <f t="shared" si="4"/>
        <v>0.52</v>
      </c>
      <c r="P129" s="65">
        <f t="shared" si="5"/>
        <v>4.6100000000000003</v>
      </c>
      <c r="Q129" s="376">
        <v>100</v>
      </c>
      <c r="R129" s="1">
        <f>JMS!X128</f>
        <v>0</v>
      </c>
      <c r="S129" s="65">
        <f>'Door Comparison'!W129</f>
        <v>0</v>
      </c>
      <c r="U129" s="65">
        <f t="shared" si="6"/>
        <v>0</v>
      </c>
      <c r="X129" s="66">
        <f t="shared" si="7"/>
        <v>105.13</v>
      </c>
      <c r="Y129" s="61" t="e">
        <f>#REF!</f>
        <v>#REF!</v>
      </c>
      <c r="Z129" s="118"/>
    </row>
    <row r="130" spans="1:26" x14ac:dyDescent="0.25">
      <c r="A130" s="64">
        <f>'Door Comparison'!A130</f>
        <v>4</v>
      </c>
      <c r="B130" s="145">
        <f>'Door Comparison'!B130</f>
        <v>24</v>
      </c>
      <c r="C130" s="77" t="str">
        <f>'Door Comparison'!C130</f>
        <v>WC01</v>
      </c>
      <c r="D130" s="60">
        <f>'Door Comparison'!D130</f>
        <v>825</v>
      </c>
      <c r="E130" s="60">
        <f>'Door Comparison'!E130</f>
        <v>2375</v>
      </c>
      <c r="G130" s="63">
        <f>'Door Comparison'!G130</f>
        <v>0</v>
      </c>
      <c r="H130" s="63">
        <f>'Door Comparison'!H130</f>
        <v>1</v>
      </c>
      <c r="J130" s="63">
        <f>'Door Comparison'!J130</f>
        <v>0</v>
      </c>
      <c r="K130" s="63">
        <f>'Door Comparison'!K130</f>
        <v>0</v>
      </c>
      <c r="L130" s="63">
        <f>'Door Comparison'!L130</f>
        <v>0</v>
      </c>
      <c r="N130" s="65">
        <f t="shared" si="4"/>
        <v>0.5</v>
      </c>
      <c r="P130" s="65">
        <f t="shared" si="5"/>
        <v>4.46</v>
      </c>
      <c r="Q130" s="376">
        <v>100</v>
      </c>
      <c r="R130" s="1">
        <f>JMS!X129</f>
        <v>0</v>
      </c>
      <c r="S130" s="65">
        <f>'Door Comparison'!W130</f>
        <v>0</v>
      </c>
      <c r="U130" s="65">
        <f t="shared" si="6"/>
        <v>0</v>
      </c>
      <c r="X130" s="66">
        <f t="shared" si="7"/>
        <v>104.96</v>
      </c>
      <c r="Y130" s="61" t="e">
        <f>#REF!</f>
        <v>#REF!</v>
      </c>
      <c r="Z130" s="118"/>
    </row>
    <row r="131" spans="1:26" x14ac:dyDescent="0.25">
      <c r="A131" s="64">
        <f>'Door Comparison'!A131</f>
        <v>4</v>
      </c>
      <c r="B131" s="145">
        <f>'Door Comparison'!B131</f>
        <v>25</v>
      </c>
      <c r="C131" s="77" t="str">
        <f>'Door Comparison'!C131</f>
        <v>WC01</v>
      </c>
      <c r="D131" s="60">
        <f>'Door Comparison'!D131</f>
        <v>825</v>
      </c>
      <c r="E131" s="60">
        <f>'Door Comparison'!E131</f>
        <v>2375</v>
      </c>
      <c r="G131" s="63">
        <f>'Door Comparison'!G131</f>
        <v>0</v>
      </c>
      <c r="H131" s="63">
        <f>'Door Comparison'!H131</f>
        <v>1</v>
      </c>
      <c r="J131" s="63">
        <f>'Door Comparison'!J131</f>
        <v>0</v>
      </c>
      <c r="K131" s="63">
        <f>'Door Comparison'!K131</f>
        <v>0</v>
      </c>
      <c r="L131" s="63">
        <f>'Door Comparison'!L131</f>
        <v>0</v>
      </c>
      <c r="N131" s="65">
        <f t="shared" si="4"/>
        <v>0.5</v>
      </c>
      <c r="P131" s="65">
        <f t="shared" si="5"/>
        <v>4.46</v>
      </c>
      <c r="Q131" s="376">
        <v>100</v>
      </c>
      <c r="R131" s="1">
        <f>JMS!X130</f>
        <v>0</v>
      </c>
      <c r="S131" s="65">
        <f>'Door Comparison'!W131</f>
        <v>0</v>
      </c>
      <c r="U131" s="65">
        <f t="shared" si="6"/>
        <v>0</v>
      </c>
      <c r="X131" s="66">
        <f t="shared" si="7"/>
        <v>104.96</v>
      </c>
      <c r="Y131" s="61" t="e">
        <f>#REF!</f>
        <v>#REF!</v>
      </c>
      <c r="Z131" s="118"/>
    </row>
    <row r="132" spans="1:26" x14ac:dyDescent="0.25">
      <c r="A132" s="64">
        <f>'Door Comparison'!A132</f>
        <v>4</v>
      </c>
      <c r="B132" s="145">
        <f>'Door Comparison'!B132</f>
        <v>26</v>
      </c>
      <c r="C132" s="77" t="str">
        <f>'Door Comparison'!C132</f>
        <v>WC01</v>
      </c>
      <c r="D132" s="60">
        <f>'Door Comparison'!D132</f>
        <v>825</v>
      </c>
      <c r="E132" s="60">
        <f>'Door Comparison'!E132</f>
        <v>2375</v>
      </c>
      <c r="G132" s="63">
        <f>'Door Comparison'!G132</f>
        <v>0</v>
      </c>
      <c r="H132" s="63">
        <f>'Door Comparison'!H132</f>
        <v>1</v>
      </c>
      <c r="J132" s="63">
        <f>'Door Comparison'!J132</f>
        <v>0</v>
      </c>
      <c r="K132" s="63">
        <f>'Door Comparison'!K132</f>
        <v>0</v>
      </c>
      <c r="L132" s="63">
        <f>'Door Comparison'!L132</f>
        <v>0</v>
      </c>
      <c r="N132" s="65">
        <f t="shared" si="4"/>
        <v>0.5</v>
      </c>
      <c r="P132" s="65">
        <f t="shared" si="5"/>
        <v>4.46</v>
      </c>
      <c r="Q132" s="376">
        <v>100</v>
      </c>
      <c r="R132" s="1">
        <f>JMS!X131</f>
        <v>0</v>
      </c>
      <c r="S132" s="65">
        <f>'Door Comparison'!W132</f>
        <v>0</v>
      </c>
      <c r="U132" s="65">
        <f t="shared" si="6"/>
        <v>0</v>
      </c>
      <c r="X132" s="66">
        <f t="shared" si="7"/>
        <v>104.96</v>
      </c>
      <c r="Y132" s="61" t="e">
        <f>#REF!</f>
        <v>#REF!</v>
      </c>
      <c r="Z132" s="118"/>
    </row>
    <row r="133" spans="1:26" x14ac:dyDescent="0.25">
      <c r="A133" s="64">
        <f>'Door Comparison'!A133</f>
        <v>4</v>
      </c>
      <c r="B133" s="145">
        <f>'Door Comparison'!B133</f>
        <v>27</v>
      </c>
      <c r="C133" s="77" t="str">
        <f>'Door Comparison'!C133</f>
        <v>R09</v>
      </c>
      <c r="D133" s="60">
        <f>'Door Comparison'!D133</f>
        <v>1140</v>
      </c>
      <c r="E133" s="60">
        <f>'Door Comparison'!E133</f>
        <v>2375</v>
      </c>
      <c r="G133" s="63">
        <f>'Door Comparison'!G133</f>
        <v>0</v>
      </c>
      <c r="H133" s="63">
        <f>'Door Comparison'!H133</f>
        <v>1</v>
      </c>
      <c r="J133" s="63">
        <f>'Door Comparison'!J133</f>
        <v>0</v>
      </c>
      <c r="K133" s="63">
        <f>'Door Comparison'!K133</f>
        <v>1</v>
      </c>
      <c r="L133" s="63">
        <f>'Door Comparison'!L133</f>
        <v>0</v>
      </c>
      <c r="N133" s="65">
        <f t="shared" si="4"/>
        <v>0.53</v>
      </c>
      <c r="P133" s="65">
        <f t="shared" si="5"/>
        <v>4.71</v>
      </c>
      <c r="R133" s="1">
        <f>JMS!X132</f>
        <v>392.04</v>
      </c>
      <c r="S133" s="65">
        <f>'Door Comparison'!W133</f>
        <v>0</v>
      </c>
      <c r="U133" s="65">
        <f t="shared" si="6"/>
        <v>11.78</v>
      </c>
      <c r="X133" s="66">
        <f t="shared" si="7"/>
        <v>409.06</v>
      </c>
      <c r="Y133" s="61" t="e">
        <f>#REF!</f>
        <v>#REF!</v>
      </c>
      <c r="Z133" s="118" t="str">
        <f>'Door Labour'!AA133</f>
        <v>Ash which cannot be FD60</v>
      </c>
    </row>
    <row r="134" spans="1:26" x14ac:dyDescent="0.25">
      <c r="A134" s="64">
        <f>'Door Comparison'!A134</f>
        <v>4</v>
      </c>
      <c r="B134" s="145">
        <f>'Door Comparison'!B134</f>
        <v>28</v>
      </c>
      <c r="C134" s="77" t="str">
        <f>'Door Comparison'!C134</f>
        <v>WC01</v>
      </c>
      <c r="D134" s="60">
        <f>'Door Comparison'!D134</f>
        <v>825</v>
      </c>
      <c r="E134" s="60">
        <f>'Door Comparison'!E134</f>
        <v>2375</v>
      </c>
      <c r="G134" s="63">
        <f>'Door Comparison'!G134</f>
        <v>0</v>
      </c>
      <c r="H134" s="63">
        <f>'Door Comparison'!H134</f>
        <v>1</v>
      </c>
      <c r="J134" s="63">
        <f>'Door Comparison'!J134</f>
        <v>0</v>
      </c>
      <c r="K134" s="63">
        <f>'Door Comparison'!K134</f>
        <v>0</v>
      </c>
      <c r="L134" s="63">
        <f>'Door Comparison'!L134</f>
        <v>0</v>
      </c>
      <c r="N134" s="65">
        <f t="shared" si="4"/>
        <v>0.5</v>
      </c>
      <c r="P134" s="65">
        <f t="shared" si="5"/>
        <v>4.46</v>
      </c>
      <c r="Q134" s="376">
        <v>100</v>
      </c>
      <c r="R134" s="1">
        <f>JMS!X133</f>
        <v>0</v>
      </c>
      <c r="S134" s="65">
        <f>'Door Comparison'!W134</f>
        <v>0</v>
      </c>
      <c r="U134" s="65">
        <f t="shared" si="6"/>
        <v>0</v>
      </c>
      <c r="X134" s="66">
        <f t="shared" si="7"/>
        <v>104.96</v>
      </c>
      <c r="Y134" s="61" t="e">
        <f>#REF!</f>
        <v>#REF!</v>
      </c>
      <c r="Z134" s="118"/>
    </row>
    <row r="135" spans="1:26" x14ac:dyDescent="0.25">
      <c r="A135" s="64">
        <f>'Door Comparison'!A135</f>
        <v>4</v>
      </c>
      <c r="B135" s="145">
        <f>'Door Comparison'!B135</f>
        <v>29</v>
      </c>
      <c r="C135" s="77" t="str">
        <f>'Door Comparison'!C135</f>
        <v>WC01</v>
      </c>
      <c r="D135" s="60">
        <f>'Door Comparison'!D135</f>
        <v>825</v>
      </c>
      <c r="E135" s="60">
        <f>'Door Comparison'!E135</f>
        <v>2375</v>
      </c>
      <c r="G135" s="63">
        <f>'Door Comparison'!G135</f>
        <v>0</v>
      </c>
      <c r="H135" s="63">
        <f>'Door Comparison'!H135</f>
        <v>1</v>
      </c>
      <c r="J135" s="63">
        <f>'Door Comparison'!J135</f>
        <v>0</v>
      </c>
      <c r="K135" s="63">
        <f>'Door Comparison'!K135</f>
        <v>0</v>
      </c>
      <c r="L135" s="63">
        <f>'Door Comparison'!L135</f>
        <v>0</v>
      </c>
      <c r="N135" s="65">
        <f t="shared" si="4"/>
        <v>0.5</v>
      </c>
      <c r="P135" s="65">
        <f t="shared" si="5"/>
        <v>4.46</v>
      </c>
      <c r="Q135" s="376">
        <v>100</v>
      </c>
      <c r="R135" s="1">
        <f>JMS!X134</f>
        <v>0</v>
      </c>
      <c r="S135" s="65">
        <f>'Door Comparison'!W135</f>
        <v>0</v>
      </c>
      <c r="U135" s="65">
        <f t="shared" si="6"/>
        <v>0</v>
      </c>
      <c r="X135" s="66">
        <f t="shared" si="7"/>
        <v>104.96</v>
      </c>
      <c r="Y135" s="61" t="e">
        <f>#REF!</f>
        <v>#REF!</v>
      </c>
      <c r="Z135" s="118"/>
    </row>
    <row r="136" spans="1:26" x14ac:dyDescent="0.25">
      <c r="A136" s="64">
        <f>'Door Comparison'!A136</f>
        <v>4</v>
      </c>
      <c r="B136" s="145">
        <f>'Door Comparison'!B136</f>
        <v>30</v>
      </c>
      <c r="C136" s="77" t="str">
        <f>'Door Comparison'!C136</f>
        <v>WC01</v>
      </c>
      <c r="D136" s="60">
        <f>'Door Comparison'!D136</f>
        <v>825</v>
      </c>
      <c r="E136" s="60">
        <f>'Door Comparison'!E136</f>
        <v>2375</v>
      </c>
      <c r="G136" s="63">
        <f>'Door Comparison'!G136</f>
        <v>0</v>
      </c>
      <c r="H136" s="63">
        <f>'Door Comparison'!H136</f>
        <v>1</v>
      </c>
      <c r="J136" s="63">
        <f>'Door Comparison'!J136</f>
        <v>0</v>
      </c>
      <c r="K136" s="63">
        <f>'Door Comparison'!K136</f>
        <v>0</v>
      </c>
      <c r="L136" s="63">
        <f>'Door Comparison'!L136</f>
        <v>0</v>
      </c>
      <c r="N136" s="65">
        <f t="shared" si="4"/>
        <v>0.5</v>
      </c>
      <c r="P136" s="65">
        <f t="shared" si="5"/>
        <v>4.46</v>
      </c>
      <c r="Q136" s="376">
        <v>100</v>
      </c>
      <c r="R136" s="1">
        <f>JMS!X135</f>
        <v>0</v>
      </c>
      <c r="S136" s="65">
        <f>'Door Comparison'!W136</f>
        <v>0</v>
      </c>
      <c r="U136" s="65">
        <f t="shared" si="6"/>
        <v>0</v>
      </c>
      <c r="X136" s="66">
        <f t="shared" si="7"/>
        <v>104.96</v>
      </c>
      <c r="Y136" s="61" t="e">
        <f>#REF!</f>
        <v>#REF!</v>
      </c>
      <c r="Z136" s="118"/>
    </row>
    <row r="137" spans="1:26" x14ac:dyDescent="0.25">
      <c r="A137" s="64">
        <f>'Door Comparison'!A137</f>
        <v>4</v>
      </c>
      <c r="B137" s="145">
        <f>'Door Comparison'!B137</f>
        <v>31</v>
      </c>
      <c r="C137" s="77" t="str">
        <f>'Door Comparison'!C137</f>
        <v>WC01</v>
      </c>
      <c r="D137" s="60">
        <f>'Door Comparison'!D137</f>
        <v>825</v>
      </c>
      <c r="E137" s="60">
        <f>'Door Comparison'!E137</f>
        <v>2375</v>
      </c>
      <c r="G137" s="63">
        <f>'Door Comparison'!G137</f>
        <v>0</v>
      </c>
      <c r="H137" s="63">
        <f>'Door Comparison'!H137</f>
        <v>1</v>
      </c>
      <c r="J137" s="63">
        <f>'Door Comparison'!J137</f>
        <v>0</v>
      </c>
      <c r="K137" s="63">
        <f>'Door Comparison'!K137</f>
        <v>0</v>
      </c>
      <c r="L137" s="63">
        <f>'Door Comparison'!L137</f>
        <v>0</v>
      </c>
      <c r="N137" s="65">
        <f t="shared" si="4"/>
        <v>0.5</v>
      </c>
      <c r="P137" s="65">
        <f t="shared" si="5"/>
        <v>4.46</v>
      </c>
      <c r="Q137" s="376">
        <v>100</v>
      </c>
      <c r="R137" s="1">
        <f>JMS!X136</f>
        <v>0</v>
      </c>
      <c r="S137" s="65">
        <f>'Door Comparison'!W137</f>
        <v>0</v>
      </c>
      <c r="U137" s="65">
        <f t="shared" si="6"/>
        <v>0</v>
      </c>
      <c r="X137" s="66">
        <f t="shared" si="7"/>
        <v>104.96</v>
      </c>
      <c r="Y137" s="61" t="e">
        <f>#REF!</f>
        <v>#REF!</v>
      </c>
      <c r="Z137" s="118"/>
    </row>
    <row r="138" spans="1:26" x14ac:dyDescent="0.25">
      <c r="A138" s="64">
        <f>'Door Comparison'!A138</f>
        <v>4</v>
      </c>
      <c r="B138" s="145">
        <f>'Door Comparison'!B138</f>
        <v>32</v>
      </c>
      <c r="C138" s="77" t="str">
        <f>'Door Comparison'!C138</f>
        <v>C10</v>
      </c>
      <c r="D138" s="60">
        <f>'Door Comparison'!D138</f>
        <v>1300</v>
      </c>
      <c r="E138" s="60">
        <f>'Door Comparison'!E138</f>
        <v>2275</v>
      </c>
      <c r="G138" s="63">
        <f>'Door Comparison'!G138</f>
        <v>0</v>
      </c>
      <c r="H138" s="63">
        <f>'Door Comparison'!H138</f>
        <v>1</v>
      </c>
      <c r="J138" s="63">
        <f>'Door Comparison'!J138</f>
        <v>0</v>
      </c>
      <c r="K138" s="63">
        <f>'Door Comparison'!K138</f>
        <v>1</v>
      </c>
      <c r="L138" s="63">
        <f>'Door Comparison'!L138</f>
        <v>0</v>
      </c>
      <c r="N138" s="65">
        <f t="shared" ref="N138:N201" si="8">(D138+2*E138)*((G138*0.04)+(H138*0.09))/1000</f>
        <v>0.53</v>
      </c>
      <c r="P138" s="65">
        <f t="shared" ref="P138:P201" si="9">((D138+2*E138)*0.8)/1000</f>
        <v>4.68</v>
      </c>
      <c r="R138" s="1">
        <f>JMS!X137</f>
        <v>2353.02</v>
      </c>
      <c r="S138" s="65">
        <f>'Door Comparison'!W138</f>
        <v>781.45</v>
      </c>
      <c r="U138" s="65">
        <f t="shared" ref="U138:U201" si="10">(J138+K138+L138)*(2*((D138+2*E138)*1/1000))</f>
        <v>11.7</v>
      </c>
      <c r="X138" s="66">
        <f t="shared" ref="X138:X201" si="11">SUM(N138:W138)</f>
        <v>3151.38</v>
      </c>
      <c r="Y138" s="61" t="e">
        <f>#REF!</f>
        <v>#REF!</v>
      </c>
      <c r="Z138" s="118">
        <f>'Door Labour'!AA138</f>
        <v>0</v>
      </c>
    </row>
    <row r="139" spans="1:26" x14ac:dyDescent="0.25">
      <c r="A139" s="64">
        <f>'Door Comparison'!A139</f>
        <v>4</v>
      </c>
      <c r="B139" s="145">
        <f>'Door Comparison'!B139</f>
        <v>33</v>
      </c>
      <c r="C139" s="77" t="str">
        <f>'Door Comparison'!C139</f>
        <v>R09</v>
      </c>
      <c r="D139" s="60">
        <f>'Door Comparison'!D139</f>
        <v>1140</v>
      </c>
      <c r="E139" s="60">
        <f>'Door Comparison'!E139</f>
        <v>2375</v>
      </c>
      <c r="G139" s="63">
        <f>'Door Comparison'!G139</f>
        <v>0</v>
      </c>
      <c r="H139" s="63">
        <f>'Door Comparison'!H139</f>
        <v>1</v>
      </c>
      <c r="J139" s="63">
        <f>'Door Comparison'!J139</f>
        <v>0</v>
      </c>
      <c r="K139" s="63">
        <f>'Door Comparison'!K139</f>
        <v>1</v>
      </c>
      <c r="L139" s="63">
        <f>'Door Comparison'!L139</f>
        <v>0</v>
      </c>
      <c r="N139" s="65">
        <f t="shared" si="8"/>
        <v>0.53</v>
      </c>
      <c r="P139" s="65">
        <f t="shared" si="9"/>
        <v>4.71</v>
      </c>
      <c r="R139" s="1">
        <f>JMS!X138</f>
        <v>392.04</v>
      </c>
      <c r="S139" s="65">
        <f>'Door Comparison'!W139</f>
        <v>0</v>
      </c>
      <c r="U139" s="65">
        <f t="shared" si="10"/>
        <v>11.78</v>
      </c>
      <c r="X139" s="66">
        <f t="shared" si="11"/>
        <v>409.06</v>
      </c>
      <c r="Y139" s="61" t="e">
        <f>#REF!</f>
        <v>#REF!</v>
      </c>
      <c r="Z139" s="118" t="str">
        <f>'Door Labour'!AA139</f>
        <v>Ash which cannot be FD60</v>
      </c>
    </row>
    <row r="140" spans="1:26" x14ac:dyDescent="0.25">
      <c r="A140" s="64">
        <f>'Door Comparison'!A140</f>
        <v>4</v>
      </c>
      <c r="B140" s="145">
        <f>'Door Comparison'!B140</f>
        <v>34</v>
      </c>
      <c r="C140" s="77" t="str">
        <f>'Door Comparison'!C140</f>
        <v>C05</v>
      </c>
      <c r="D140" s="60">
        <f>'Door Comparison'!D140</f>
        <v>1185</v>
      </c>
      <c r="E140" s="60">
        <f>'Door Comparison'!E140</f>
        <v>2275</v>
      </c>
      <c r="G140" s="63">
        <f>'Door Comparison'!G140</f>
        <v>0</v>
      </c>
      <c r="H140" s="63">
        <f>'Door Comparison'!H140</f>
        <v>1</v>
      </c>
      <c r="J140" s="63">
        <f>'Door Comparison'!J140</f>
        <v>0</v>
      </c>
      <c r="K140" s="63">
        <f>'Door Comparison'!K140</f>
        <v>0</v>
      </c>
      <c r="L140" s="63">
        <f>'Door Comparison'!L140</f>
        <v>0</v>
      </c>
      <c r="N140" s="65">
        <f t="shared" si="8"/>
        <v>0.52</v>
      </c>
      <c r="P140" s="65">
        <f t="shared" si="9"/>
        <v>4.59</v>
      </c>
      <c r="R140" s="1">
        <f>JMS!X139</f>
        <v>350.47</v>
      </c>
      <c r="S140" s="65">
        <f>'Door Comparison'!W140</f>
        <v>452.4</v>
      </c>
      <c r="U140" s="65">
        <f t="shared" si="10"/>
        <v>0</v>
      </c>
      <c r="X140" s="66">
        <f t="shared" si="11"/>
        <v>807.98</v>
      </c>
      <c r="Y140" s="61" t="e">
        <f>#REF!</f>
        <v>#REF!</v>
      </c>
      <c r="Z140" s="118">
        <f>'Door Labour'!AA140</f>
        <v>0</v>
      </c>
    </row>
    <row r="141" spans="1:26" x14ac:dyDescent="0.25">
      <c r="A141" s="64">
        <f>'Door Comparison'!A141</f>
        <v>4</v>
      </c>
      <c r="B141" s="145">
        <f>'Door Comparison'!B141</f>
        <v>35</v>
      </c>
      <c r="C141" s="77" t="str">
        <f>'Door Comparison'!C141</f>
        <v>WC05</v>
      </c>
      <c r="D141" s="60">
        <f>'Door Comparison'!D141</f>
        <v>1010</v>
      </c>
      <c r="E141" s="60">
        <f>'Door Comparison'!E141</f>
        <v>2375</v>
      </c>
      <c r="G141" s="63">
        <f>'Door Comparison'!G141</f>
        <v>0</v>
      </c>
      <c r="H141" s="63">
        <f>'Door Comparison'!H141</f>
        <v>1</v>
      </c>
      <c r="J141" s="63">
        <f>'Door Comparison'!J141</f>
        <v>0</v>
      </c>
      <c r="K141" s="63">
        <f>'Door Comparison'!K141</f>
        <v>0</v>
      </c>
      <c r="L141" s="63">
        <f>'Door Comparison'!L141</f>
        <v>0</v>
      </c>
      <c r="N141" s="65">
        <f t="shared" si="8"/>
        <v>0.52</v>
      </c>
      <c r="P141" s="65">
        <f t="shared" si="9"/>
        <v>4.6100000000000003</v>
      </c>
      <c r="Q141" s="376">
        <v>100</v>
      </c>
      <c r="R141" s="1">
        <f>JMS!X140</f>
        <v>0</v>
      </c>
      <c r="S141" s="65">
        <f>'Door Comparison'!W141</f>
        <v>0</v>
      </c>
      <c r="U141" s="65">
        <f t="shared" si="10"/>
        <v>0</v>
      </c>
      <c r="X141" s="66">
        <f t="shared" si="11"/>
        <v>105.13</v>
      </c>
      <c r="Y141" s="61" t="e">
        <f>#REF!</f>
        <v>#REF!</v>
      </c>
      <c r="Z141" s="118"/>
    </row>
    <row r="142" spans="1:26" x14ac:dyDescent="0.25">
      <c r="A142" s="64">
        <f>'Door Comparison'!A142</f>
        <v>4</v>
      </c>
      <c r="B142" s="145">
        <f>'Door Comparison'!B142</f>
        <v>36</v>
      </c>
      <c r="C142" s="77" t="str">
        <f>'Door Comparison'!C142</f>
        <v>WC01</v>
      </c>
      <c r="D142" s="60">
        <f>'Door Comparison'!D142</f>
        <v>825</v>
      </c>
      <c r="E142" s="60">
        <f>'Door Comparison'!E142</f>
        <v>2375</v>
      </c>
      <c r="G142" s="63">
        <f>'Door Comparison'!G142</f>
        <v>0</v>
      </c>
      <c r="H142" s="63">
        <f>'Door Comparison'!H142</f>
        <v>1</v>
      </c>
      <c r="J142" s="63">
        <f>'Door Comparison'!J142</f>
        <v>0</v>
      </c>
      <c r="K142" s="63">
        <f>'Door Comparison'!K142</f>
        <v>0</v>
      </c>
      <c r="L142" s="63">
        <f>'Door Comparison'!L142</f>
        <v>0</v>
      </c>
      <c r="N142" s="65">
        <f t="shared" si="8"/>
        <v>0.5</v>
      </c>
      <c r="P142" s="65">
        <f t="shared" si="9"/>
        <v>4.46</v>
      </c>
      <c r="Q142" s="376">
        <v>100</v>
      </c>
      <c r="R142" s="1">
        <f>JMS!X141</f>
        <v>0</v>
      </c>
      <c r="S142" s="65">
        <f>'Door Comparison'!W142</f>
        <v>0</v>
      </c>
      <c r="U142" s="65">
        <f t="shared" si="10"/>
        <v>0</v>
      </c>
      <c r="X142" s="66">
        <f t="shared" si="11"/>
        <v>104.96</v>
      </c>
      <c r="Y142" s="61" t="e">
        <f>#REF!</f>
        <v>#REF!</v>
      </c>
      <c r="Z142" s="118"/>
    </row>
    <row r="143" spans="1:26" x14ac:dyDescent="0.25">
      <c r="A143" s="64">
        <f>'Door Comparison'!A143</f>
        <v>4</v>
      </c>
      <c r="B143" s="145">
        <f>'Door Comparison'!B143</f>
        <v>37</v>
      </c>
      <c r="C143" s="77" t="str">
        <f>'Door Comparison'!C143</f>
        <v>WC01</v>
      </c>
      <c r="D143" s="60">
        <f>'Door Comparison'!D143</f>
        <v>825</v>
      </c>
      <c r="E143" s="60">
        <f>'Door Comparison'!E143</f>
        <v>2375</v>
      </c>
      <c r="G143" s="63">
        <f>'Door Comparison'!G143</f>
        <v>0</v>
      </c>
      <c r="H143" s="63">
        <f>'Door Comparison'!H143</f>
        <v>1</v>
      </c>
      <c r="J143" s="63">
        <f>'Door Comparison'!J143</f>
        <v>0</v>
      </c>
      <c r="K143" s="63">
        <f>'Door Comparison'!K143</f>
        <v>0</v>
      </c>
      <c r="L143" s="63">
        <f>'Door Comparison'!L143</f>
        <v>0</v>
      </c>
      <c r="N143" s="65">
        <f t="shared" si="8"/>
        <v>0.5</v>
      </c>
      <c r="P143" s="65">
        <f t="shared" si="9"/>
        <v>4.46</v>
      </c>
      <c r="Q143" s="376">
        <v>100</v>
      </c>
      <c r="R143" s="1">
        <f>JMS!X142</f>
        <v>0</v>
      </c>
      <c r="S143" s="65">
        <f>'Door Comparison'!W143</f>
        <v>0</v>
      </c>
      <c r="U143" s="65">
        <f t="shared" si="10"/>
        <v>0</v>
      </c>
      <c r="X143" s="66">
        <f t="shared" si="11"/>
        <v>104.96</v>
      </c>
      <c r="Y143" s="61" t="e">
        <f>#REF!</f>
        <v>#REF!</v>
      </c>
      <c r="Z143" s="118"/>
    </row>
    <row r="144" spans="1:26" x14ac:dyDescent="0.25">
      <c r="A144" s="64">
        <f>'Door Comparison'!A144</f>
        <v>4</v>
      </c>
      <c r="B144" s="145">
        <f>'Door Comparison'!B144</f>
        <v>38</v>
      </c>
      <c r="C144" s="77" t="str">
        <f>'Door Comparison'!C144</f>
        <v>WC01</v>
      </c>
      <c r="D144" s="60">
        <f>'Door Comparison'!D144</f>
        <v>825</v>
      </c>
      <c r="E144" s="60">
        <f>'Door Comparison'!E144</f>
        <v>2375</v>
      </c>
      <c r="G144" s="63">
        <f>'Door Comparison'!G144</f>
        <v>0</v>
      </c>
      <c r="H144" s="63">
        <f>'Door Comparison'!H144</f>
        <v>1</v>
      </c>
      <c r="J144" s="63">
        <f>'Door Comparison'!J144</f>
        <v>0</v>
      </c>
      <c r="K144" s="63">
        <f>'Door Comparison'!K144</f>
        <v>0</v>
      </c>
      <c r="L144" s="63">
        <f>'Door Comparison'!L144</f>
        <v>0</v>
      </c>
      <c r="N144" s="65">
        <f t="shared" si="8"/>
        <v>0.5</v>
      </c>
      <c r="P144" s="65">
        <f t="shared" si="9"/>
        <v>4.46</v>
      </c>
      <c r="Q144" s="376">
        <v>100</v>
      </c>
      <c r="R144" s="1">
        <f>JMS!X143</f>
        <v>0</v>
      </c>
      <c r="S144" s="65">
        <f>'Door Comparison'!W144</f>
        <v>0</v>
      </c>
      <c r="U144" s="65">
        <f t="shared" si="10"/>
        <v>0</v>
      </c>
      <c r="X144" s="66">
        <f t="shared" si="11"/>
        <v>104.96</v>
      </c>
      <c r="Y144" s="61" t="e">
        <f>#REF!</f>
        <v>#REF!</v>
      </c>
      <c r="Z144" s="118"/>
    </row>
    <row r="145" spans="1:26" x14ac:dyDescent="0.25">
      <c r="A145" s="64">
        <f>'Door Comparison'!A145</f>
        <v>4</v>
      </c>
      <c r="B145" s="145">
        <f>'Door Comparison'!B145</f>
        <v>39</v>
      </c>
      <c r="C145" s="77" t="str">
        <f>'Door Comparison'!C145</f>
        <v>WC01</v>
      </c>
      <c r="D145" s="60">
        <f>'Door Comparison'!D145</f>
        <v>825</v>
      </c>
      <c r="E145" s="60">
        <f>'Door Comparison'!E145</f>
        <v>2375</v>
      </c>
      <c r="G145" s="63">
        <f>'Door Comparison'!G145</f>
        <v>0</v>
      </c>
      <c r="H145" s="63">
        <f>'Door Comparison'!H145</f>
        <v>1</v>
      </c>
      <c r="J145" s="63">
        <f>'Door Comparison'!J145</f>
        <v>0</v>
      </c>
      <c r="K145" s="63">
        <f>'Door Comparison'!K145</f>
        <v>0</v>
      </c>
      <c r="L145" s="63">
        <f>'Door Comparison'!L145</f>
        <v>0</v>
      </c>
      <c r="N145" s="65">
        <f t="shared" si="8"/>
        <v>0.5</v>
      </c>
      <c r="P145" s="65">
        <f t="shared" si="9"/>
        <v>4.46</v>
      </c>
      <c r="Q145" s="376">
        <v>100</v>
      </c>
      <c r="R145" s="1">
        <f>JMS!X144</f>
        <v>0</v>
      </c>
      <c r="S145" s="65">
        <f>'Door Comparison'!W145</f>
        <v>0</v>
      </c>
      <c r="U145" s="65">
        <f t="shared" si="10"/>
        <v>0</v>
      </c>
      <c r="X145" s="66">
        <f t="shared" si="11"/>
        <v>104.96</v>
      </c>
      <c r="Y145" s="61" t="e">
        <f>#REF!</f>
        <v>#REF!</v>
      </c>
      <c r="Z145" s="118"/>
    </row>
    <row r="146" spans="1:26" x14ac:dyDescent="0.25">
      <c r="A146" s="64">
        <f>'Door Comparison'!A146</f>
        <v>4</v>
      </c>
      <c r="B146" s="145">
        <f>'Door Comparison'!B146</f>
        <v>40</v>
      </c>
      <c r="C146" s="77" t="str">
        <f>'Door Comparison'!C146</f>
        <v>WC01</v>
      </c>
      <c r="D146" s="60">
        <f>'Door Comparison'!D146</f>
        <v>825</v>
      </c>
      <c r="E146" s="60">
        <f>'Door Comparison'!E146</f>
        <v>2375</v>
      </c>
      <c r="G146" s="63">
        <f>'Door Comparison'!G146</f>
        <v>0</v>
      </c>
      <c r="H146" s="63">
        <f>'Door Comparison'!H146</f>
        <v>1</v>
      </c>
      <c r="J146" s="63">
        <f>'Door Comparison'!J146</f>
        <v>0</v>
      </c>
      <c r="K146" s="63">
        <f>'Door Comparison'!K146</f>
        <v>0</v>
      </c>
      <c r="L146" s="63">
        <f>'Door Comparison'!L146</f>
        <v>0</v>
      </c>
      <c r="N146" s="65">
        <f t="shared" si="8"/>
        <v>0.5</v>
      </c>
      <c r="P146" s="65">
        <f t="shared" si="9"/>
        <v>4.46</v>
      </c>
      <c r="Q146" s="376">
        <v>100</v>
      </c>
      <c r="R146" s="1">
        <f>JMS!X145</f>
        <v>0</v>
      </c>
      <c r="S146" s="65">
        <f>'Door Comparison'!W146</f>
        <v>0</v>
      </c>
      <c r="U146" s="65">
        <f t="shared" si="10"/>
        <v>0</v>
      </c>
      <c r="X146" s="66">
        <f t="shared" si="11"/>
        <v>104.96</v>
      </c>
      <c r="Y146" s="61" t="e">
        <f>#REF!</f>
        <v>#REF!</v>
      </c>
      <c r="Z146" s="118"/>
    </row>
    <row r="147" spans="1:26" x14ac:dyDescent="0.25">
      <c r="A147" s="64">
        <f>'Door Comparison'!A147</f>
        <v>4</v>
      </c>
      <c r="B147" s="145">
        <f>'Door Comparison'!B147</f>
        <v>41</v>
      </c>
      <c r="C147" s="77" t="str">
        <f>'Door Comparison'!C147</f>
        <v>WC01</v>
      </c>
      <c r="D147" s="60">
        <f>'Door Comparison'!D147</f>
        <v>825</v>
      </c>
      <c r="E147" s="60">
        <f>'Door Comparison'!E147</f>
        <v>2375</v>
      </c>
      <c r="G147" s="63">
        <f>'Door Comparison'!G147</f>
        <v>0</v>
      </c>
      <c r="H147" s="63">
        <f>'Door Comparison'!H147</f>
        <v>1</v>
      </c>
      <c r="J147" s="63">
        <f>'Door Comparison'!J147</f>
        <v>0</v>
      </c>
      <c r="K147" s="63">
        <f>'Door Comparison'!K147</f>
        <v>0</v>
      </c>
      <c r="L147" s="63">
        <f>'Door Comparison'!L147</f>
        <v>0</v>
      </c>
      <c r="N147" s="65">
        <f t="shared" si="8"/>
        <v>0.5</v>
      </c>
      <c r="P147" s="65">
        <f t="shared" si="9"/>
        <v>4.46</v>
      </c>
      <c r="Q147" s="376">
        <v>100</v>
      </c>
      <c r="R147" s="1">
        <f>JMS!X146</f>
        <v>0</v>
      </c>
      <c r="S147" s="65">
        <f>'Door Comparison'!W147</f>
        <v>0</v>
      </c>
      <c r="U147" s="65">
        <f t="shared" si="10"/>
        <v>0</v>
      </c>
      <c r="X147" s="66">
        <f t="shared" si="11"/>
        <v>104.96</v>
      </c>
      <c r="Y147" s="61" t="e">
        <f>#REF!</f>
        <v>#REF!</v>
      </c>
      <c r="Z147" s="118"/>
    </row>
    <row r="148" spans="1:26" x14ac:dyDescent="0.25">
      <c r="A148" s="64">
        <f>'Door Comparison'!A148</f>
        <v>4</v>
      </c>
      <c r="B148" s="145">
        <f>'Door Comparison'!B148</f>
        <v>42</v>
      </c>
      <c r="C148" s="77" t="str">
        <f>'Door Comparison'!C148</f>
        <v>WC01</v>
      </c>
      <c r="D148" s="60">
        <f>'Door Comparison'!D148</f>
        <v>825</v>
      </c>
      <c r="E148" s="60">
        <f>'Door Comparison'!E148</f>
        <v>2375</v>
      </c>
      <c r="G148" s="63">
        <f>'Door Comparison'!G148</f>
        <v>0</v>
      </c>
      <c r="H148" s="63">
        <f>'Door Comparison'!H148</f>
        <v>1</v>
      </c>
      <c r="J148" s="63">
        <f>'Door Comparison'!J148</f>
        <v>0</v>
      </c>
      <c r="K148" s="63">
        <f>'Door Comparison'!K148</f>
        <v>0</v>
      </c>
      <c r="L148" s="63">
        <f>'Door Comparison'!L148</f>
        <v>0</v>
      </c>
      <c r="N148" s="65">
        <f t="shared" si="8"/>
        <v>0.5</v>
      </c>
      <c r="P148" s="65">
        <f t="shared" si="9"/>
        <v>4.46</v>
      </c>
      <c r="Q148" s="376">
        <v>100</v>
      </c>
      <c r="R148" s="1">
        <f>JMS!X147</f>
        <v>0</v>
      </c>
      <c r="S148" s="65">
        <f>'Door Comparison'!W148</f>
        <v>0</v>
      </c>
      <c r="U148" s="65">
        <f t="shared" si="10"/>
        <v>0</v>
      </c>
      <c r="X148" s="66">
        <f t="shared" si="11"/>
        <v>104.96</v>
      </c>
      <c r="Y148" s="61" t="e">
        <f>#REF!</f>
        <v>#REF!</v>
      </c>
      <c r="Z148" s="118"/>
    </row>
    <row r="149" spans="1:26" x14ac:dyDescent="0.25">
      <c r="A149" s="64">
        <f>'Door Comparison'!A149</f>
        <v>4</v>
      </c>
      <c r="B149" s="145" t="str">
        <f>'Door Comparison'!B149</f>
        <v>43A</v>
      </c>
      <c r="C149" s="77" t="str">
        <f>'Door Comparison'!C149</f>
        <v>R04</v>
      </c>
      <c r="D149" s="60">
        <f>'Door Comparison'!D149</f>
        <v>1040</v>
      </c>
      <c r="E149" s="60">
        <f>'Door Comparison'!E149</f>
        <v>2275</v>
      </c>
      <c r="G149" s="63">
        <f>'Door Comparison'!G149</f>
        <v>0</v>
      </c>
      <c r="H149" s="63">
        <f>'Door Comparison'!H149</f>
        <v>1</v>
      </c>
      <c r="J149" s="63">
        <f>'Door Comparison'!J149</f>
        <v>0</v>
      </c>
      <c r="K149" s="63">
        <f>'Door Comparison'!K149</f>
        <v>0</v>
      </c>
      <c r="L149" s="63">
        <f>'Door Comparison'!L149</f>
        <v>0</v>
      </c>
      <c r="N149" s="65">
        <f t="shared" si="8"/>
        <v>0.5</v>
      </c>
      <c r="P149" s="65">
        <f t="shared" si="9"/>
        <v>4.47</v>
      </c>
      <c r="R149" s="1">
        <f>JMS!X148</f>
        <v>466.54</v>
      </c>
      <c r="S149" s="65">
        <f>'Door Comparison'!W149</f>
        <v>0</v>
      </c>
      <c r="U149" s="65">
        <f t="shared" si="10"/>
        <v>0</v>
      </c>
      <c r="X149" s="66">
        <f t="shared" si="11"/>
        <v>471.51</v>
      </c>
      <c r="Y149" s="61" t="e">
        <f>#REF!</f>
        <v>#REF!</v>
      </c>
      <c r="Z149" s="118">
        <f>'Door Labour'!AA149</f>
        <v>0</v>
      </c>
    </row>
    <row r="150" spans="1:26" x14ac:dyDescent="0.25">
      <c r="A150" s="64">
        <f>'Door Comparison'!A150</f>
        <v>4</v>
      </c>
      <c r="B150" s="145" t="str">
        <f>'Door Comparison'!B150</f>
        <v>43B</v>
      </c>
      <c r="C150" s="77" t="str">
        <f>'Door Comparison'!C150</f>
        <v>R03</v>
      </c>
      <c r="D150" s="60">
        <f>'Door Comparison'!D150</f>
        <v>1040</v>
      </c>
      <c r="E150" s="60">
        <f>'Door Comparison'!E150</f>
        <v>2275</v>
      </c>
      <c r="G150" s="63">
        <f>'Door Comparison'!G150</f>
        <v>0</v>
      </c>
      <c r="H150" s="63">
        <f>'Door Comparison'!H150</f>
        <v>1</v>
      </c>
      <c r="J150" s="63">
        <f>'Door Comparison'!J150</f>
        <v>0</v>
      </c>
      <c r="K150" s="63">
        <f>'Door Comparison'!K150</f>
        <v>1</v>
      </c>
      <c r="L150" s="63">
        <f>'Door Comparison'!L150</f>
        <v>0</v>
      </c>
      <c r="N150" s="65">
        <f t="shared" si="8"/>
        <v>0.5</v>
      </c>
      <c r="P150" s="65">
        <f t="shared" si="9"/>
        <v>4.47</v>
      </c>
      <c r="R150" s="1">
        <f>JMS!X149</f>
        <v>250.15</v>
      </c>
      <c r="S150" s="65">
        <f>'Door Comparison'!W150</f>
        <v>0</v>
      </c>
      <c r="U150" s="65">
        <f t="shared" si="10"/>
        <v>11.18</v>
      </c>
      <c r="X150" s="66">
        <f t="shared" si="11"/>
        <v>266.3</v>
      </c>
      <c r="Y150" s="61" t="e">
        <f>#REF!</f>
        <v>#REF!</v>
      </c>
      <c r="Z150" s="118">
        <f>'Door Labour'!AA150</f>
        <v>0</v>
      </c>
    </row>
    <row r="151" spans="1:26" x14ac:dyDescent="0.25">
      <c r="A151" s="64">
        <f>'Door Comparison'!A151</f>
        <v>4</v>
      </c>
      <c r="B151" s="145">
        <f>'Door Comparison'!B151</f>
        <v>44</v>
      </c>
      <c r="C151" s="77" t="str">
        <f>'Door Comparison'!C151</f>
        <v>R04</v>
      </c>
      <c r="D151" s="60">
        <f>'Door Comparison'!D151</f>
        <v>1040</v>
      </c>
      <c r="E151" s="60">
        <f>'Door Comparison'!E151</f>
        <v>2275</v>
      </c>
      <c r="G151" s="63">
        <f>'Door Comparison'!G151</f>
        <v>0</v>
      </c>
      <c r="H151" s="63">
        <f>'Door Comparison'!H151</f>
        <v>1</v>
      </c>
      <c r="J151" s="63">
        <f>'Door Comparison'!J151</f>
        <v>0</v>
      </c>
      <c r="K151" s="63">
        <f>'Door Comparison'!K151</f>
        <v>0</v>
      </c>
      <c r="L151" s="63">
        <f>'Door Comparison'!L151</f>
        <v>0</v>
      </c>
      <c r="N151" s="65">
        <f t="shared" si="8"/>
        <v>0.5</v>
      </c>
      <c r="P151" s="65">
        <f t="shared" si="9"/>
        <v>4.47</v>
      </c>
      <c r="R151" s="1">
        <f>JMS!X150</f>
        <v>466.54</v>
      </c>
      <c r="S151" s="65">
        <f>'Door Comparison'!W151</f>
        <v>362.51</v>
      </c>
      <c r="U151" s="65">
        <f t="shared" si="10"/>
        <v>0</v>
      </c>
      <c r="X151" s="66">
        <f t="shared" si="11"/>
        <v>834.02</v>
      </c>
      <c r="Y151" s="61" t="e">
        <f>#REF!</f>
        <v>#REF!</v>
      </c>
      <c r="Z151" s="118">
        <f>'Door Labour'!AA151</f>
        <v>0</v>
      </c>
    </row>
    <row r="152" spans="1:26" x14ac:dyDescent="0.25">
      <c r="A152" s="64">
        <f>'Door Comparison'!A152</f>
        <v>4</v>
      </c>
      <c r="B152" s="145" t="str">
        <f>'Door Comparison'!B152</f>
        <v>45A</v>
      </c>
      <c r="C152" s="77" t="str">
        <f>'Door Comparison'!C152</f>
        <v>R05</v>
      </c>
      <c r="D152" s="60">
        <f>'Door Comparison'!D152</f>
        <v>1297</v>
      </c>
      <c r="E152" s="60">
        <f>'Door Comparison'!E152</f>
        <v>2275</v>
      </c>
      <c r="G152" s="63">
        <f>'Door Comparison'!G152</f>
        <v>0</v>
      </c>
      <c r="H152" s="63">
        <f>'Door Comparison'!H152</f>
        <v>1</v>
      </c>
      <c r="J152" s="63">
        <f>'Door Comparison'!J152</f>
        <v>0</v>
      </c>
      <c r="K152" s="63">
        <f>'Door Comparison'!K152</f>
        <v>0</v>
      </c>
      <c r="L152" s="63">
        <f>'Door Comparison'!L152</f>
        <v>0</v>
      </c>
      <c r="N152" s="65">
        <f t="shared" si="8"/>
        <v>0.53</v>
      </c>
      <c r="P152" s="65">
        <f t="shared" si="9"/>
        <v>4.68</v>
      </c>
      <c r="R152" s="1">
        <f>JMS!X151</f>
        <v>445.81</v>
      </c>
      <c r="S152" s="65">
        <f>'Door Comparison'!W152</f>
        <v>0</v>
      </c>
      <c r="U152" s="65">
        <f t="shared" si="10"/>
        <v>0</v>
      </c>
      <c r="X152" s="66">
        <f t="shared" si="11"/>
        <v>451.02</v>
      </c>
      <c r="Y152" s="61" t="e">
        <f>#REF!</f>
        <v>#REF!</v>
      </c>
      <c r="Z152" s="118">
        <f>'Door Labour'!AA152</f>
        <v>0</v>
      </c>
    </row>
    <row r="153" spans="1:26" x14ac:dyDescent="0.25">
      <c r="A153" s="64">
        <f>'Door Comparison'!A153</f>
        <v>4</v>
      </c>
      <c r="B153" s="145" t="str">
        <f>'Door Comparison'!B153</f>
        <v>45B</v>
      </c>
      <c r="C153" s="77" t="str">
        <f>'Door Comparison'!C153</f>
        <v>R01</v>
      </c>
      <c r="D153" s="60">
        <f>'Door Comparison'!D153</f>
        <v>1297</v>
      </c>
      <c r="E153" s="60">
        <f>'Door Comparison'!E153</f>
        <v>2275</v>
      </c>
      <c r="G153" s="63">
        <f>'Door Comparison'!G153</f>
        <v>0</v>
      </c>
      <c r="H153" s="63">
        <f>'Door Comparison'!H153</f>
        <v>1</v>
      </c>
      <c r="J153" s="63">
        <f>'Door Comparison'!J153</f>
        <v>0</v>
      </c>
      <c r="K153" s="63">
        <f>'Door Comparison'!K153</f>
        <v>1</v>
      </c>
      <c r="L153" s="63">
        <f>'Door Comparison'!L153</f>
        <v>0</v>
      </c>
      <c r="N153" s="65">
        <f t="shared" si="8"/>
        <v>0.53</v>
      </c>
      <c r="P153" s="65">
        <f t="shared" si="9"/>
        <v>4.68</v>
      </c>
      <c r="R153" s="1">
        <f>JMS!X152</f>
        <v>255.65</v>
      </c>
      <c r="S153" s="65">
        <f>'Door Comparison'!W153</f>
        <v>0</v>
      </c>
      <c r="U153" s="65">
        <f t="shared" si="10"/>
        <v>11.69</v>
      </c>
      <c r="X153" s="66">
        <f t="shared" si="11"/>
        <v>272.55</v>
      </c>
      <c r="Y153" s="61" t="e">
        <f>#REF!</f>
        <v>#REF!</v>
      </c>
      <c r="Z153" s="118">
        <f>'Door Labour'!AA153</f>
        <v>0</v>
      </c>
    </row>
    <row r="154" spans="1:26" x14ac:dyDescent="0.25">
      <c r="A154" s="64">
        <f>'Door Comparison'!A154</f>
        <v>4</v>
      </c>
      <c r="B154" s="145">
        <f>'Door Comparison'!B154</f>
        <v>46</v>
      </c>
      <c r="C154" s="77" t="str">
        <f>'Door Comparison'!C154</f>
        <v>R04</v>
      </c>
      <c r="D154" s="60">
        <f>'Door Comparison'!D154</f>
        <v>783</v>
      </c>
      <c r="E154" s="60">
        <f>'Door Comparison'!E154</f>
        <v>2785</v>
      </c>
      <c r="G154" s="63">
        <f>'Door Comparison'!G154</f>
        <v>0</v>
      </c>
      <c r="H154" s="63">
        <f>'Door Comparison'!H154</f>
        <v>1</v>
      </c>
      <c r="J154" s="63">
        <f>'Door Comparison'!J154</f>
        <v>0</v>
      </c>
      <c r="K154" s="63">
        <f>'Door Comparison'!K154</f>
        <v>0</v>
      </c>
      <c r="L154" s="63">
        <f>'Door Comparison'!L154</f>
        <v>0</v>
      </c>
      <c r="N154" s="65">
        <f t="shared" si="8"/>
        <v>0.56999999999999995</v>
      </c>
      <c r="P154" s="65">
        <f t="shared" si="9"/>
        <v>5.08</v>
      </c>
      <c r="R154" s="1">
        <f>JMS!X153</f>
        <v>480.98</v>
      </c>
      <c r="S154" s="65">
        <f>'Door Comparison'!W154</f>
        <v>375.35</v>
      </c>
      <c r="U154" s="65">
        <f t="shared" si="10"/>
        <v>0</v>
      </c>
      <c r="X154" s="66">
        <f t="shared" si="11"/>
        <v>861.98</v>
      </c>
      <c r="Y154" s="61" t="e">
        <f>#REF!</f>
        <v>#REF!</v>
      </c>
      <c r="Z154" s="118">
        <f>'Door Labour'!AA154</f>
        <v>0</v>
      </c>
    </row>
    <row r="155" spans="1:26" x14ac:dyDescent="0.25">
      <c r="A155" s="64">
        <f>'Door Comparison'!A155</f>
        <v>4</v>
      </c>
      <c r="B155" s="145">
        <f>'Door Comparison'!B155</f>
        <v>47</v>
      </c>
      <c r="C155" s="77" t="str">
        <f>'Door Comparison'!C155</f>
        <v>R05</v>
      </c>
      <c r="D155" s="60">
        <f>'Door Comparison'!D155</f>
        <v>2326</v>
      </c>
      <c r="E155" s="60">
        <f>'Door Comparison'!E155</f>
        <v>2275</v>
      </c>
      <c r="G155" s="63">
        <f>'Door Comparison'!G155</f>
        <v>0</v>
      </c>
      <c r="H155" s="63">
        <f>'Door Comparison'!H155</f>
        <v>1</v>
      </c>
      <c r="J155" s="63">
        <f>'Door Comparison'!J155</f>
        <v>0</v>
      </c>
      <c r="K155" s="63">
        <f>'Door Comparison'!K155</f>
        <v>0</v>
      </c>
      <c r="L155" s="63">
        <f>'Door Comparison'!L155</f>
        <v>0</v>
      </c>
      <c r="N155" s="65">
        <f t="shared" si="8"/>
        <v>0.62</v>
      </c>
      <c r="P155" s="65">
        <f t="shared" si="9"/>
        <v>5.5</v>
      </c>
      <c r="R155" s="1">
        <f>JMS!X154</f>
        <v>530.78</v>
      </c>
      <c r="S155" s="65">
        <f>'Door Comparison'!W155</f>
        <v>886.28</v>
      </c>
      <c r="U155" s="65">
        <f t="shared" si="10"/>
        <v>0</v>
      </c>
      <c r="X155" s="66">
        <f t="shared" si="11"/>
        <v>1423.18</v>
      </c>
      <c r="Y155" s="61" t="e">
        <f>#REF!</f>
        <v>#REF!</v>
      </c>
      <c r="Z155" s="118">
        <f>'Door Labour'!AA155</f>
        <v>0</v>
      </c>
    </row>
    <row r="156" spans="1:26" x14ac:dyDescent="0.25">
      <c r="A156" s="64">
        <f>'Door Comparison'!A156</f>
        <v>4</v>
      </c>
      <c r="B156" s="145">
        <f>'Door Comparison'!B156</f>
        <v>48</v>
      </c>
      <c r="C156" s="77" t="str">
        <f>'Door Comparison'!C156</f>
        <v>R05</v>
      </c>
      <c r="D156" s="60">
        <f>'Door Comparison'!D156</f>
        <v>1554</v>
      </c>
      <c r="E156" s="60">
        <f>'Door Comparison'!E156</f>
        <v>2785</v>
      </c>
      <c r="G156" s="63">
        <f>'Door Comparison'!G156</f>
        <v>0</v>
      </c>
      <c r="H156" s="63">
        <f>'Door Comparison'!H156</f>
        <v>1</v>
      </c>
      <c r="J156" s="63">
        <f>'Door Comparison'!J156</f>
        <v>0</v>
      </c>
      <c r="K156" s="63">
        <f>'Door Comparison'!K156</f>
        <v>0</v>
      </c>
      <c r="L156" s="63">
        <f>'Door Comparison'!L156</f>
        <v>0</v>
      </c>
      <c r="N156" s="65">
        <f t="shared" si="8"/>
        <v>0.64</v>
      </c>
      <c r="P156" s="65">
        <f t="shared" si="9"/>
        <v>5.7</v>
      </c>
      <c r="R156" s="1">
        <f>JMS!X155</f>
        <v>508.32</v>
      </c>
      <c r="S156" s="65">
        <f>'Door Comparison'!W156</f>
        <v>794.72</v>
      </c>
      <c r="U156" s="65">
        <f t="shared" si="10"/>
        <v>0</v>
      </c>
      <c r="X156" s="66">
        <f t="shared" si="11"/>
        <v>1309.3800000000001</v>
      </c>
      <c r="Y156" s="61" t="e">
        <f>#REF!</f>
        <v>#REF!</v>
      </c>
      <c r="Z156" s="118">
        <f>'Door Labour'!AA156</f>
        <v>0</v>
      </c>
    </row>
    <row r="157" spans="1:26" x14ac:dyDescent="0.25">
      <c r="A157" s="64">
        <f>'Door Comparison'!A157</f>
        <v>4</v>
      </c>
      <c r="B157" s="145">
        <f>'Door Comparison'!B157</f>
        <v>49</v>
      </c>
      <c r="C157" s="77" t="str">
        <f>'Door Comparison'!C157</f>
        <v>R04</v>
      </c>
      <c r="D157" s="60">
        <f>'Door Comparison'!D157</f>
        <v>1126</v>
      </c>
      <c r="E157" s="60">
        <f>'Door Comparison'!E157</f>
        <v>2785</v>
      </c>
      <c r="G157" s="63">
        <f>'Door Comparison'!G157</f>
        <v>0</v>
      </c>
      <c r="H157" s="63">
        <f>'Door Comparison'!H157</f>
        <v>1</v>
      </c>
      <c r="J157" s="63">
        <f>'Door Comparison'!J157</f>
        <v>0</v>
      </c>
      <c r="K157" s="63">
        <f>'Door Comparison'!K157</f>
        <v>0</v>
      </c>
      <c r="L157" s="63">
        <f>'Door Comparison'!L157</f>
        <v>0</v>
      </c>
      <c r="N157" s="65">
        <f t="shared" si="8"/>
        <v>0.6</v>
      </c>
      <c r="P157" s="65">
        <f t="shared" si="9"/>
        <v>5.36</v>
      </c>
      <c r="R157" s="1">
        <f>JMS!X156</f>
        <v>521.87</v>
      </c>
      <c r="S157" s="65">
        <f>'Door Comparison'!W157</f>
        <v>375.35</v>
      </c>
      <c r="U157" s="65">
        <f t="shared" si="10"/>
        <v>0</v>
      </c>
      <c r="X157" s="66">
        <f t="shared" si="11"/>
        <v>903.18</v>
      </c>
      <c r="Y157" s="61" t="e">
        <f>#REF!</f>
        <v>#REF!</v>
      </c>
      <c r="Z157" s="118">
        <f>'Door Labour'!AA157</f>
        <v>0</v>
      </c>
    </row>
    <row r="158" spans="1:26" x14ac:dyDescent="0.25">
      <c r="A158" s="64">
        <f>'Door Comparison'!A158</f>
        <v>4</v>
      </c>
      <c r="B158" s="145">
        <f>'Door Comparison'!B158</f>
        <v>50</v>
      </c>
      <c r="C158" s="77" t="str">
        <f>'Door Comparison'!C158</f>
        <v>R05</v>
      </c>
      <c r="D158" s="60">
        <f>'Door Comparison'!D158</f>
        <v>2326</v>
      </c>
      <c r="E158" s="60">
        <f>'Door Comparison'!E158</f>
        <v>2275</v>
      </c>
      <c r="G158" s="63">
        <f>'Door Comparison'!G158</f>
        <v>0</v>
      </c>
      <c r="H158" s="63">
        <f>'Door Comparison'!H158</f>
        <v>1</v>
      </c>
      <c r="J158" s="63">
        <f>'Door Comparison'!J158</f>
        <v>0</v>
      </c>
      <c r="K158" s="63">
        <f>'Door Comparison'!K158</f>
        <v>0</v>
      </c>
      <c r="L158" s="63">
        <f>'Door Comparison'!L158</f>
        <v>0</v>
      </c>
      <c r="N158" s="65">
        <f t="shared" si="8"/>
        <v>0.62</v>
      </c>
      <c r="P158" s="65">
        <f t="shared" si="9"/>
        <v>5.5</v>
      </c>
      <c r="R158" s="1">
        <f>JMS!X157</f>
        <v>530.78</v>
      </c>
      <c r="S158" s="65">
        <f>'Door Comparison'!W158</f>
        <v>886.28</v>
      </c>
      <c r="U158" s="65">
        <f t="shared" si="10"/>
        <v>0</v>
      </c>
      <c r="X158" s="66">
        <f t="shared" si="11"/>
        <v>1423.18</v>
      </c>
      <c r="Y158" s="61" t="e">
        <f>#REF!</f>
        <v>#REF!</v>
      </c>
      <c r="Z158" s="118">
        <f>'Door Labour'!AA158</f>
        <v>0</v>
      </c>
    </row>
    <row r="159" spans="1:26" x14ac:dyDescent="0.25">
      <c r="A159" s="64">
        <f>'Door Comparison'!A159</f>
        <v>4</v>
      </c>
      <c r="B159" s="145">
        <f>'Door Comparison'!B159</f>
        <v>51</v>
      </c>
      <c r="C159" s="77" t="str">
        <f>'Door Comparison'!C159</f>
        <v>R05</v>
      </c>
      <c r="D159" s="60">
        <f>'Door Comparison'!D159</f>
        <v>1554</v>
      </c>
      <c r="E159" s="60">
        <f>'Door Comparison'!E159</f>
        <v>2785</v>
      </c>
      <c r="G159" s="63">
        <f>'Door Comparison'!G159</f>
        <v>0</v>
      </c>
      <c r="H159" s="63">
        <f>'Door Comparison'!H159</f>
        <v>1</v>
      </c>
      <c r="J159" s="63">
        <f>'Door Comparison'!J159</f>
        <v>0</v>
      </c>
      <c r="K159" s="63">
        <f>'Door Comparison'!K159</f>
        <v>0</v>
      </c>
      <c r="L159" s="63">
        <f>'Door Comparison'!L159</f>
        <v>0</v>
      </c>
      <c r="N159" s="65">
        <f t="shared" si="8"/>
        <v>0.64</v>
      </c>
      <c r="P159" s="65">
        <f t="shared" si="9"/>
        <v>5.7</v>
      </c>
      <c r="R159" s="1">
        <f>JMS!X158</f>
        <v>508.32</v>
      </c>
      <c r="S159" s="65">
        <f>'Door Comparison'!W159</f>
        <v>794.72</v>
      </c>
      <c r="U159" s="65">
        <f t="shared" si="10"/>
        <v>0</v>
      </c>
      <c r="X159" s="66">
        <f t="shared" si="11"/>
        <v>1309.3800000000001</v>
      </c>
      <c r="Y159" s="61" t="e">
        <f>#REF!</f>
        <v>#REF!</v>
      </c>
      <c r="Z159" s="118">
        <f>'Door Labour'!AA159</f>
        <v>0</v>
      </c>
    </row>
    <row r="160" spans="1:26" x14ac:dyDescent="0.25">
      <c r="A160" s="64">
        <f>'Door Comparison'!A160</f>
        <v>4</v>
      </c>
      <c r="B160" s="145" t="str">
        <f>'Door Comparison'!B160</f>
        <v>52A</v>
      </c>
      <c r="C160" s="77" t="str">
        <f>'Door Comparison'!C160</f>
        <v>R05</v>
      </c>
      <c r="D160" s="60">
        <f>'Door Comparison'!D160</f>
        <v>1554</v>
      </c>
      <c r="E160" s="60">
        <f>'Door Comparison'!E160</f>
        <v>2225</v>
      </c>
      <c r="G160" s="63">
        <f>'Door Comparison'!G160</f>
        <v>0</v>
      </c>
      <c r="H160" s="63">
        <f>'Door Comparison'!H160</f>
        <v>1</v>
      </c>
      <c r="J160" s="63">
        <f>'Door Comparison'!J160</f>
        <v>0</v>
      </c>
      <c r="K160" s="63">
        <f>'Door Comparison'!K160</f>
        <v>0</v>
      </c>
      <c r="L160" s="63">
        <f>'Door Comparison'!L160</f>
        <v>0</v>
      </c>
      <c r="N160" s="65">
        <f t="shared" si="8"/>
        <v>0.54</v>
      </c>
      <c r="P160" s="65">
        <f t="shared" si="9"/>
        <v>4.8</v>
      </c>
      <c r="R160" s="1">
        <f>JMS!X159</f>
        <v>467.03</v>
      </c>
      <c r="S160" s="65">
        <f>'Door Comparison'!W160</f>
        <v>0</v>
      </c>
      <c r="U160" s="65">
        <f t="shared" si="10"/>
        <v>0</v>
      </c>
      <c r="X160" s="66">
        <f t="shared" si="11"/>
        <v>472.37</v>
      </c>
      <c r="Y160" s="61" t="e">
        <f>#REF!</f>
        <v>#REF!</v>
      </c>
      <c r="Z160" s="118">
        <f>'Door Labour'!AA160</f>
        <v>0</v>
      </c>
    </row>
    <row r="161" spans="1:26" x14ac:dyDescent="0.25">
      <c r="A161" s="64">
        <f>'Door Comparison'!A161</f>
        <v>4</v>
      </c>
      <c r="B161" s="145" t="str">
        <f>'Door Comparison'!B161</f>
        <v>52B</v>
      </c>
      <c r="C161" s="77" t="str">
        <f>'Door Comparison'!C161</f>
        <v>R01</v>
      </c>
      <c r="D161" s="60">
        <f>'Door Comparison'!D161</f>
        <v>1554</v>
      </c>
      <c r="E161" s="60">
        <f>'Door Comparison'!E161</f>
        <v>2225</v>
      </c>
      <c r="G161" s="63">
        <f>'Door Comparison'!G161</f>
        <v>0</v>
      </c>
      <c r="H161" s="63">
        <f>'Door Comparison'!H161</f>
        <v>1</v>
      </c>
      <c r="J161" s="63">
        <f>'Door Comparison'!J161</f>
        <v>0</v>
      </c>
      <c r="K161" s="63">
        <f>'Door Comparison'!K161</f>
        <v>1</v>
      </c>
      <c r="L161" s="63">
        <f>'Door Comparison'!L161</f>
        <v>0</v>
      </c>
      <c r="N161" s="65">
        <f t="shared" si="8"/>
        <v>0.54</v>
      </c>
      <c r="P161" s="65">
        <f t="shared" si="9"/>
        <v>4.8</v>
      </c>
      <c r="R161" s="1">
        <f>JMS!X160</f>
        <v>261.14</v>
      </c>
      <c r="S161" s="65">
        <f>'Door Comparison'!W161</f>
        <v>0</v>
      </c>
      <c r="U161" s="65">
        <f t="shared" si="10"/>
        <v>12.01</v>
      </c>
      <c r="X161" s="66">
        <f t="shared" si="11"/>
        <v>278.49</v>
      </c>
      <c r="Y161" s="61" t="e">
        <f>#REF!</f>
        <v>#REF!</v>
      </c>
      <c r="Z161" s="118">
        <f>'Door Labour'!AA161</f>
        <v>0</v>
      </c>
    </row>
    <row r="162" spans="1:26" x14ac:dyDescent="0.25">
      <c r="A162" s="64">
        <f>'Door Comparison'!A162</f>
        <v>4</v>
      </c>
      <c r="B162" s="145" t="str">
        <f>'Door Comparison'!B162</f>
        <v>53A</v>
      </c>
      <c r="C162" s="77" t="str">
        <f>'Door Comparison'!C162</f>
        <v>R04</v>
      </c>
      <c r="D162" s="60">
        <f>'Door Comparison'!D162</f>
        <v>783</v>
      </c>
      <c r="E162" s="60">
        <f>'Door Comparison'!E162</f>
        <v>2275</v>
      </c>
      <c r="G162" s="63">
        <f>'Door Comparison'!G162</f>
        <v>0</v>
      </c>
      <c r="H162" s="63">
        <f>'Door Comparison'!H162</f>
        <v>1</v>
      </c>
      <c r="J162" s="63">
        <f>'Door Comparison'!J162</f>
        <v>0</v>
      </c>
      <c r="K162" s="63">
        <f>'Door Comparison'!K162</f>
        <v>0</v>
      </c>
      <c r="L162" s="63">
        <f>'Door Comparison'!L162</f>
        <v>0</v>
      </c>
      <c r="N162" s="65">
        <f t="shared" si="8"/>
        <v>0.48</v>
      </c>
      <c r="P162" s="65">
        <f t="shared" si="9"/>
        <v>4.2699999999999996</v>
      </c>
      <c r="R162" s="1">
        <f>JMS!X161</f>
        <v>442.27</v>
      </c>
      <c r="S162" s="65">
        <f>'Door Comparison'!W162</f>
        <v>0</v>
      </c>
      <c r="U162" s="65">
        <f t="shared" si="10"/>
        <v>0</v>
      </c>
      <c r="X162" s="66">
        <f t="shared" si="11"/>
        <v>447.02</v>
      </c>
      <c r="Y162" s="61" t="e">
        <f>#REF!</f>
        <v>#REF!</v>
      </c>
      <c r="Z162" s="118">
        <f>'Door Labour'!AA162</f>
        <v>0</v>
      </c>
    </row>
    <row r="163" spans="1:26" x14ac:dyDescent="0.25">
      <c r="A163" s="64">
        <f>'Door Comparison'!A163</f>
        <v>4</v>
      </c>
      <c r="B163" s="145" t="str">
        <f>'Door Comparison'!B163</f>
        <v>53B</v>
      </c>
      <c r="C163" s="77" t="str">
        <f>'Door Comparison'!C163</f>
        <v>R03</v>
      </c>
      <c r="D163" s="60">
        <f>'Door Comparison'!D163</f>
        <v>783</v>
      </c>
      <c r="E163" s="60">
        <f>'Door Comparison'!E163</f>
        <v>2275</v>
      </c>
      <c r="G163" s="63">
        <f>'Door Comparison'!G163</f>
        <v>0</v>
      </c>
      <c r="H163" s="63">
        <f>'Door Comparison'!H163</f>
        <v>1</v>
      </c>
      <c r="J163" s="63">
        <f>'Door Comparison'!J163</f>
        <v>0</v>
      </c>
      <c r="K163" s="63">
        <f>'Door Comparison'!K163</f>
        <v>1</v>
      </c>
      <c r="L163" s="63">
        <f>'Door Comparison'!L163</f>
        <v>0</v>
      </c>
      <c r="N163" s="65">
        <f t="shared" si="8"/>
        <v>0.48</v>
      </c>
      <c r="P163" s="65">
        <f t="shared" si="9"/>
        <v>4.2699999999999996</v>
      </c>
      <c r="R163" s="1">
        <f>JMS!X162</f>
        <v>261.14</v>
      </c>
      <c r="S163" s="65">
        <f>'Door Comparison'!W163</f>
        <v>0</v>
      </c>
      <c r="U163" s="65">
        <f t="shared" si="10"/>
        <v>10.67</v>
      </c>
      <c r="X163" s="66">
        <f t="shared" si="11"/>
        <v>276.56</v>
      </c>
      <c r="Y163" s="61" t="e">
        <f>#REF!</f>
        <v>#REF!</v>
      </c>
      <c r="Z163" s="118">
        <f>'Door Labour'!AA163</f>
        <v>0</v>
      </c>
    </row>
    <row r="164" spans="1:26" x14ac:dyDescent="0.25">
      <c r="A164" s="64">
        <f>'Door Comparison'!A164</f>
        <v>4</v>
      </c>
      <c r="B164" s="145">
        <f>'Door Comparison'!B164</f>
        <v>54</v>
      </c>
      <c r="C164" s="77" t="str">
        <f>'Door Comparison'!C164</f>
        <v>R04</v>
      </c>
      <c r="D164" s="60">
        <f>'Door Comparison'!D164</f>
        <v>954</v>
      </c>
      <c r="E164" s="60">
        <f>'Door Comparison'!E164</f>
        <v>2275</v>
      </c>
      <c r="G164" s="63">
        <f>'Door Comparison'!G164</f>
        <v>0</v>
      </c>
      <c r="H164" s="63">
        <f>'Door Comparison'!H164</f>
        <v>1</v>
      </c>
      <c r="J164" s="63">
        <f>'Door Comparison'!J164</f>
        <v>0</v>
      </c>
      <c r="K164" s="63">
        <f>'Door Comparison'!K164</f>
        <v>0</v>
      </c>
      <c r="L164" s="63">
        <f>'Door Comparison'!L164</f>
        <v>0</v>
      </c>
      <c r="N164" s="65">
        <f t="shared" si="8"/>
        <v>0.5</v>
      </c>
      <c r="P164" s="65">
        <f t="shared" si="9"/>
        <v>4.4000000000000004</v>
      </c>
      <c r="R164" s="1">
        <f>JMS!X163</f>
        <v>458.32</v>
      </c>
      <c r="S164" s="65">
        <f>'Door Comparison'!W164</f>
        <v>349.65</v>
      </c>
      <c r="U164" s="65">
        <f t="shared" si="10"/>
        <v>0</v>
      </c>
      <c r="X164" s="66">
        <f t="shared" si="11"/>
        <v>812.87</v>
      </c>
      <c r="Y164" s="61" t="e">
        <f>#REF!</f>
        <v>#REF!</v>
      </c>
      <c r="Z164" s="118">
        <f>'Door Labour'!AA164</f>
        <v>0</v>
      </c>
    </row>
    <row r="165" spans="1:26" x14ac:dyDescent="0.25">
      <c r="A165" s="64">
        <f>'Door Comparison'!A165</f>
        <v>4</v>
      </c>
      <c r="B165" s="145">
        <f>'Door Comparison'!B165</f>
        <v>55</v>
      </c>
      <c r="C165" s="77" t="str">
        <f>'Door Comparison'!C165</f>
        <v>R04</v>
      </c>
      <c r="D165" s="60">
        <f>'Door Comparison'!D165</f>
        <v>954</v>
      </c>
      <c r="E165" s="60">
        <f>'Door Comparison'!E165</f>
        <v>2785</v>
      </c>
      <c r="G165" s="63">
        <f>'Door Comparison'!G165</f>
        <v>0</v>
      </c>
      <c r="H165" s="63">
        <f>'Door Comparison'!H165</f>
        <v>1</v>
      </c>
      <c r="J165" s="63">
        <f>'Door Comparison'!J165</f>
        <v>0</v>
      </c>
      <c r="K165" s="63">
        <f>'Door Comparison'!K165</f>
        <v>0</v>
      </c>
      <c r="L165" s="63">
        <f>'Door Comparison'!L165</f>
        <v>0</v>
      </c>
      <c r="N165" s="65">
        <f t="shared" si="8"/>
        <v>0.59</v>
      </c>
      <c r="P165" s="65">
        <f t="shared" si="9"/>
        <v>5.22</v>
      </c>
      <c r="R165" s="1">
        <f>JMS!X164</f>
        <v>505.63</v>
      </c>
      <c r="S165" s="65">
        <f>'Door Comparison'!W165</f>
        <v>375.35</v>
      </c>
      <c r="U165" s="65">
        <f t="shared" si="10"/>
        <v>0</v>
      </c>
      <c r="X165" s="66">
        <f t="shared" si="11"/>
        <v>886.79</v>
      </c>
      <c r="Y165" s="61" t="e">
        <f>#REF!</f>
        <v>#REF!</v>
      </c>
      <c r="Z165" s="118">
        <f>'Door Labour'!AA165</f>
        <v>0</v>
      </c>
    </row>
    <row r="166" spans="1:26" x14ac:dyDescent="0.25">
      <c r="A166" s="64">
        <f>'Door Comparison'!A166</f>
        <v>4</v>
      </c>
      <c r="B166" s="145">
        <f>'Door Comparison'!B166</f>
        <v>56</v>
      </c>
      <c r="C166" s="77" t="str">
        <f>'Door Comparison'!C166</f>
        <v>R05</v>
      </c>
      <c r="D166" s="60">
        <f>'Door Comparison'!D166</f>
        <v>2326</v>
      </c>
      <c r="E166" s="60">
        <f>'Door Comparison'!E166</f>
        <v>2785</v>
      </c>
      <c r="G166" s="63">
        <f>'Door Comparison'!G166</f>
        <v>0</v>
      </c>
      <c r="H166" s="63">
        <f>'Door Comparison'!H166</f>
        <v>1</v>
      </c>
      <c r="J166" s="63">
        <f>'Door Comparison'!J166</f>
        <v>0</v>
      </c>
      <c r="K166" s="63">
        <f>'Door Comparison'!K166</f>
        <v>0</v>
      </c>
      <c r="L166" s="63">
        <f>'Door Comparison'!L166</f>
        <v>0</v>
      </c>
      <c r="N166" s="65">
        <f t="shared" si="8"/>
        <v>0.71</v>
      </c>
      <c r="P166" s="65">
        <f t="shared" si="9"/>
        <v>6.32</v>
      </c>
      <c r="R166" s="1">
        <f>JMS!X165</f>
        <v>572.05999999999995</v>
      </c>
      <c r="S166" s="65">
        <f>'Door Comparison'!W166</f>
        <v>886.28</v>
      </c>
      <c r="U166" s="65">
        <f t="shared" si="10"/>
        <v>0</v>
      </c>
      <c r="X166" s="66">
        <f t="shared" si="11"/>
        <v>1465.37</v>
      </c>
      <c r="Y166" s="61" t="e">
        <f>#REF!</f>
        <v>#REF!</v>
      </c>
      <c r="Z166" s="118">
        <f>'Door Labour'!AA166</f>
        <v>0</v>
      </c>
    </row>
    <row r="167" spans="1:26" x14ac:dyDescent="0.25">
      <c r="A167" s="64">
        <f>'Door Comparison'!A167</f>
        <v>4</v>
      </c>
      <c r="B167" s="145">
        <f>'Door Comparison'!B167</f>
        <v>57</v>
      </c>
      <c r="C167" s="77" t="str">
        <f>'Door Comparison'!C167</f>
        <v>R04</v>
      </c>
      <c r="D167" s="60">
        <f>'Door Comparison'!D167</f>
        <v>1126</v>
      </c>
      <c r="E167" s="60">
        <f>'Door Comparison'!E167</f>
        <v>2785</v>
      </c>
      <c r="G167" s="63">
        <f>'Door Comparison'!G167</f>
        <v>0</v>
      </c>
      <c r="H167" s="63">
        <f>'Door Comparison'!H167</f>
        <v>1</v>
      </c>
      <c r="J167" s="63">
        <f>'Door Comparison'!J167</f>
        <v>0</v>
      </c>
      <c r="K167" s="63">
        <f>'Door Comparison'!K167</f>
        <v>0</v>
      </c>
      <c r="L167" s="63">
        <f>'Door Comparison'!L167</f>
        <v>0</v>
      </c>
      <c r="N167" s="65">
        <f t="shared" si="8"/>
        <v>0.6</v>
      </c>
      <c r="P167" s="65">
        <f t="shared" si="9"/>
        <v>5.36</v>
      </c>
      <c r="R167" s="1">
        <f>JMS!X166</f>
        <v>521.87</v>
      </c>
      <c r="S167" s="65">
        <f>'Door Comparison'!W167</f>
        <v>375.35</v>
      </c>
      <c r="U167" s="65">
        <f t="shared" si="10"/>
        <v>0</v>
      </c>
      <c r="X167" s="66">
        <f t="shared" si="11"/>
        <v>903.18</v>
      </c>
      <c r="Y167" s="61" t="e">
        <f>#REF!</f>
        <v>#REF!</v>
      </c>
      <c r="Z167" s="118">
        <f>'Door Labour'!AA167</f>
        <v>0</v>
      </c>
    </row>
    <row r="168" spans="1:26" x14ac:dyDescent="0.25">
      <c r="A168" s="64">
        <f>'Door Comparison'!A168</f>
        <v>4</v>
      </c>
      <c r="B168" s="145">
        <f>'Door Comparison'!B168</f>
        <v>58</v>
      </c>
      <c r="C168" s="77" t="str">
        <f>'Door Comparison'!C168</f>
        <v>R04</v>
      </c>
      <c r="D168" s="60">
        <f>'Door Comparison'!D168</f>
        <v>1126</v>
      </c>
      <c r="E168" s="60">
        <f>'Door Comparison'!E168</f>
        <v>2275</v>
      </c>
      <c r="G168" s="63">
        <f>'Door Comparison'!G168</f>
        <v>0</v>
      </c>
      <c r="H168" s="63">
        <f>'Door Comparison'!H168</f>
        <v>1</v>
      </c>
      <c r="J168" s="63">
        <f>'Door Comparison'!J168</f>
        <v>0</v>
      </c>
      <c r="K168" s="63">
        <f>'Door Comparison'!K168</f>
        <v>0</v>
      </c>
      <c r="L168" s="63">
        <f>'Door Comparison'!L168</f>
        <v>0</v>
      </c>
      <c r="N168" s="65">
        <f t="shared" si="8"/>
        <v>0.51</v>
      </c>
      <c r="P168" s="65">
        <f t="shared" si="9"/>
        <v>4.54</v>
      </c>
      <c r="R168" s="1">
        <f>JMS!X167</f>
        <v>474.66</v>
      </c>
      <c r="S168" s="65">
        <f>'Door Comparison'!W168</f>
        <v>375.35</v>
      </c>
      <c r="U168" s="65">
        <f t="shared" si="10"/>
        <v>0</v>
      </c>
      <c r="X168" s="66">
        <f t="shared" si="11"/>
        <v>855.06</v>
      </c>
      <c r="Y168" s="61" t="e">
        <f>#REF!</f>
        <v>#REF!</v>
      </c>
      <c r="Z168" s="118">
        <f>'Door Labour'!AA168</f>
        <v>0</v>
      </c>
    </row>
    <row r="169" spans="1:26" x14ac:dyDescent="0.25">
      <c r="A169" s="64">
        <f>'Door Comparison'!A169</f>
        <v>4</v>
      </c>
      <c r="B169" s="145">
        <f>'Door Comparison'!B169</f>
        <v>59</v>
      </c>
      <c r="C169" s="77" t="str">
        <f>'Door Comparison'!C169</f>
        <v>R04</v>
      </c>
      <c r="D169" s="60">
        <f>'Door Comparison'!D169</f>
        <v>1126</v>
      </c>
      <c r="E169" s="60">
        <f>'Door Comparison'!E169</f>
        <v>2275</v>
      </c>
      <c r="G169" s="63">
        <f>'Door Comparison'!G169</f>
        <v>0</v>
      </c>
      <c r="H169" s="63">
        <f>'Door Comparison'!H169</f>
        <v>1</v>
      </c>
      <c r="J169" s="63">
        <f>'Door Comparison'!J169</f>
        <v>0</v>
      </c>
      <c r="K169" s="63">
        <f>'Door Comparison'!K169</f>
        <v>0</v>
      </c>
      <c r="L169" s="63">
        <f>'Door Comparison'!L169</f>
        <v>0</v>
      </c>
      <c r="N169" s="65">
        <f t="shared" si="8"/>
        <v>0.51</v>
      </c>
      <c r="P169" s="65">
        <f t="shared" si="9"/>
        <v>4.54</v>
      </c>
      <c r="R169" s="1">
        <f>JMS!X168</f>
        <v>474.66</v>
      </c>
      <c r="S169" s="65">
        <f>'Door Comparison'!W169</f>
        <v>375.35</v>
      </c>
      <c r="U169" s="65">
        <f t="shared" si="10"/>
        <v>0</v>
      </c>
      <c r="X169" s="66">
        <f t="shared" si="11"/>
        <v>855.06</v>
      </c>
      <c r="Y169" s="61" t="e">
        <f>#REF!</f>
        <v>#REF!</v>
      </c>
      <c r="Z169" s="118">
        <f>'Door Labour'!AA169</f>
        <v>0</v>
      </c>
    </row>
    <row r="170" spans="1:26" x14ac:dyDescent="0.25">
      <c r="A170" s="64">
        <f>'Door Comparison'!A170</f>
        <v>4</v>
      </c>
      <c r="B170" s="145">
        <f>'Door Comparison'!B170</f>
        <v>60</v>
      </c>
      <c r="C170" s="77" t="str">
        <f>'Door Comparison'!C170</f>
        <v>R04</v>
      </c>
      <c r="D170" s="60">
        <f>'Door Comparison'!D170</f>
        <v>1126</v>
      </c>
      <c r="E170" s="60">
        <f>'Door Comparison'!E170</f>
        <v>2785</v>
      </c>
      <c r="G170" s="63">
        <f>'Door Comparison'!G170</f>
        <v>0</v>
      </c>
      <c r="H170" s="63">
        <f>'Door Comparison'!H170</f>
        <v>1</v>
      </c>
      <c r="J170" s="63">
        <f>'Door Comparison'!J170</f>
        <v>0</v>
      </c>
      <c r="K170" s="63">
        <f>'Door Comparison'!K170</f>
        <v>0</v>
      </c>
      <c r="L170" s="63">
        <f>'Door Comparison'!L170</f>
        <v>0</v>
      </c>
      <c r="N170" s="65">
        <f t="shared" si="8"/>
        <v>0.6</v>
      </c>
      <c r="P170" s="65">
        <f t="shared" si="9"/>
        <v>5.36</v>
      </c>
      <c r="R170" s="1">
        <f>JMS!X169</f>
        <v>521.87</v>
      </c>
      <c r="S170" s="65">
        <f>'Door Comparison'!W170</f>
        <v>375.35</v>
      </c>
      <c r="U170" s="65">
        <f t="shared" si="10"/>
        <v>0</v>
      </c>
      <c r="X170" s="66">
        <f t="shared" si="11"/>
        <v>903.18</v>
      </c>
      <c r="Y170" s="61" t="e">
        <f>#REF!</f>
        <v>#REF!</v>
      </c>
      <c r="Z170" s="118">
        <f>'Door Labour'!AA170</f>
        <v>0</v>
      </c>
    </row>
    <row r="171" spans="1:26" x14ac:dyDescent="0.25">
      <c r="A171" s="64">
        <f>'Door Comparison'!A171</f>
        <v>4</v>
      </c>
      <c r="B171" s="145">
        <f>'Door Comparison'!B171</f>
        <v>61</v>
      </c>
      <c r="C171" s="77" t="str">
        <f>'Door Comparison'!C171</f>
        <v>R05</v>
      </c>
      <c r="D171" s="60">
        <f>'Door Comparison'!D171</f>
        <v>2326</v>
      </c>
      <c r="E171" s="60">
        <f>'Door Comparison'!E171</f>
        <v>2275</v>
      </c>
      <c r="G171" s="63">
        <f>'Door Comparison'!G171</f>
        <v>0</v>
      </c>
      <c r="H171" s="63">
        <f>'Door Comparison'!H171</f>
        <v>1</v>
      </c>
      <c r="J171" s="63">
        <f>'Door Comparison'!J171</f>
        <v>0</v>
      </c>
      <c r="K171" s="63">
        <f>'Door Comparison'!K171</f>
        <v>0</v>
      </c>
      <c r="L171" s="63">
        <f>'Door Comparison'!L171</f>
        <v>0</v>
      </c>
      <c r="N171" s="65">
        <f t="shared" si="8"/>
        <v>0.62</v>
      </c>
      <c r="P171" s="65">
        <f t="shared" si="9"/>
        <v>5.5</v>
      </c>
      <c r="R171" s="1">
        <f>JMS!X170</f>
        <v>530.78</v>
      </c>
      <c r="S171" s="65">
        <f>'Door Comparison'!W171</f>
        <v>886.28</v>
      </c>
      <c r="U171" s="65">
        <f t="shared" si="10"/>
        <v>0</v>
      </c>
      <c r="X171" s="66">
        <f t="shared" si="11"/>
        <v>1423.18</v>
      </c>
      <c r="Y171" s="61" t="e">
        <f>#REF!</f>
        <v>#REF!</v>
      </c>
      <c r="Z171" s="118">
        <f>'Door Labour'!AA171</f>
        <v>0</v>
      </c>
    </row>
    <row r="172" spans="1:26" x14ac:dyDescent="0.25">
      <c r="A172" s="64">
        <f>'Door Comparison'!A172</f>
        <v>4</v>
      </c>
      <c r="B172" s="145">
        <f>'Door Comparison'!B172</f>
        <v>62</v>
      </c>
      <c r="C172" s="77" t="str">
        <f>'Door Comparison'!C172</f>
        <v>WC01</v>
      </c>
      <c r="D172" s="60">
        <f>'Door Comparison'!D172</f>
        <v>1010</v>
      </c>
      <c r="E172" s="60">
        <f>'Door Comparison'!E172</f>
        <v>2375</v>
      </c>
      <c r="G172" s="63">
        <f>'Door Comparison'!G172</f>
        <v>0</v>
      </c>
      <c r="H172" s="63">
        <f>'Door Comparison'!H172</f>
        <v>1</v>
      </c>
      <c r="J172" s="63">
        <f>'Door Comparison'!J172</f>
        <v>0</v>
      </c>
      <c r="K172" s="63">
        <f>'Door Comparison'!K172</f>
        <v>0</v>
      </c>
      <c r="L172" s="63">
        <f>'Door Comparison'!L172</f>
        <v>0</v>
      </c>
      <c r="N172" s="65">
        <f t="shared" si="8"/>
        <v>0.52</v>
      </c>
      <c r="P172" s="65">
        <f t="shared" si="9"/>
        <v>4.6100000000000003</v>
      </c>
      <c r="Q172" s="376">
        <v>100</v>
      </c>
      <c r="R172" s="1">
        <f>JMS!X171</f>
        <v>0</v>
      </c>
      <c r="S172" s="65">
        <f>'Door Comparison'!W172</f>
        <v>0</v>
      </c>
      <c r="U172" s="65">
        <f t="shared" si="10"/>
        <v>0</v>
      </c>
      <c r="X172" s="66">
        <f t="shared" si="11"/>
        <v>105.13</v>
      </c>
      <c r="Y172" s="61" t="e">
        <f>#REF!</f>
        <v>#REF!</v>
      </c>
      <c r="Z172" s="118"/>
    </row>
    <row r="173" spans="1:26" x14ac:dyDescent="0.25">
      <c r="A173" s="64">
        <f>'Door Comparison'!A173</f>
        <v>4</v>
      </c>
      <c r="B173" s="145">
        <f>'Door Comparison'!B173</f>
        <v>63</v>
      </c>
      <c r="C173" s="77" t="str">
        <f>'Door Comparison'!C173</f>
        <v>R07</v>
      </c>
      <c r="D173" s="60">
        <f>'Door Comparison'!D173</f>
        <v>1010</v>
      </c>
      <c r="E173" s="60">
        <f>'Door Comparison'!E173</f>
        <v>2000</v>
      </c>
      <c r="G173" s="63">
        <f>'Door Comparison'!G173</f>
        <v>0</v>
      </c>
      <c r="H173" s="63">
        <f>'Door Comparison'!H173</f>
        <v>1</v>
      </c>
      <c r="J173" s="63">
        <f>'Door Comparison'!J173</f>
        <v>0</v>
      </c>
      <c r="K173" s="63">
        <f>'Door Comparison'!K173</f>
        <v>1</v>
      </c>
      <c r="L173" s="63">
        <f>'Door Comparison'!L173</f>
        <v>0</v>
      </c>
      <c r="N173" s="65">
        <f t="shared" si="8"/>
        <v>0.45</v>
      </c>
      <c r="P173" s="65">
        <f t="shared" si="9"/>
        <v>4.01</v>
      </c>
      <c r="R173" s="1">
        <f>JMS!X172</f>
        <v>0</v>
      </c>
      <c r="S173" s="65">
        <f>'Door Comparison'!W173</f>
        <v>503.84</v>
      </c>
      <c r="U173" s="65">
        <f t="shared" si="10"/>
        <v>10.02</v>
      </c>
      <c r="X173" s="66">
        <f t="shared" si="11"/>
        <v>518.32000000000005</v>
      </c>
      <c r="Y173" s="61" t="e">
        <f>#REF!</f>
        <v>#REF!</v>
      </c>
      <c r="Z173" s="118" t="str">
        <f>'Door Labour'!AA173</f>
        <v>Profab recommend a door primed for on site decoration by others to match surrounding finishes.</v>
      </c>
    </row>
    <row r="174" spans="1:26" x14ac:dyDescent="0.25">
      <c r="A174" s="64">
        <f>'Door Comparison'!A174</f>
        <v>4</v>
      </c>
      <c r="B174" s="145" t="str">
        <f>'Door Comparison'!B174</f>
        <v>64A</v>
      </c>
      <c r="C174" s="77" t="str">
        <f>'Door Comparison'!C174</f>
        <v>R04</v>
      </c>
      <c r="D174" s="60">
        <f>'Door Comparison'!D174</f>
        <v>611</v>
      </c>
      <c r="E174" s="60">
        <f>'Door Comparison'!E174</f>
        <v>2275</v>
      </c>
      <c r="G174" s="63">
        <f>'Door Comparison'!G174</f>
        <v>0</v>
      </c>
      <c r="H174" s="63">
        <f>'Door Comparison'!H174</f>
        <v>1</v>
      </c>
      <c r="J174" s="63">
        <f>'Door Comparison'!J174</f>
        <v>0</v>
      </c>
      <c r="K174" s="63">
        <f>'Door Comparison'!K174</f>
        <v>0</v>
      </c>
      <c r="L174" s="63">
        <f>'Door Comparison'!L174</f>
        <v>0</v>
      </c>
      <c r="N174" s="65">
        <f t="shared" si="8"/>
        <v>0.46</v>
      </c>
      <c r="P174" s="65">
        <f t="shared" si="9"/>
        <v>4.13</v>
      </c>
      <c r="R174" s="1">
        <f>JMS!X173</f>
        <v>452.76</v>
      </c>
      <c r="S174" s="65">
        <f>'Door Comparison'!W174</f>
        <v>0</v>
      </c>
      <c r="U174" s="65">
        <f t="shared" si="10"/>
        <v>0</v>
      </c>
      <c r="X174" s="66">
        <f t="shared" si="11"/>
        <v>457.35</v>
      </c>
      <c r="Y174" s="61" t="e">
        <f>#REF!</f>
        <v>#REF!</v>
      </c>
      <c r="Z174" s="118">
        <f>'Door Labour'!AA174</f>
        <v>0</v>
      </c>
    </row>
    <row r="175" spans="1:26" x14ac:dyDescent="0.25">
      <c r="A175" s="64">
        <f>'Door Comparison'!A175</f>
        <v>4</v>
      </c>
      <c r="B175" s="145" t="str">
        <f>'Door Comparison'!B175</f>
        <v>64B</v>
      </c>
      <c r="C175" s="77" t="str">
        <f>'Door Comparison'!C175</f>
        <v>R03</v>
      </c>
      <c r="D175" s="60">
        <f>'Door Comparison'!D175</f>
        <v>611</v>
      </c>
      <c r="E175" s="60">
        <f>'Door Comparison'!E175</f>
        <v>2275</v>
      </c>
      <c r="G175" s="63">
        <f>'Door Comparison'!G175</f>
        <v>0</v>
      </c>
      <c r="H175" s="63">
        <f>'Door Comparison'!H175</f>
        <v>1</v>
      </c>
      <c r="J175" s="63">
        <f>'Door Comparison'!J175</f>
        <v>0</v>
      </c>
      <c r="K175" s="63">
        <f>'Door Comparison'!K175</f>
        <v>1</v>
      </c>
      <c r="L175" s="63">
        <f>'Door Comparison'!L175</f>
        <v>0</v>
      </c>
      <c r="N175" s="65">
        <f t="shared" si="8"/>
        <v>0.46</v>
      </c>
      <c r="P175" s="65">
        <f t="shared" si="9"/>
        <v>4.13</v>
      </c>
      <c r="R175" s="1">
        <f>JMS!X174</f>
        <v>240.98</v>
      </c>
      <c r="S175" s="65">
        <f>'Door Comparison'!W175</f>
        <v>0</v>
      </c>
      <c r="U175" s="65">
        <f t="shared" si="10"/>
        <v>10.32</v>
      </c>
      <c r="X175" s="66">
        <f t="shared" si="11"/>
        <v>255.89</v>
      </c>
      <c r="Y175" s="61" t="e">
        <f>#REF!</f>
        <v>#REF!</v>
      </c>
      <c r="Z175" s="118">
        <f>'Door Labour'!AA175</f>
        <v>0</v>
      </c>
    </row>
    <row r="176" spans="1:26" x14ac:dyDescent="0.25">
      <c r="A176" s="64">
        <f>'Door Comparison'!A176</f>
        <v>4</v>
      </c>
      <c r="B176" s="145" t="str">
        <f>'Door Comparison'!B176</f>
        <v>65A</v>
      </c>
      <c r="C176" s="77" t="str">
        <f>'Door Comparison'!C176</f>
        <v>R04</v>
      </c>
      <c r="D176" s="60">
        <f>'Door Comparison'!D176</f>
        <v>611</v>
      </c>
      <c r="E176" s="60">
        <f>'Door Comparison'!E176</f>
        <v>2275</v>
      </c>
      <c r="G176" s="63">
        <f>'Door Comparison'!G176</f>
        <v>0</v>
      </c>
      <c r="H176" s="63">
        <f>'Door Comparison'!H176</f>
        <v>1</v>
      </c>
      <c r="J176" s="63">
        <f>'Door Comparison'!J176</f>
        <v>0</v>
      </c>
      <c r="K176" s="63">
        <f>'Door Comparison'!K176</f>
        <v>0</v>
      </c>
      <c r="L176" s="63">
        <f>'Door Comparison'!L176</f>
        <v>0</v>
      </c>
      <c r="N176" s="65">
        <f t="shared" si="8"/>
        <v>0.46</v>
      </c>
      <c r="P176" s="65">
        <f t="shared" si="9"/>
        <v>4.13</v>
      </c>
      <c r="R176" s="1">
        <f>JMS!X175</f>
        <v>452.76</v>
      </c>
      <c r="S176" s="65">
        <f>'Door Comparison'!W176</f>
        <v>0</v>
      </c>
      <c r="U176" s="65">
        <f t="shared" si="10"/>
        <v>0</v>
      </c>
      <c r="X176" s="66">
        <f t="shared" si="11"/>
        <v>457.35</v>
      </c>
      <c r="Y176" s="61" t="e">
        <f>#REF!</f>
        <v>#REF!</v>
      </c>
      <c r="Z176" s="118">
        <f>'Door Labour'!AA176</f>
        <v>0</v>
      </c>
    </row>
    <row r="177" spans="1:26" x14ac:dyDescent="0.25">
      <c r="A177" s="64">
        <f>'Door Comparison'!A177</f>
        <v>4</v>
      </c>
      <c r="B177" s="145" t="str">
        <f>'Door Comparison'!B177</f>
        <v>65B</v>
      </c>
      <c r="C177" s="77" t="str">
        <f>'Door Comparison'!C177</f>
        <v>R03</v>
      </c>
      <c r="D177" s="60">
        <f>'Door Comparison'!D177</f>
        <v>611</v>
      </c>
      <c r="E177" s="60">
        <f>'Door Comparison'!E177</f>
        <v>2275</v>
      </c>
      <c r="G177" s="63">
        <f>'Door Comparison'!G177</f>
        <v>0</v>
      </c>
      <c r="H177" s="63">
        <f>'Door Comparison'!H177</f>
        <v>1</v>
      </c>
      <c r="J177" s="63">
        <f>'Door Comparison'!J177</f>
        <v>0</v>
      </c>
      <c r="K177" s="63">
        <f>'Door Comparison'!K177</f>
        <v>1</v>
      </c>
      <c r="L177" s="63">
        <f>'Door Comparison'!L177</f>
        <v>0</v>
      </c>
      <c r="N177" s="65">
        <f t="shared" si="8"/>
        <v>0.46</v>
      </c>
      <c r="P177" s="65">
        <f t="shared" si="9"/>
        <v>4.13</v>
      </c>
      <c r="R177" s="1">
        <f>JMS!X176</f>
        <v>240.98</v>
      </c>
      <c r="S177" s="65">
        <f>'Door Comparison'!W177</f>
        <v>0</v>
      </c>
      <c r="U177" s="65">
        <f t="shared" si="10"/>
        <v>10.32</v>
      </c>
      <c r="X177" s="66">
        <f t="shared" si="11"/>
        <v>255.89</v>
      </c>
      <c r="Y177" s="61" t="e">
        <f>#REF!</f>
        <v>#REF!</v>
      </c>
      <c r="Z177" s="118">
        <f>'Door Labour'!AA177</f>
        <v>0</v>
      </c>
    </row>
    <row r="178" spans="1:26" x14ac:dyDescent="0.25">
      <c r="A178" s="64">
        <f>'Door Comparison'!A178</f>
        <v>4</v>
      </c>
      <c r="B178" s="145">
        <f>'Door Comparison'!B178</f>
        <v>66</v>
      </c>
      <c r="C178" s="77" t="str">
        <f>'Door Comparison'!C178</f>
        <v>R04</v>
      </c>
      <c r="D178" s="60">
        <f>'Door Comparison'!D178</f>
        <v>1126</v>
      </c>
      <c r="E178" s="60">
        <f>'Door Comparison'!E178</f>
        <v>2785</v>
      </c>
      <c r="G178" s="63">
        <f>'Door Comparison'!G178</f>
        <v>0</v>
      </c>
      <c r="H178" s="63">
        <f>'Door Comparison'!H178</f>
        <v>1</v>
      </c>
      <c r="J178" s="63">
        <f>'Door Comparison'!J178</f>
        <v>0</v>
      </c>
      <c r="K178" s="63">
        <f>'Door Comparison'!K178</f>
        <v>0</v>
      </c>
      <c r="L178" s="63">
        <f>'Door Comparison'!L178</f>
        <v>0</v>
      </c>
      <c r="N178" s="65">
        <f t="shared" si="8"/>
        <v>0.6</v>
      </c>
      <c r="P178" s="65">
        <f t="shared" si="9"/>
        <v>5.36</v>
      </c>
      <c r="R178" s="1">
        <f>JMS!X177</f>
        <v>521.87</v>
      </c>
      <c r="S178" s="65">
        <f>'Door Comparison'!W178</f>
        <v>375.35</v>
      </c>
      <c r="U178" s="65">
        <f t="shared" si="10"/>
        <v>0</v>
      </c>
      <c r="X178" s="66">
        <f t="shared" si="11"/>
        <v>903.18</v>
      </c>
      <c r="Y178" s="61" t="e">
        <f>#REF!</f>
        <v>#REF!</v>
      </c>
      <c r="Z178" s="118">
        <f>'Door Labour'!AA178</f>
        <v>0</v>
      </c>
    </row>
    <row r="179" spans="1:26" x14ac:dyDescent="0.25">
      <c r="A179" s="64">
        <f>'Door Comparison'!A179</f>
        <v>4</v>
      </c>
      <c r="B179" s="145">
        <f>'Door Comparison'!B179</f>
        <v>67</v>
      </c>
      <c r="C179" s="77" t="str">
        <f>'Door Comparison'!C179</f>
        <v>E06</v>
      </c>
      <c r="D179" s="60">
        <f>'Door Comparison'!D179</f>
        <v>1010</v>
      </c>
      <c r="E179" s="60">
        <f>'Door Comparison'!E179</f>
        <v>2025</v>
      </c>
      <c r="G179" s="63">
        <f>'Door Comparison'!G179</f>
        <v>0</v>
      </c>
      <c r="H179" s="63">
        <f>'Door Comparison'!H179</f>
        <v>1</v>
      </c>
      <c r="J179" s="63">
        <f>'Door Comparison'!J179</f>
        <v>0</v>
      </c>
      <c r="K179" s="63">
        <f>'Door Comparison'!K179</f>
        <v>0</v>
      </c>
      <c r="L179" s="63">
        <f>'Door Comparison'!L179</f>
        <v>0</v>
      </c>
      <c r="N179" s="65">
        <f t="shared" si="8"/>
        <v>0.46</v>
      </c>
      <c r="P179" s="65">
        <f t="shared" si="9"/>
        <v>4.05</v>
      </c>
      <c r="R179" s="1">
        <f>JMS!X178</f>
        <v>0</v>
      </c>
      <c r="S179" s="65">
        <f>'Door Comparison'!W179</f>
        <v>774</v>
      </c>
      <c r="U179" s="65">
        <f t="shared" si="10"/>
        <v>0</v>
      </c>
      <c r="X179" s="66">
        <f t="shared" si="11"/>
        <v>778.51</v>
      </c>
      <c r="Y179" s="61" t="e">
        <f>#REF!</f>
        <v>#REF!</v>
      </c>
      <c r="Z179" s="118" t="str">
        <f>'Door Labour'!AA179</f>
        <v>Fully clad metal doors cannot be fire certificated we have therefore allowed for a metal doorset</v>
      </c>
    </row>
    <row r="180" spans="1:26" x14ac:dyDescent="0.25">
      <c r="A180" s="64">
        <f>'Door Comparison'!A180</f>
        <v>5</v>
      </c>
      <c r="B180" s="145">
        <f>'Door Comparison'!B180</f>
        <v>1</v>
      </c>
      <c r="C180" s="77" t="str">
        <f>'Door Comparison'!C180</f>
        <v>R07</v>
      </c>
      <c r="D180" s="60">
        <f>'Door Comparison'!D180</f>
        <v>550</v>
      </c>
      <c r="E180" s="60">
        <f>'Door Comparison'!E180</f>
        <v>2000</v>
      </c>
      <c r="G180" s="63">
        <f>'Door Comparison'!G180</f>
        <v>0</v>
      </c>
      <c r="H180" s="63">
        <f>'Door Comparison'!H180</f>
        <v>1</v>
      </c>
      <c r="J180" s="63">
        <f>'Door Comparison'!J180</f>
        <v>0</v>
      </c>
      <c r="K180" s="63">
        <f>'Door Comparison'!K180</f>
        <v>1</v>
      </c>
      <c r="L180" s="63">
        <f>'Door Comparison'!L180</f>
        <v>0</v>
      </c>
      <c r="N180" s="65">
        <f t="shared" si="8"/>
        <v>0.41</v>
      </c>
      <c r="P180" s="65">
        <f t="shared" si="9"/>
        <v>3.64</v>
      </c>
      <c r="R180" s="1">
        <f>JMS!X179</f>
        <v>0</v>
      </c>
      <c r="S180" s="65">
        <f>'Door Comparison'!W180</f>
        <v>411.3</v>
      </c>
      <c r="U180" s="65">
        <f t="shared" si="10"/>
        <v>9.1</v>
      </c>
      <c r="X180" s="66">
        <f t="shared" si="11"/>
        <v>424.45</v>
      </c>
      <c r="Y180" s="61" t="e">
        <f>#REF!</f>
        <v>#REF!</v>
      </c>
      <c r="Z180" s="118" t="str">
        <f>'Door Labour'!AA180</f>
        <v>Profab recommend a door primed for on site decoration by others to match surrounding finishes.</v>
      </c>
    </row>
    <row r="181" spans="1:26" x14ac:dyDescent="0.25">
      <c r="A181" s="64">
        <f>'Door Comparison'!A181</f>
        <v>5</v>
      </c>
      <c r="B181" s="145">
        <f>'Door Comparison'!B181</f>
        <v>2</v>
      </c>
      <c r="C181" s="77" t="str">
        <f>'Door Comparison'!C181</f>
        <v>C02</v>
      </c>
      <c r="D181" s="60">
        <f>'Door Comparison'!D181</f>
        <v>1010</v>
      </c>
      <c r="E181" s="60">
        <f>'Door Comparison'!E181</f>
        <v>2200</v>
      </c>
      <c r="G181" s="63">
        <f>'Door Comparison'!G181</f>
        <v>0</v>
      </c>
      <c r="H181" s="63">
        <f>'Door Comparison'!H181</f>
        <v>1</v>
      </c>
      <c r="J181" s="63">
        <f>'Door Comparison'!J181</f>
        <v>0</v>
      </c>
      <c r="K181" s="63">
        <f>'Door Comparison'!K181</f>
        <v>1</v>
      </c>
      <c r="L181" s="63">
        <f>'Door Comparison'!L181</f>
        <v>1</v>
      </c>
      <c r="N181" s="65">
        <f t="shared" si="8"/>
        <v>0.49</v>
      </c>
      <c r="P181" s="65">
        <f t="shared" si="9"/>
        <v>4.33</v>
      </c>
      <c r="R181" s="1">
        <f>JMS!X180</f>
        <v>357.11</v>
      </c>
      <c r="S181" s="65">
        <f>'Door Comparison'!W181</f>
        <v>694.48</v>
      </c>
      <c r="U181" s="65">
        <f t="shared" si="10"/>
        <v>21.64</v>
      </c>
      <c r="X181" s="66">
        <f t="shared" si="11"/>
        <v>1078.05</v>
      </c>
      <c r="Y181" s="61" t="e">
        <f>#REF!</f>
        <v>#REF!</v>
      </c>
      <c r="Z181" s="118">
        <f>'Door Labour'!AA181</f>
        <v>0</v>
      </c>
    </row>
    <row r="182" spans="1:26" x14ac:dyDescent="0.25">
      <c r="A182" s="64">
        <f>'Door Comparison'!A182</f>
        <v>5</v>
      </c>
      <c r="B182" s="145">
        <f>'Door Comparison'!B182</f>
        <v>3</v>
      </c>
      <c r="C182" s="77" t="str">
        <f>'Door Comparison'!C182</f>
        <v>R03</v>
      </c>
      <c r="D182" s="60">
        <f>'Door Comparison'!D182</f>
        <v>810</v>
      </c>
      <c r="E182" s="60">
        <f>'Door Comparison'!E182</f>
        <v>2200</v>
      </c>
      <c r="G182" s="63">
        <f>'Door Comparison'!G182</f>
        <v>0</v>
      </c>
      <c r="H182" s="63">
        <f>'Door Comparison'!H182</f>
        <v>1</v>
      </c>
      <c r="J182" s="63">
        <f>'Door Comparison'!J182</f>
        <v>0</v>
      </c>
      <c r="K182" s="63">
        <f>'Door Comparison'!K182</f>
        <v>1</v>
      </c>
      <c r="L182" s="63">
        <f>'Door Comparison'!L182</f>
        <v>0</v>
      </c>
      <c r="N182" s="65">
        <f t="shared" si="8"/>
        <v>0.47</v>
      </c>
      <c r="P182" s="65">
        <f t="shared" si="9"/>
        <v>4.17</v>
      </c>
      <c r="R182" s="1">
        <f>JMS!X181</f>
        <v>239</v>
      </c>
      <c r="S182" s="65">
        <f>'Door Comparison'!W182</f>
        <v>262.68</v>
      </c>
      <c r="U182" s="65">
        <f t="shared" si="10"/>
        <v>10.42</v>
      </c>
      <c r="X182" s="66">
        <f t="shared" si="11"/>
        <v>516.74</v>
      </c>
      <c r="Y182" s="61" t="e">
        <f>#REF!</f>
        <v>#REF!</v>
      </c>
      <c r="Z182" s="118">
        <f>'Door Labour'!AA182</f>
        <v>0</v>
      </c>
    </row>
    <row r="183" spans="1:26" x14ac:dyDescent="0.25">
      <c r="A183" s="64">
        <f>'Door Comparison'!A183</f>
        <v>5</v>
      </c>
      <c r="B183" s="145">
        <f>'Door Comparison'!B183</f>
        <v>4</v>
      </c>
      <c r="C183" s="77" t="str">
        <f>'Door Comparison'!C183</f>
        <v>R03</v>
      </c>
      <c r="D183" s="60">
        <f>'Door Comparison'!D183</f>
        <v>750</v>
      </c>
      <c r="E183" s="60">
        <f>'Door Comparison'!E183</f>
        <v>2200</v>
      </c>
      <c r="G183" s="63">
        <f>'Door Comparison'!G183</f>
        <v>1</v>
      </c>
      <c r="H183" s="63">
        <f>'Door Comparison'!H183</f>
        <v>0</v>
      </c>
      <c r="J183" s="63">
        <f>'Door Comparison'!J183</f>
        <v>1</v>
      </c>
      <c r="K183" s="63">
        <f>'Door Comparison'!K183</f>
        <v>0</v>
      </c>
      <c r="L183" s="63">
        <f>'Door Comparison'!L183</f>
        <v>0</v>
      </c>
      <c r="N183" s="65">
        <f t="shared" si="8"/>
        <v>0.21</v>
      </c>
      <c r="P183" s="65">
        <f t="shared" si="9"/>
        <v>4.12</v>
      </c>
      <c r="R183" s="1">
        <f>JMS!X182</f>
        <v>162.58000000000001</v>
      </c>
      <c r="S183" s="65">
        <f>'Door Comparison'!W183</f>
        <v>239.14</v>
      </c>
      <c r="U183" s="65">
        <f t="shared" si="10"/>
        <v>10.3</v>
      </c>
      <c r="X183" s="66">
        <f t="shared" si="11"/>
        <v>416.35</v>
      </c>
      <c r="Y183" s="61" t="e">
        <f>#REF!</f>
        <v>#REF!</v>
      </c>
      <c r="Z183" s="118">
        <f>'Door Labour'!AA183</f>
        <v>0</v>
      </c>
    </row>
    <row r="184" spans="1:26" x14ac:dyDescent="0.25">
      <c r="A184" s="64">
        <f>'Door Comparison'!A184</f>
        <v>5</v>
      </c>
      <c r="B184" s="145">
        <f>'Door Comparison'!B184</f>
        <v>5</v>
      </c>
      <c r="C184" s="77" t="str">
        <f>'Door Comparison'!C184</f>
        <v>E04</v>
      </c>
      <c r="N184" s="65"/>
      <c r="P184" s="65"/>
      <c r="R184" s="1"/>
      <c r="U184" s="65"/>
      <c r="Y184" s="61" t="e">
        <f>#REF!</f>
        <v>#REF!</v>
      </c>
      <c r="Z184" s="118" t="str">
        <f>'Door Labour'!AA184</f>
        <v>Glass by others</v>
      </c>
    </row>
    <row r="185" spans="1:26" x14ac:dyDescent="0.25">
      <c r="A185" s="64">
        <f>'Door Comparison'!A185</f>
        <v>5</v>
      </c>
      <c r="B185" s="145">
        <f>'Door Comparison'!B185</f>
        <v>6</v>
      </c>
      <c r="C185" s="77" t="str">
        <f>'Door Comparison'!C185</f>
        <v>L02</v>
      </c>
      <c r="N185" s="65"/>
      <c r="P185" s="65"/>
      <c r="R185" s="1"/>
      <c r="U185" s="65"/>
      <c r="Y185" s="61" t="e">
        <f>#REF!</f>
        <v>#REF!</v>
      </c>
      <c r="Z185" s="118" t="str">
        <f>'Door Labour'!AA185</f>
        <v>Lift doors. Excluded</v>
      </c>
    </row>
    <row r="186" spans="1:26" x14ac:dyDescent="0.25">
      <c r="A186" s="64">
        <f>'Door Comparison'!A186</f>
        <v>5</v>
      </c>
      <c r="B186" s="145">
        <f>'Door Comparison'!B186</f>
        <v>7</v>
      </c>
      <c r="C186" s="77" t="str">
        <f>'Door Comparison'!C186</f>
        <v>R03</v>
      </c>
      <c r="D186" s="60">
        <f>'Door Comparison'!D186</f>
        <v>910</v>
      </c>
      <c r="E186" s="60">
        <f>'Door Comparison'!E186</f>
        <v>2200</v>
      </c>
      <c r="G186" s="63">
        <f>'Door Comparison'!G186</f>
        <v>1</v>
      </c>
      <c r="H186" s="63">
        <f>'Door Comparison'!H186</f>
        <v>0</v>
      </c>
      <c r="J186" s="63">
        <f>'Door Comparison'!J186</f>
        <v>1</v>
      </c>
      <c r="K186" s="63">
        <f>'Door Comparison'!K186</f>
        <v>0</v>
      </c>
      <c r="L186" s="63">
        <f>'Door Comparison'!L186</f>
        <v>0</v>
      </c>
      <c r="N186" s="65">
        <f t="shared" si="8"/>
        <v>0.21</v>
      </c>
      <c r="P186" s="65">
        <f t="shared" si="9"/>
        <v>4.25</v>
      </c>
      <c r="R186" s="1">
        <f>JMS!X185</f>
        <v>171.63</v>
      </c>
      <c r="S186" s="65">
        <f>'Door Comparison'!W186</f>
        <v>290.02</v>
      </c>
      <c r="U186" s="65">
        <f t="shared" si="10"/>
        <v>10.62</v>
      </c>
      <c r="X186" s="66">
        <f t="shared" si="11"/>
        <v>476.73</v>
      </c>
      <c r="Y186" s="61" t="e">
        <f>#REF!</f>
        <v>#REF!</v>
      </c>
      <c r="Z186" s="118">
        <f>'Door Labour'!AA186</f>
        <v>0</v>
      </c>
    </row>
    <row r="187" spans="1:26" x14ac:dyDescent="0.25">
      <c r="A187" s="64">
        <f>'Door Comparison'!A187</f>
        <v>5</v>
      </c>
      <c r="B187" s="145">
        <f>'Door Comparison'!B187</f>
        <v>8</v>
      </c>
      <c r="C187" s="77" t="str">
        <f>'Door Comparison'!C187</f>
        <v>R01</v>
      </c>
      <c r="D187" s="60">
        <f>'Door Comparison'!D187</f>
        <v>1540</v>
      </c>
      <c r="E187" s="60">
        <f>'Door Comparison'!E187</f>
        <v>2200</v>
      </c>
      <c r="G187" s="63">
        <f>'Door Comparison'!G187</f>
        <v>1</v>
      </c>
      <c r="H187" s="63">
        <f>'Door Comparison'!H187</f>
        <v>0</v>
      </c>
      <c r="J187" s="63">
        <f>'Door Comparison'!J187</f>
        <v>1</v>
      </c>
      <c r="K187" s="63">
        <f>'Door Comparison'!K187</f>
        <v>0</v>
      </c>
      <c r="L187" s="63">
        <f>'Door Comparison'!L187</f>
        <v>0</v>
      </c>
      <c r="N187" s="65">
        <f t="shared" si="8"/>
        <v>0.24</v>
      </c>
      <c r="P187" s="65">
        <f t="shared" si="9"/>
        <v>4.75</v>
      </c>
      <c r="R187" s="1">
        <f>JMS!X186</f>
        <v>251.99</v>
      </c>
      <c r="S187" s="65">
        <f>'Door Comparison'!W187</f>
        <v>511.1</v>
      </c>
      <c r="U187" s="65">
        <f t="shared" si="10"/>
        <v>11.88</v>
      </c>
      <c r="X187" s="66">
        <f t="shared" si="11"/>
        <v>779.96</v>
      </c>
      <c r="Y187" s="61" t="e">
        <f>#REF!</f>
        <v>#REF!</v>
      </c>
      <c r="Z187" s="118">
        <f>'Door Labour'!AA187</f>
        <v>0</v>
      </c>
    </row>
    <row r="188" spans="1:26" x14ac:dyDescent="0.25">
      <c r="A188" s="64">
        <f>'Door Comparison'!A188</f>
        <v>5</v>
      </c>
      <c r="B188" s="145">
        <f>'Door Comparison'!B188</f>
        <v>9</v>
      </c>
      <c r="C188" s="77" t="str">
        <f>'Door Comparison'!C188</f>
        <v>R03</v>
      </c>
      <c r="D188" s="60">
        <f>'Door Comparison'!D188</f>
        <v>840</v>
      </c>
      <c r="E188" s="60">
        <f>'Door Comparison'!E188</f>
        <v>2200</v>
      </c>
      <c r="G188" s="63">
        <f>'Door Comparison'!G188</f>
        <v>1</v>
      </c>
      <c r="H188" s="63">
        <f>'Door Comparison'!H188</f>
        <v>0</v>
      </c>
      <c r="J188" s="63">
        <f>'Door Comparison'!J188</f>
        <v>1</v>
      </c>
      <c r="K188" s="63">
        <f>'Door Comparison'!K188</f>
        <v>0</v>
      </c>
      <c r="L188" s="63">
        <f>'Door Comparison'!L188</f>
        <v>0</v>
      </c>
      <c r="N188" s="65">
        <f t="shared" si="8"/>
        <v>0.21</v>
      </c>
      <c r="P188" s="65">
        <f t="shared" si="9"/>
        <v>4.1900000000000004</v>
      </c>
      <c r="R188" s="1">
        <f>JMS!X187</f>
        <v>163.54</v>
      </c>
      <c r="S188" s="65">
        <f>'Door Comparison'!W188</f>
        <v>265.06</v>
      </c>
      <c r="U188" s="65">
        <f t="shared" si="10"/>
        <v>10.48</v>
      </c>
      <c r="X188" s="66">
        <f t="shared" si="11"/>
        <v>443.48</v>
      </c>
      <c r="Y188" s="61" t="e">
        <f>#REF!</f>
        <v>#REF!</v>
      </c>
      <c r="Z188" s="118">
        <f>'Door Labour'!AA188</f>
        <v>0</v>
      </c>
    </row>
    <row r="189" spans="1:26" x14ac:dyDescent="0.25">
      <c r="A189" s="64">
        <f>'Door Comparison'!A189</f>
        <v>5</v>
      </c>
      <c r="B189" s="145">
        <f>'Door Comparison'!B189</f>
        <v>10</v>
      </c>
      <c r="C189" s="77" t="str">
        <f>'Door Comparison'!C189</f>
        <v>R03</v>
      </c>
      <c r="D189" s="60">
        <f>'Door Comparison'!D189</f>
        <v>840</v>
      </c>
      <c r="E189" s="60">
        <f>'Door Comparison'!E189</f>
        <v>2200</v>
      </c>
      <c r="G189" s="63">
        <f>'Door Comparison'!G189</f>
        <v>1</v>
      </c>
      <c r="H189" s="63">
        <f>'Door Comparison'!H189</f>
        <v>0</v>
      </c>
      <c r="J189" s="63">
        <f>'Door Comparison'!J189</f>
        <v>1</v>
      </c>
      <c r="K189" s="63">
        <f>'Door Comparison'!K189</f>
        <v>0</v>
      </c>
      <c r="L189" s="63">
        <f>'Door Comparison'!L189</f>
        <v>0</v>
      </c>
      <c r="N189" s="65">
        <f t="shared" si="8"/>
        <v>0.21</v>
      </c>
      <c r="P189" s="65">
        <f t="shared" si="9"/>
        <v>4.1900000000000004</v>
      </c>
      <c r="R189" s="1">
        <f>JMS!X188</f>
        <v>163.54</v>
      </c>
      <c r="S189" s="65">
        <f>'Door Comparison'!W189</f>
        <v>265.06</v>
      </c>
      <c r="U189" s="65">
        <f t="shared" si="10"/>
        <v>10.48</v>
      </c>
      <c r="X189" s="66">
        <f t="shared" si="11"/>
        <v>443.48</v>
      </c>
      <c r="Y189" s="61" t="e">
        <f>#REF!</f>
        <v>#REF!</v>
      </c>
      <c r="Z189" s="118">
        <f>'Door Labour'!AA189</f>
        <v>0</v>
      </c>
    </row>
    <row r="190" spans="1:26" x14ac:dyDescent="0.25">
      <c r="A190" s="64">
        <f>'Door Comparison'!A190</f>
        <v>5</v>
      </c>
      <c r="B190" s="145">
        <f>'Door Comparison'!B190</f>
        <v>11</v>
      </c>
      <c r="C190" s="77" t="str">
        <f>'Door Comparison'!C190</f>
        <v>E06</v>
      </c>
      <c r="D190" s="60">
        <f>'Door Comparison'!D190</f>
        <v>910</v>
      </c>
      <c r="E190" s="60">
        <f>'Door Comparison'!E190</f>
        <v>2200</v>
      </c>
      <c r="G190" s="63">
        <f>'Door Comparison'!G190</f>
        <v>0</v>
      </c>
      <c r="H190" s="63">
        <f>'Door Comparison'!H190</f>
        <v>1</v>
      </c>
      <c r="J190" s="63">
        <f>'Door Comparison'!J190</f>
        <v>0</v>
      </c>
      <c r="K190" s="63">
        <f>'Door Comparison'!K190</f>
        <v>1</v>
      </c>
      <c r="L190" s="63">
        <f>'Door Comparison'!L190</f>
        <v>1</v>
      </c>
      <c r="N190" s="65">
        <f t="shared" si="8"/>
        <v>0.48</v>
      </c>
      <c r="P190" s="65">
        <f t="shared" si="9"/>
        <v>4.25</v>
      </c>
      <c r="R190" s="1">
        <f>JMS!X189</f>
        <v>0</v>
      </c>
      <c r="S190" s="65">
        <f>'Door Comparison'!W190</f>
        <v>1045</v>
      </c>
      <c r="U190" s="65">
        <f t="shared" si="10"/>
        <v>21.24</v>
      </c>
      <c r="X190" s="66">
        <f t="shared" si="11"/>
        <v>1070.97</v>
      </c>
      <c r="Y190" s="61" t="e">
        <f>#REF!</f>
        <v>#REF!</v>
      </c>
      <c r="Z190" s="118" t="str">
        <f>'Door Labour'!AA190</f>
        <v>Fully clad metal doors cannot be fire certificated we have therefore allowed for a metal doorset</v>
      </c>
    </row>
    <row r="191" spans="1:26" x14ac:dyDescent="0.25">
      <c r="A191" s="64">
        <f>'Door Comparison'!A191</f>
        <v>5</v>
      </c>
      <c r="B191" s="145">
        <f>'Door Comparison'!B191</f>
        <v>12</v>
      </c>
      <c r="C191" s="77" t="str">
        <f>'Door Comparison'!C191</f>
        <v>C02</v>
      </c>
      <c r="D191" s="60">
        <f>'Door Comparison'!D191</f>
        <v>1010</v>
      </c>
      <c r="E191" s="60">
        <f>'Door Comparison'!E191</f>
        <v>2200</v>
      </c>
      <c r="G191" s="63">
        <f>'Door Comparison'!G191</f>
        <v>0</v>
      </c>
      <c r="H191" s="63">
        <f>'Door Comparison'!H191</f>
        <v>1</v>
      </c>
      <c r="J191" s="63">
        <f>'Door Comparison'!J191</f>
        <v>1</v>
      </c>
      <c r="K191" s="63">
        <f>'Door Comparison'!K191</f>
        <v>0</v>
      </c>
      <c r="L191" s="63">
        <f>'Door Comparison'!L191</f>
        <v>1</v>
      </c>
      <c r="N191" s="65">
        <f t="shared" si="8"/>
        <v>0.49</v>
      </c>
      <c r="P191" s="65">
        <f t="shared" si="9"/>
        <v>4.33</v>
      </c>
      <c r="R191" s="1">
        <f>JMS!X190</f>
        <v>331.49</v>
      </c>
      <c r="S191" s="65">
        <f>'Door Comparison'!W191</f>
        <v>599.20000000000005</v>
      </c>
      <c r="U191" s="65">
        <f t="shared" si="10"/>
        <v>21.64</v>
      </c>
      <c r="X191" s="66">
        <f t="shared" si="11"/>
        <v>957.15</v>
      </c>
      <c r="Y191" s="61" t="e">
        <f>#REF!</f>
        <v>#REF!</v>
      </c>
      <c r="Z191" s="118">
        <f>'Door Labour'!AA191</f>
        <v>0</v>
      </c>
    </row>
    <row r="192" spans="1:26" x14ac:dyDescent="0.25">
      <c r="A192" s="64">
        <f>'Door Comparison'!A192</f>
        <v>5</v>
      </c>
      <c r="B192" s="145">
        <f>'Door Comparison'!B192</f>
        <v>13</v>
      </c>
      <c r="C192" s="77" t="str">
        <f>'Door Comparison'!C192</f>
        <v>C02</v>
      </c>
      <c r="D192" s="60">
        <f>'Door Comparison'!D192</f>
        <v>1010</v>
      </c>
      <c r="E192" s="60">
        <f>'Door Comparison'!E192</f>
        <v>2200</v>
      </c>
      <c r="G192" s="63">
        <f>'Door Comparison'!G192</f>
        <v>0</v>
      </c>
      <c r="H192" s="63">
        <f>'Door Comparison'!H192</f>
        <v>1</v>
      </c>
      <c r="J192" s="63">
        <f>'Door Comparison'!J192</f>
        <v>0</v>
      </c>
      <c r="K192" s="63">
        <f>'Door Comparison'!K192</f>
        <v>1</v>
      </c>
      <c r="L192" s="63">
        <f>'Door Comparison'!L192</f>
        <v>0</v>
      </c>
      <c r="N192" s="65">
        <f t="shared" si="8"/>
        <v>0.49</v>
      </c>
      <c r="P192" s="65">
        <f t="shared" si="9"/>
        <v>4.33</v>
      </c>
      <c r="R192" s="1">
        <f>JMS!X191</f>
        <v>343.47</v>
      </c>
      <c r="S192" s="65">
        <f>'Door Comparison'!W192</f>
        <v>694.48</v>
      </c>
      <c r="U192" s="65">
        <f t="shared" si="10"/>
        <v>10.82</v>
      </c>
      <c r="X192" s="66">
        <f t="shared" si="11"/>
        <v>1053.5899999999999</v>
      </c>
      <c r="Y192" s="61" t="e">
        <f>#REF!</f>
        <v>#REF!</v>
      </c>
      <c r="Z192" s="118">
        <f>'Door Labour'!AA192</f>
        <v>0</v>
      </c>
    </row>
    <row r="193" spans="1:26" x14ac:dyDescent="0.25">
      <c r="A193" s="64">
        <f>'Door Comparison'!A193</f>
        <v>5</v>
      </c>
      <c r="B193" s="145">
        <f>'Door Comparison'!B193</f>
        <v>14</v>
      </c>
      <c r="C193" s="77" t="str">
        <f>'Door Comparison'!C193</f>
        <v>L01</v>
      </c>
      <c r="N193" s="65"/>
      <c r="P193" s="65"/>
      <c r="R193" s="1"/>
      <c r="U193" s="65"/>
      <c r="Y193" s="61" t="e">
        <f>#REF!</f>
        <v>#REF!</v>
      </c>
      <c r="Z193" s="118" t="str">
        <f>'Door Labour'!AA193</f>
        <v>Lift doors. Excluded</v>
      </c>
    </row>
    <row r="194" spans="1:26" x14ac:dyDescent="0.25">
      <c r="A194" s="64">
        <f>'Door Comparison'!A194</f>
        <v>5</v>
      </c>
      <c r="B194" s="145">
        <f>'Door Comparison'!B194</f>
        <v>15</v>
      </c>
      <c r="C194" s="77" t="str">
        <f>'Door Comparison'!C194</f>
        <v>C02</v>
      </c>
      <c r="D194" s="60">
        <f>'Door Comparison'!D194</f>
        <v>1010</v>
      </c>
      <c r="E194" s="60">
        <f>'Door Comparison'!E194</f>
        <v>2200</v>
      </c>
      <c r="G194" s="63">
        <f>'Door Comparison'!G194</f>
        <v>0</v>
      </c>
      <c r="H194" s="63">
        <f>'Door Comparison'!H194</f>
        <v>1</v>
      </c>
      <c r="J194" s="63">
        <f>'Door Comparison'!J194</f>
        <v>1</v>
      </c>
      <c r="K194" s="63">
        <f>'Door Comparison'!K194</f>
        <v>0</v>
      </c>
      <c r="L194" s="63">
        <f>'Door Comparison'!L194</f>
        <v>0</v>
      </c>
      <c r="N194" s="65">
        <f t="shared" si="8"/>
        <v>0.49</v>
      </c>
      <c r="P194" s="65">
        <f t="shared" si="9"/>
        <v>4.33</v>
      </c>
      <c r="R194" s="1">
        <f>JMS!X193</f>
        <v>327.7</v>
      </c>
      <c r="S194" s="65">
        <f>'Door Comparison'!W194</f>
        <v>565.76</v>
      </c>
      <c r="U194" s="65">
        <f t="shared" si="10"/>
        <v>10.82</v>
      </c>
      <c r="X194" s="66">
        <f t="shared" si="11"/>
        <v>909.1</v>
      </c>
      <c r="Y194" s="61" t="e">
        <f>#REF!</f>
        <v>#REF!</v>
      </c>
      <c r="Z194" s="118">
        <f>'Door Labour'!AA194</f>
        <v>0</v>
      </c>
    </row>
    <row r="195" spans="1:26" x14ac:dyDescent="0.25">
      <c r="A195" s="64">
        <f>'Door Comparison'!A195</f>
        <v>5</v>
      </c>
      <c r="B195" s="145">
        <f>'Door Comparison'!B195</f>
        <v>16</v>
      </c>
      <c r="C195" s="77" t="str">
        <f>'Door Comparison'!C195</f>
        <v>R03</v>
      </c>
      <c r="D195" s="60">
        <f>'Door Comparison'!D195</f>
        <v>1010</v>
      </c>
      <c r="E195" s="60">
        <f>'Door Comparison'!E195</f>
        <v>2200</v>
      </c>
      <c r="G195" s="63">
        <f>'Door Comparison'!G195</f>
        <v>0</v>
      </c>
      <c r="H195" s="63">
        <f>'Door Comparison'!H195</f>
        <v>1</v>
      </c>
      <c r="J195" s="63">
        <f>'Door Comparison'!J195</f>
        <v>0</v>
      </c>
      <c r="K195" s="63">
        <f>'Door Comparison'!K195</f>
        <v>1</v>
      </c>
      <c r="L195" s="63">
        <f>'Door Comparison'!L195</f>
        <v>0</v>
      </c>
      <c r="N195" s="65">
        <f t="shared" si="8"/>
        <v>0.49</v>
      </c>
      <c r="P195" s="65">
        <f t="shared" si="9"/>
        <v>4.33</v>
      </c>
      <c r="R195" s="1">
        <f>JMS!X194</f>
        <v>246.3</v>
      </c>
      <c r="S195" s="65">
        <f>'Door Comparison'!W195</f>
        <v>321.76</v>
      </c>
      <c r="U195" s="65">
        <f t="shared" si="10"/>
        <v>10.82</v>
      </c>
      <c r="X195" s="66">
        <f t="shared" si="11"/>
        <v>583.70000000000005</v>
      </c>
      <c r="Y195" s="61" t="e">
        <f>#REF!</f>
        <v>#REF!</v>
      </c>
      <c r="Z195" s="118">
        <f>'Door Labour'!AA195</f>
        <v>0</v>
      </c>
    </row>
    <row r="196" spans="1:26" x14ac:dyDescent="0.25">
      <c r="A196" s="64">
        <f>'Door Comparison'!A196</f>
        <v>5</v>
      </c>
      <c r="B196" s="145">
        <f>'Door Comparison'!B196</f>
        <v>17</v>
      </c>
      <c r="C196" s="77" t="str">
        <f>'Door Comparison'!C196</f>
        <v>E04</v>
      </c>
      <c r="N196" s="65"/>
      <c r="P196" s="65"/>
      <c r="R196" s="1"/>
      <c r="U196" s="65"/>
      <c r="Y196" s="61" t="e">
        <f>#REF!</f>
        <v>#REF!</v>
      </c>
      <c r="Z196" s="118" t="str">
        <f>'Door Labour'!AA196</f>
        <v>Glass by others</v>
      </c>
    </row>
    <row r="197" spans="1:26" x14ac:dyDescent="0.25">
      <c r="A197" s="64">
        <f>'Door Comparison'!A197</f>
        <v>5</v>
      </c>
      <c r="B197" s="145">
        <f>'Door Comparison'!B197</f>
        <v>18</v>
      </c>
      <c r="C197" s="77" t="str">
        <f>'Door Comparison'!C197</f>
        <v>E06</v>
      </c>
      <c r="D197" s="60">
        <f>'Door Comparison'!D197</f>
        <v>1740</v>
      </c>
      <c r="E197" s="60">
        <f>'Door Comparison'!E197</f>
        <v>2200</v>
      </c>
      <c r="G197" s="63">
        <f>'Door Comparison'!G197</f>
        <v>0</v>
      </c>
      <c r="H197" s="63">
        <f>'Door Comparison'!H197</f>
        <v>1</v>
      </c>
      <c r="J197" s="63">
        <f>'Door Comparison'!J197</f>
        <v>0</v>
      </c>
      <c r="K197" s="63">
        <f>'Door Comparison'!K197</f>
        <v>1</v>
      </c>
      <c r="L197" s="63">
        <f>'Door Comparison'!L197</f>
        <v>0</v>
      </c>
      <c r="N197" s="65">
        <f t="shared" si="8"/>
        <v>0.55000000000000004</v>
      </c>
      <c r="P197" s="65">
        <f t="shared" si="9"/>
        <v>4.91</v>
      </c>
      <c r="R197" s="1">
        <f>JMS!X196</f>
        <v>0</v>
      </c>
      <c r="S197" s="65">
        <f>'Door Comparison'!W197</f>
        <v>1543</v>
      </c>
      <c r="U197" s="65">
        <f t="shared" si="10"/>
        <v>12.28</v>
      </c>
      <c r="X197" s="66">
        <f t="shared" si="11"/>
        <v>1560.74</v>
      </c>
      <c r="Y197" s="61" t="e">
        <f>#REF!</f>
        <v>#REF!</v>
      </c>
      <c r="Z197" s="118" t="str">
        <f>'Door Labour'!AA197</f>
        <v>Fully clad metal doors cannot be fire certificated we have therefore allowed for a metal doorset</v>
      </c>
    </row>
    <row r="198" spans="1:26" x14ac:dyDescent="0.25">
      <c r="A198" s="64">
        <f>'Door Comparison'!A198</f>
        <v>5</v>
      </c>
      <c r="B198" s="145">
        <f>'Door Comparison'!B198</f>
        <v>19</v>
      </c>
      <c r="C198" s="77" t="str">
        <f>'Door Comparison'!C198</f>
        <v>E04</v>
      </c>
      <c r="N198" s="65"/>
      <c r="P198" s="65"/>
      <c r="R198" s="1"/>
      <c r="U198" s="65"/>
      <c r="Y198" s="61" t="e">
        <f>#REF!</f>
        <v>#REF!</v>
      </c>
      <c r="Z198" s="118" t="str">
        <f>'Door Labour'!AA198</f>
        <v>Glass by others</v>
      </c>
    </row>
    <row r="199" spans="1:26" x14ac:dyDescent="0.25">
      <c r="A199" s="64">
        <f>'Door Comparison'!A199</f>
        <v>5</v>
      </c>
      <c r="B199" s="145">
        <f>'Door Comparison'!B199</f>
        <v>20</v>
      </c>
      <c r="C199" s="77" t="str">
        <f>'Door Comparison'!C199</f>
        <v>R01</v>
      </c>
      <c r="D199" s="60">
        <f>'Door Comparison'!D199</f>
        <v>1140</v>
      </c>
      <c r="E199" s="60">
        <f>'Door Comparison'!E199</f>
        <v>2200</v>
      </c>
      <c r="G199" s="63">
        <f>'Door Comparison'!G199</f>
        <v>1</v>
      </c>
      <c r="H199" s="63">
        <f>'Door Comparison'!H199</f>
        <v>0</v>
      </c>
      <c r="J199" s="63">
        <f>'Door Comparison'!J199</f>
        <v>1</v>
      </c>
      <c r="K199" s="63">
        <f>'Door Comparison'!K199</f>
        <v>0</v>
      </c>
      <c r="L199" s="63">
        <f>'Door Comparison'!L199</f>
        <v>0</v>
      </c>
      <c r="N199" s="65">
        <f t="shared" si="8"/>
        <v>0.22</v>
      </c>
      <c r="P199" s="65">
        <f t="shared" si="9"/>
        <v>4.43</v>
      </c>
      <c r="R199" s="1">
        <f>JMS!X198</f>
        <v>201.46</v>
      </c>
      <c r="S199" s="65">
        <f>'Door Comparison'!W199</f>
        <v>387.72</v>
      </c>
      <c r="U199" s="65">
        <f t="shared" si="10"/>
        <v>11.08</v>
      </c>
      <c r="X199" s="66">
        <f t="shared" si="11"/>
        <v>604.91</v>
      </c>
      <c r="Y199" s="61" t="e">
        <f>#REF!</f>
        <v>#REF!</v>
      </c>
      <c r="Z199" s="118">
        <f>'Door Labour'!AA199</f>
        <v>0</v>
      </c>
    </row>
    <row r="200" spans="1:26" x14ac:dyDescent="0.25">
      <c r="A200" s="64">
        <f>'Door Comparison'!A200</f>
        <v>5</v>
      </c>
      <c r="B200" s="145">
        <f>'Door Comparison'!B200</f>
        <v>21</v>
      </c>
      <c r="C200" s="77" t="str">
        <f>'Door Comparison'!C200</f>
        <v>R03</v>
      </c>
      <c r="D200" s="60">
        <f>'Door Comparison'!D200</f>
        <v>1010</v>
      </c>
      <c r="E200" s="60">
        <f>'Door Comparison'!E200</f>
        <v>2200</v>
      </c>
      <c r="G200" s="63">
        <f>'Door Comparison'!G200</f>
        <v>1</v>
      </c>
      <c r="H200" s="63">
        <f>'Door Comparison'!H200</f>
        <v>0</v>
      </c>
      <c r="J200" s="63">
        <f>'Door Comparison'!J200</f>
        <v>1</v>
      </c>
      <c r="K200" s="63">
        <f>'Door Comparison'!K200</f>
        <v>0</v>
      </c>
      <c r="L200" s="63">
        <f>'Door Comparison'!L200</f>
        <v>0</v>
      </c>
      <c r="N200" s="65">
        <f t="shared" si="8"/>
        <v>0.22</v>
      </c>
      <c r="P200" s="65">
        <f t="shared" si="9"/>
        <v>4.33</v>
      </c>
      <c r="R200" s="1">
        <f>JMS!X199</f>
        <v>167.13</v>
      </c>
      <c r="S200" s="65">
        <f>'Door Comparison'!W200</f>
        <v>314.02</v>
      </c>
      <c r="U200" s="65">
        <f t="shared" si="10"/>
        <v>10.82</v>
      </c>
      <c r="X200" s="66">
        <f t="shared" si="11"/>
        <v>496.52</v>
      </c>
      <c r="Y200" s="61" t="e">
        <f>#REF!</f>
        <v>#REF!</v>
      </c>
      <c r="Z200" s="118">
        <f>'Door Labour'!AA200</f>
        <v>0</v>
      </c>
    </row>
    <row r="201" spans="1:26" x14ac:dyDescent="0.25">
      <c r="A201" s="64">
        <f>'Door Comparison'!A201</f>
        <v>5</v>
      </c>
      <c r="B201" s="145">
        <f>'Door Comparison'!B201</f>
        <v>22</v>
      </c>
      <c r="C201" s="77" t="str">
        <f>'Door Comparison'!C201</f>
        <v>E04</v>
      </c>
      <c r="N201" s="65"/>
      <c r="P201" s="65"/>
      <c r="R201" s="1"/>
      <c r="U201" s="65"/>
      <c r="Y201" s="61" t="e">
        <f>#REF!</f>
        <v>#REF!</v>
      </c>
      <c r="Z201" s="118" t="str">
        <f>'Door Labour'!AA201</f>
        <v>Glass by others</v>
      </c>
    </row>
    <row r="202" spans="1:26" x14ac:dyDescent="0.25">
      <c r="A202" s="64">
        <f>'Door Comparison'!A202</f>
        <v>5</v>
      </c>
      <c r="B202" s="145">
        <f>'Door Comparison'!B202</f>
        <v>23</v>
      </c>
      <c r="C202" s="77" t="str">
        <f>'Door Comparison'!C202</f>
        <v>R01</v>
      </c>
      <c r="D202" s="60">
        <f>'Door Comparison'!D202</f>
        <v>1595</v>
      </c>
      <c r="E202" s="60">
        <f>'Door Comparison'!E202</f>
        <v>2200</v>
      </c>
      <c r="G202" s="63">
        <f>'Door Comparison'!G202</f>
        <v>1</v>
      </c>
      <c r="H202" s="63">
        <f>'Door Comparison'!H202</f>
        <v>0</v>
      </c>
      <c r="J202" s="63">
        <f>'Door Comparison'!J202</f>
        <v>1</v>
      </c>
      <c r="K202" s="63">
        <f>'Door Comparison'!K202</f>
        <v>0</v>
      </c>
      <c r="L202" s="63">
        <f>'Door Comparison'!L202</f>
        <v>0</v>
      </c>
      <c r="N202" s="65">
        <f t="shared" ref="N202:N265" si="12">(D202+2*E202)*((G202*0.04)+(H202*0.09))/1000</f>
        <v>0.24</v>
      </c>
      <c r="P202" s="65">
        <f t="shared" ref="P202:P265" si="13">((D202+2*E202)*0.8)/1000</f>
        <v>4.8</v>
      </c>
      <c r="R202" s="1">
        <f>JMS!X201</f>
        <v>208.84</v>
      </c>
      <c r="S202" s="65">
        <f>'Door Comparison'!W202</f>
        <v>519.1</v>
      </c>
      <c r="U202" s="65">
        <f t="shared" ref="U202:U265" si="14">(J202+K202+L202)*(2*((D202+2*E202)*1/1000))</f>
        <v>11.99</v>
      </c>
      <c r="X202" s="66">
        <f t="shared" ref="X202:X265" si="15">SUM(N202:W202)</f>
        <v>744.97</v>
      </c>
      <c r="Y202" s="61" t="e">
        <f>#REF!</f>
        <v>#REF!</v>
      </c>
      <c r="Z202" s="118">
        <f>'Door Labour'!AA202</f>
        <v>0</v>
      </c>
    </row>
    <row r="203" spans="1:26" x14ac:dyDescent="0.25">
      <c r="A203" s="64">
        <f>'Door Comparison'!A203</f>
        <v>5</v>
      </c>
      <c r="B203" s="145">
        <f>'Door Comparison'!B203</f>
        <v>24</v>
      </c>
      <c r="C203" s="77" t="str">
        <f>'Door Comparison'!C203</f>
        <v>R01</v>
      </c>
      <c r="D203" s="60">
        <f>'Door Comparison'!D203</f>
        <v>1595</v>
      </c>
      <c r="E203" s="60">
        <f>'Door Comparison'!E203</f>
        <v>2200</v>
      </c>
      <c r="G203" s="63">
        <f>'Door Comparison'!G203</f>
        <v>1</v>
      </c>
      <c r="H203" s="63">
        <f>'Door Comparison'!H203</f>
        <v>0</v>
      </c>
      <c r="J203" s="63">
        <f>'Door Comparison'!J203</f>
        <v>1</v>
      </c>
      <c r="K203" s="63">
        <f>'Door Comparison'!K203</f>
        <v>0</v>
      </c>
      <c r="L203" s="63">
        <f>'Door Comparison'!L203</f>
        <v>0</v>
      </c>
      <c r="N203" s="65">
        <f t="shared" si="12"/>
        <v>0.24</v>
      </c>
      <c r="P203" s="65">
        <f t="shared" si="13"/>
        <v>4.8</v>
      </c>
      <c r="R203" s="1">
        <f>JMS!X202</f>
        <v>208.84</v>
      </c>
      <c r="S203" s="65">
        <f>'Door Comparison'!W203</f>
        <v>519.1</v>
      </c>
      <c r="U203" s="65">
        <f t="shared" si="14"/>
        <v>11.99</v>
      </c>
      <c r="X203" s="66">
        <f t="shared" si="15"/>
        <v>744.97</v>
      </c>
      <c r="Y203" s="61" t="e">
        <f>#REF!</f>
        <v>#REF!</v>
      </c>
      <c r="Z203" s="118">
        <f>'Door Labour'!AA203</f>
        <v>0</v>
      </c>
    </row>
    <row r="204" spans="1:26" x14ac:dyDescent="0.25">
      <c r="A204" s="64">
        <f>'Door Comparison'!A204</f>
        <v>5</v>
      </c>
      <c r="B204" s="145">
        <f>'Door Comparison'!B204</f>
        <v>25</v>
      </c>
      <c r="C204" s="77" t="str">
        <f>'Door Comparison'!C204</f>
        <v>A01</v>
      </c>
      <c r="D204" s="60">
        <f>'Door Comparison'!D204</f>
        <v>1010</v>
      </c>
      <c r="E204" s="60">
        <f>'Door Comparison'!E204</f>
        <v>2200</v>
      </c>
      <c r="G204" s="63">
        <f>'Door Comparison'!G204</f>
        <v>0</v>
      </c>
      <c r="H204" s="63">
        <f>'Door Comparison'!H204</f>
        <v>1</v>
      </c>
      <c r="J204" s="63">
        <f>'Door Comparison'!J204</f>
        <v>1</v>
      </c>
      <c r="K204" s="63">
        <f>'Door Comparison'!K204</f>
        <v>0</v>
      </c>
      <c r="L204" s="63">
        <f>'Door Comparison'!L204</f>
        <v>1</v>
      </c>
      <c r="N204" s="65">
        <f t="shared" si="12"/>
        <v>0.49</v>
      </c>
      <c r="P204" s="65">
        <f t="shared" si="13"/>
        <v>4.33</v>
      </c>
      <c r="R204" s="1">
        <f>JMS!X203</f>
        <v>445.33</v>
      </c>
      <c r="S204" s="65">
        <f>'Door Comparison'!W204</f>
        <v>1085.98</v>
      </c>
      <c r="U204" s="65">
        <f t="shared" si="14"/>
        <v>21.64</v>
      </c>
      <c r="X204" s="66">
        <f t="shared" si="15"/>
        <v>1557.77</v>
      </c>
      <c r="Y204" s="61" t="e">
        <f>#REF!</f>
        <v>#REF!</v>
      </c>
      <c r="Z204" s="118">
        <f>'Door Labour'!AA204</f>
        <v>0</v>
      </c>
    </row>
    <row r="205" spans="1:26" x14ac:dyDescent="0.25">
      <c r="A205" s="64">
        <f>'Door Comparison'!A205</f>
        <v>5</v>
      </c>
      <c r="B205" s="145">
        <f>'Door Comparison'!B205</f>
        <v>26</v>
      </c>
      <c r="C205" s="77" t="str">
        <f>'Door Comparison'!C205</f>
        <v>A04</v>
      </c>
      <c r="D205" s="60">
        <f>'Door Comparison'!D205</f>
        <v>1340</v>
      </c>
      <c r="E205" s="60">
        <f>'Door Comparison'!E205</f>
        <v>2200</v>
      </c>
      <c r="G205" s="63">
        <f>'Door Comparison'!G205</f>
        <v>0</v>
      </c>
      <c r="H205" s="63">
        <f>'Door Comparison'!H205</f>
        <v>1</v>
      </c>
      <c r="J205" s="63">
        <f>'Door Comparison'!J205</f>
        <v>0</v>
      </c>
      <c r="K205" s="63">
        <f>'Door Comparison'!K205</f>
        <v>0</v>
      </c>
      <c r="L205" s="63">
        <f>'Door Comparison'!L205</f>
        <v>0</v>
      </c>
      <c r="N205" s="65">
        <f t="shared" si="12"/>
        <v>0.52</v>
      </c>
      <c r="P205" s="65">
        <f t="shared" si="13"/>
        <v>4.59</v>
      </c>
      <c r="R205" s="1">
        <f>JMS!X204</f>
        <v>176.4</v>
      </c>
      <c r="S205" s="65">
        <f>'Door Comparison'!W205</f>
        <v>423.38</v>
      </c>
      <c r="U205" s="65">
        <f t="shared" si="14"/>
        <v>0</v>
      </c>
      <c r="X205" s="66">
        <f t="shared" si="15"/>
        <v>604.89</v>
      </c>
      <c r="Y205" s="61" t="e">
        <f>#REF!</f>
        <v>#REF!</v>
      </c>
      <c r="Z205" s="118">
        <f>'Door Labour'!AA205</f>
        <v>0</v>
      </c>
    </row>
    <row r="206" spans="1:26" x14ac:dyDescent="0.25">
      <c r="A206" s="64">
        <f>'Door Comparison'!A206</f>
        <v>5</v>
      </c>
      <c r="B206" s="145">
        <f>'Door Comparison'!B206</f>
        <v>27</v>
      </c>
      <c r="C206" s="77" t="str">
        <f>'Door Comparison'!C206</f>
        <v>A04</v>
      </c>
      <c r="D206" s="60">
        <f>'Door Comparison'!D206</f>
        <v>1140</v>
      </c>
      <c r="E206" s="60">
        <f>'Door Comparison'!E206</f>
        <v>2200</v>
      </c>
      <c r="G206" s="63">
        <f>'Door Comparison'!G206</f>
        <v>0</v>
      </c>
      <c r="H206" s="63">
        <f>'Door Comparison'!H206</f>
        <v>1</v>
      </c>
      <c r="J206" s="63">
        <f>'Door Comparison'!J206</f>
        <v>0</v>
      </c>
      <c r="K206" s="63">
        <f>'Door Comparison'!K206</f>
        <v>0</v>
      </c>
      <c r="L206" s="63">
        <f>'Door Comparison'!L206</f>
        <v>0</v>
      </c>
      <c r="N206" s="65">
        <f t="shared" si="12"/>
        <v>0.5</v>
      </c>
      <c r="P206" s="65">
        <f t="shared" si="13"/>
        <v>4.43</v>
      </c>
      <c r="R206" s="1">
        <f>JMS!X205</f>
        <v>173.43</v>
      </c>
      <c r="S206" s="65">
        <f>'Door Comparison'!W206</f>
        <v>367.06</v>
      </c>
      <c r="U206" s="65">
        <f t="shared" si="14"/>
        <v>0</v>
      </c>
      <c r="X206" s="66">
        <f t="shared" si="15"/>
        <v>545.41999999999996</v>
      </c>
      <c r="Y206" s="61" t="e">
        <f>#REF!</f>
        <v>#REF!</v>
      </c>
      <c r="Z206" s="118">
        <f>'Door Labour'!AA206</f>
        <v>0</v>
      </c>
    </row>
    <row r="207" spans="1:26" x14ac:dyDescent="0.25">
      <c r="A207" s="64">
        <f>'Door Comparison'!A207</f>
        <v>5</v>
      </c>
      <c r="B207" s="145">
        <f>'Door Comparison'!B207</f>
        <v>28</v>
      </c>
      <c r="C207" s="77" t="str">
        <f>'Door Comparison'!C207</f>
        <v>A02</v>
      </c>
      <c r="D207" s="60">
        <f>'Door Comparison'!D207</f>
        <v>1010</v>
      </c>
      <c r="E207" s="60">
        <f>'Door Comparison'!E207</f>
        <v>2200</v>
      </c>
      <c r="G207" s="63">
        <f>'Door Comparison'!G207</f>
        <v>0</v>
      </c>
      <c r="H207" s="63">
        <f>'Door Comparison'!H207</f>
        <v>1</v>
      </c>
      <c r="J207" s="63">
        <f>'Door Comparison'!J207</f>
        <v>0</v>
      </c>
      <c r="K207" s="63">
        <f>'Door Comparison'!K207</f>
        <v>0</v>
      </c>
      <c r="L207" s="63">
        <f>'Door Comparison'!L207</f>
        <v>0</v>
      </c>
      <c r="N207" s="65">
        <f t="shared" si="12"/>
        <v>0.49</v>
      </c>
      <c r="P207" s="65">
        <f t="shared" si="13"/>
        <v>4.33</v>
      </c>
      <c r="R207" s="1">
        <f>JMS!X206</f>
        <v>171.49</v>
      </c>
      <c r="S207" s="65">
        <f>'Door Comparison'!W207</f>
        <v>659.05</v>
      </c>
      <c r="U207" s="65">
        <f t="shared" si="14"/>
        <v>0</v>
      </c>
      <c r="X207" s="66">
        <f t="shared" si="15"/>
        <v>835.36</v>
      </c>
      <c r="Y207" s="61" t="e">
        <f>#REF!</f>
        <v>#REF!</v>
      </c>
      <c r="Z207" s="118">
        <f>'Door Labour'!AA207</f>
        <v>0</v>
      </c>
    </row>
    <row r="208" spans="1:26" x14ac:dyDescent="0.25">
      <c r="A208" s="64">
        <f>'Door Comparison'!A208</f>
        <v>5</v>
      </c>
      <c r="B208" s="145">
        <f>'Door Comparison'!B208</f>
        <v>29</v>
      </c>
      <c r="C208" s="77" t="str">
        <f>'Door Comparison'!C208</f>
        <v>A02</v>
      </c>
      <c r="D208" s="60">
        <f>'Door Comparison'!D208</f>
        <v>1010</v>
      </c>
      <c r="E208" s="60">
        <f>'Door Comparison'!E208</f>
        <v>2200</v>
      </c>
      <c r="G208" s="63">
        <f>'Door Comparison'!G208</f>
        <v>0</v>
      </c>
      <c r="H208" s="63">
        <f>'Door Comparison'!H208</f>
        <v>1</v>
      </c>
      <c r="J208" s="63">
        <f>'Door Comparison'!J208</f>
        <v>0</v>
      </c>
      <c r="K208" s="63">
        <f>'Door Comparison'!K208</f>
        <v>0</v>
      </c>
      <c r="L208" s="63">
        <f>'Door Comparison'!L208</f>
        <v>0</v>
      </c>
      <c r="N208" s="65">
        <f t="shared" si="12"/>
        <v>0.49</v>
      </c>
      <c r="P208" s="65">
        <f t="shared" si="13"/>
        <v>4.33</v>
      </c>
      <c r="R208" s="1">
        <f>JMS!X207</f>
        <v>171.49</v>
      </c>
      <c r="S208" s="65">
        <f>'Door Comparison'!W208</f>
        <v>659.05</v>
      </c>
      <c r="U208" s="65">
        <f t="shared" si="14"/>
        <v>0</v>
      </c>
      <c r="X208" s="66">
        <f t="shared" si="15"/>
        <v>835.36</v>
      </c>
      <c r="Y208" s="61" t="e">
        <f>#REF!</f>
        <v>#REF!</v>
      </c>
      <c r="Z208" s="118">
        <f>'Door Labour'!AA208</f>
        <v>0</v>
      </c>
    </row>
    <row r="209" spans="1:26" x14ac:dyDescent="0.25">
      <c r="A209" s="64">
        <f>'Door Comparison'!A209</f>
        <v>5</v>
      </c>
      <c r="B209" s="145">
        <f>'Door Comparison'!B209</f>
        <v>30</v>
      </c>
      <c r="C209" s="77" t="str">
        <f>'Door Comparison'!C209</f>
        <v>A02</v>
      </c>
      <c r="D209" s="60">
        <f>'Door Comparison'!D209</f>
        <v>1010</v>
      </c>
      <c r="E209" s="60">
        <f>'Door Comparison'!E209</f>
        <v>2200</v>
      </c>
      <c r="G209" s="63">
        <f>'Door Comparison'!G209</f>
        <v>0</v>
      </c>
      <c r="H209" s="63">
        <f>'Door Comparison'!H209</f>
        <v>1</v>
      </c>
      <c r="J209" s="63">
        <f>'Door Comparison'!J209</f>
        <v>0</v>
      </c>
      <c r="K209" s="63">
        <f>'Door Comparison'!K209</f>
        <v>0</v>
      </c>
      <c r="L209" s="63">
        <f>'Door Comparison'!L209</f>
        <v>0</v>
      </c>
      <c r="N209" s="65">
        <f t="shared" si="12"/>
        <v>0.49</v>
      </c>
      <c r="P209" s="65">
        <f t="shared" si="13"/>
        <v>4.33</v>
      </c>
      <c r="R209" s="1">
        <f>JMS!X208</f>
        <v>171.49</v>
      </c>
      <c r="S209" s="65">
        <f>'Door Comparison'!W209</f>
        <v>659.05</v>
      </c>
      <c r="U209" s="65">
        <f t="shared" si="14"/>
        <v>0</v>
      </c>
      <c r="X209" s="66">
        <f t="shared" si="15"/>
        <v>835.36</v>
      </c>
      <c r="Y209" s="61" t="e">
        <f>#REF!</f>
        <v>#REF!</v>
      </c>
      <c r="Z209" s="118">
        <f>'Door Labour'!AA209</f>
        <v>0</v>
      </c>
    </row>
    <row r="210" spans="1:26" x14ac:dyDescent="0.25">
      <c r="A210" s="64">
        <f>'Door Comparison'!A210</f>
        <v>5</v>
      </c>
      <c r="B210" s="145">
        <f>'Door Comparison'!B210</f>
        <v>31</v>
      </c>
      <c r="C210" s="77" t="str">
        <f>'Door Comparison'!C210</f>
        <v>A02</v>
      </c>
      <c r="D210" s="60">
        <f>'Door Comparison'!D210</f>
        <v>1010</v>
      </c>
      <c r="E210" s="60">
        <f>'Door Comparison'!E210</f>
        <v>2200</v>
      </c>
      <c r="G210" s="63">
        <f>'Door Comparison'!G210</f>
        <v>0</v>
      </c>
      <c r="H210" s="63">
        <f>'Door Comparison'!H210</f>
        <v>1</v>
      </c>
      <c r="J210" s="63">
        <f>'Door Comparison'!J210</f>
        <v>0</v>
      </c>
      <c r="K210" s="63">
        <f>'Door Comparison'!K210</f>
        <v>0</v>
      </c>
      <c r="L210" s="63">
        <f>'Door Comparison'!L210</f>
        <v>0</v>
      </c>
      <c r="N210" s="65">
        <f t="shared" si="12"/>
        <v>0.49</v>
      </c>
      <c r="P210" s="65">
        <f t="shared" si="13"/>
        <v>4.33</v>
      </c>
      <c r="R210" s="1">
        <f>JMS!X209</f>
        <v>181.23</v>
      </c>
      <c r="S210" s="65">
        <f>'Door Comparison'!W210</f>
        <v>659.05</v>
      </c>
      <c r="U210" s="65">
        <f t="shared" si="14"/>
        <v>0</v>
      </c>
      <c r="X210" s="66">
        <f t="shared" si="15"/>
        <v>845.1</v>
      </c>
      <c r="Y210" s="61" t="e">
        <f>#REF!</f>
        <v>#REF!</v>
      </c>
      <c r="Z210" s="118">
        <f>'Door Labour'!AA210</f>
        <v>0</v>
      </c>
    </row>
    <row r="211" spans="1:26" x14ac:dyDescent="0.25">
      <c r="A211" s="64">
        <f>'Door Comparison'!A211</f>
        <v>5</v>
      </c>
      <c r="B211" s="145">
        <f>'Door Comparison'!B211</f>
        <v>32</v>
      </c>
      <c r="C211" s="77" t="str">
        <f>'Door Comparison'!C211</f>
        <v>A02</v>
      </c>
      <c r="D211" s="60">
        <f>'Door Comparison'!D211</f>
        <v>1010</v>
      </c>
      <c r="E211" s="60">
        <f>'Door Comparison'!E211</f>
        <v>2200</v>
      </c>
      <c r="G211" s="63">
        <f>'Door Comparison'!G211</f>
        <v>0</v>
      </c>
      <c r="H211" s="63">
        <f>'Door Comparison'!H211</f>
        <v>1</v>
      </c>
      <c r="J211" s="63">
        <f>'Door Comparison'!J211</f>
        <v>0</v>
      </c>
      <c r="K211" s="63">
        <f>'Door Comparison'!K211</f>
        <v>0</v>
      </c>
      <c r="L211" s="63">
        <f>'Door Comparison'!L211</f>
        <v>0</v>
      </c>
      <c r="N211" s="65">
        <f t="shared" si="12"/>
        <v>0.49</v>
      </c>
      <c r="P211" s="65">
        <f t="shared" si="13"/>
        <v>4.33</v>
      </c>
      <c r="R211" s="1">
        <f>JMS!X210</f>
        <v>181.23</v>
      </c>
      <c r="S211" s="65">
        <f>'Door Comparison'!W211</f>
        <v>659.05</v>
      </c>
      <c r="U211" s="65">
        <f t="shared" si="14"/>
        <v>0</v>
      </c>
      <c r="X211" s="66">
        <f t="shared" si="15"/>
        <v>845.1</v>
      </c>
      <c r="Y211" s="61" t="e">
        <f>#REF!</f>
        <v>#REF!</v>
      </c>
      <c r="Z211" s="118">
        <f>'Door Labour'!AA211</f>
        <v>0</v>
      </c>
    </row>
    <row r="212" spans="1:26" x14ac:dyDescent="0.25">
      <c r="A212" s="64">
        <f>'Door Comparison'!A212</f>
        <v>5</v>
      </c>
      <c r="B212" s="145">
        <f>'Door Comparison'!B212</f>
        <v>33</v>
      </c>
      <c r="C212" s="77" t="str">
        <f>'Door Comparison'!C212</f>
        <v>A01</v>
      </c>
      <c r="D212" s="60">
        <f>'Door Comparison'!D212</f>
        <v>1010</v>
      </c>
      <c r="E212" s="60">
        <f>'Door Comparison'!E212</f>
        <v>2200</v>
      </c>
      <c r="G212" s="63">
        <f>'Door Comparison'!G212</f>
        <v>0</v>
      </c>
      <c r="H212" s="63">
        <f>'Door Comparison'!H212</f>
        <v>1</v>
      </c>
      <c r="J212" s="63">
        <f>'Door Comparison'!J212</f>
        <v>1</v>
      </c>
      <c r="K212" s="63">
        <f>'Door Comparison'!K212</f>
        <v>0</v>
      </c>
      <c r="L212" s="63">
        <f>'Door Comparison'!L212</f>
        <v>1</v>
      </c>
      <c r="N212" s="65">
        <f t="shared" si="12"/>
        <v>0.49</v>
      </c>
      <c r="P212" s="65">
        <f t="shared" si="13"/>
        <v>4.33</v>
      </c>
      <c r="R212" s="1">
        <f>JMS!X211</f>
        <v>445.33</v>
      </c>
      <c r="S212" s="65">
        <f>'Door Comparison'!W212</f>
        <v>1085.98</v>
      </c>
      <c r="U212" s="65">
        <f t="shared" si="14"/>
        <v>21.64</v>
      </c>
      <c r="X212" s="66">
        <f t="shared" si="15"/>
        <v>1557.77</v>
      </c>
      <c r="Y212" s="61" t="e">
        <f>#REF!</f>
        <v>#REF!</v>
      </c>
      <c r="Z212" s="118">
        <f>'Door Labour'!AA212</f>
        <v>0</v>
      </c>
    </row>
    <row r="213" spans="1:26" x14ac:dyDescent="0.25">
      <c r="A213" s="64">
        <f>'Door Comparison'!A213</f>
        <v>5</v>
      </c>
      <c r="B213" s="145">
        <f>'Door Comparison'!B213</f>
        <v>34</v>
      </c>
      <c r="C213" s="77" t="str">
        <f>'Door Comparison'!C213</f>
        <v>A02</v>
      </c>
      <c r="D213" s="60">
        <f>'Door Comparison'!D213</f>
        <v>1010</v>
      </c>
      <c r="E213" s="60">
        <f>'Door Comparison'!E213</f>
        <v>2200</v>
      </c>
      <c r="G213" s="63">
        <f>'Door Comparison'!G213</f>
        <v>0</v>
      </c>
      <c r="H213" s="63">
        <f>'Door Comparison'!H213</f>
        <v>1</v>
      </c>
      <c r="J213" s="63">
        <f>'Door Comparison'!J213</f>
        <v>0</v>
      </c>
      <c r="K213" s="63">
        <f>'Door Comparison'!K213</f>
        <v>0</v>
      </c>
      <c r="L213" s="63">
        <f>'Door Comparison'!L213</f>
        <v>0</v>
      </c>
      <c r="N213" s="65">
        <f t="shared" si="12"/>
        <v>0.49</v>
      </c>
      <c r="P213" s="65">
        <f t="shared" si="13"/>
        <v>4.33</v>
      </c>
      <c r="R213" s="1">
        <f>JMS!X212</f>
        <v>171.49</v>
      </c>
      <c r="S213" s="65">
        <f>'Door Comparison'!W213</f>
        <v>659.05</v>
      </c>
      <c r="U213" s="65">
        <f t="shared" si="14"/>
        <v>0</v>
      </c>
      <c r="X213" s="66">
        <f t="shared" si="15"/>
        <v>835.36</v>
      </c>
      <c r="Y213" s="61" t="e">
        <f>#REF!</f>
        <v>#REF!</v>
      </c>
      <c r="Z213" s="118">
        <f>'Door Labour'!AA213</f>
        <v>0</v>
      </c>
    </row>
    <row r="214" spans="1:26" x14ac:dyDescent="0.25">
      <c r="A214" s="64">
        <f>'Door Comparison'!A214</f>
        <v>5</v>
      </c>
      <c r="B214" s="145">
        <f>'Door Comparison'!B214</f>
        <v>35</v>
      </c>
      <c r="C214" s="77" t="str">
        <f>'Door Comparison'!C214</f>
        <v>A04</v>
      </c>
      <c r="D214" s="60">
        <f>'Door Comparison'!D214</f>
        <v>1140</v>
      </c>
      <c r="E214" s="60">
        <f>'Door Comparison'!E214</f>
        <v>2200</v>
      </c>
      <c r="G214" s="63">
        <f>'Door Comparison'!G214</f>
        <v>0</v>
      </c>
      <c r="H214" s="63">
        <f>'Door Comparison'!H214</f>
        <v>1</v>
      </c>
      <c r="J214" s="63">
        <f>'Door Comparison'!J214</f>
        <v>0</v>
      </c>
      <c r="K214" s="63">
        <f>'Door Comparison'!K214</f>
        <v>0</v>
      </c>
      <c r="L214" s="63">
        <f>'Door Comparison'!L214</f>
        <v>0</v>
      </c>
      <c r="N214" s="65">
        <f t="shared" si="12"/>
        <v>0.5</v>
      </c>
      <c r="P214" s="65">
        <f t="shared" si="13"/>
        <v>4.43</v>
      </c>
      <c r="R214" s="1">
        <f>JMS!X213</f>
        <v>173.43</v>
      </c>
      <c r="S214" s="65">
        <f>'Door Comparison'!W214</f>
        <v>367.06</v>
      </c>
      <c r="U214" s="65">
        <f t="shared" si="14"/>
        <v>0</v>
      </c>
      <c r="X214" s="66">
        <f t="shared" si="15"/>
        <v>545.41999999999996</v>
      </c>
      <c r="Y214" s="61" t="e">
        <f>#REF!</f>
        <v>#REF!</v>
      </c>
      <c r="Z214" s="118">
        <f>'Door Labour'!AA214</f>
        <v>0</v>
      </c>
    </row>
    <row r="215" spans="1:26" x14ac:dyDescent="0.25">
      <c r="A215" s="64">
        <f>'Door Comparison'!A215</f>
        <v>5</v>
      </c>
      <c r="B215" s="145">
        <f>'Door Comparison'!B215</f>
        <v>36</v>
      </c>
      <c r="C215" s="77" t="str">
        <f>'Door Comparison'!C215</f>
        <v>A02</v>
      </c>
      <c r="D215" s="60">
        <f>'Door Comparison'!D215</f>
        <v>1010</v>
      </c>
      <c r="E215" s="60">
        <f>'Door Comparison'!E215</f>
        <v>2200</v>
      </c>
      <c r="G215" s="63">
        <f>'Door Comparison'!G215</f>
        <v>0</v>
      </c>
      <c r="H215" s="63">
        <f>'Door Comparison'!H215</f>
        <v>1</v>
      </c>
      <c r="J215" s="63">
        <f>'Door Comparison'!J215</f>
        <v>0</v>
      </c>
      <c r="K215" s="63">
        <f>'Door Comparison'!K215</f>
        <v>0</v>
      </c>
      <c r="L215" s="63">
        <f>'Door Comparison'!L215</f>
        <v>0</v>
      </c>
      <c r="N215" s="65">
        <f t="shared" si="12"/>
        <v>0.49</v>
      </c>
      <c r="P215" s="65">
        <f t="shared" si="13"/>
        <v>4.33</v>
      </c>
      <c r="R215" s="1">
        <f>JMS!X214</f>
        <v>181.23</v>
      </c>
      <c r="S215" s="65">
        <f>'Door Comparison'!W215</f>
        <v>659.05</v>
      </c>
      <c r="U215" s="65">
        <f t="shared" si="14"/>
        <v>0</v>
      </c>
      <c r="X215" s="66">
        <f t="shared" si="15"/>
        <v>845.1</v>
      </c>
      <c r="Y215" s="61" t="e">
        <f>#REF!</f>
        <v>#REF!</v>
      </c>
      <c r="Z215" s="118">
        <f>'Door Labour'!AA215</f>
        <v>0</v>
      </c>
    </row>
    <row r="216" spans="1:26" x14ac:dyDescent="0.25">
      <c r="A216" s="64">
        <f>'Door Comparison'!A216</f>
        <v>5</v>
      </c>
      <c r="B216" s="145">
        <f>'Door Comparison'!B216</f>
        <v>37</v>
      </c>
      <c r="C216" s="77" t="str">
        <f>'Door Comparison'!C216</f>
        <v>A01</v>
      </c>
      <c r="D216" s="60">
        <f>'Door Comparison'!D216</f>
        <v>1010</v>
      </c>
      <c r="E216" s="60">
        <f>'Door Comparison'!E216</f>
        <v>2200</v>
      </c>
      <c r="G216" s="63">
        <f>'Door Comparison'!G216</f>
        <v>0</v>
      </c>
      <c r="H216" s="63">
        <f>'Door Comparison'!H216</f>
        <v>1</v>
      </c>
      <c r="J216" s="63">
        <f>'Door Comparison'!J216</f>
        <v>1</v>
      </c>
      <c r="K216" s="63">
        <f>'Door Comparison'!K216</f>
        <v>0</v>
      </c>
      <c r="L216" s="63">
        <f>'Door Comparison'!L216</f>
        <v>1</v>
      </c>
      <c r="N216" s="65">
        <f t="shared" si="12"/>
        <v>0.49</v>
      </c>
      <c r="P216" s="65">
        <f t="shared" si="13"/>
        <v>4.33</v>
      </c>
      <c r="R216" s="1">
        <f>JMS!X215</f>
        <v>445.33</v>
      </c>
      <c r="S216" s="65">
        <f>'Door Comparison'!W216</f>
        <v>1085.98</v>
      </c>
      <c r="U216" s="65">
        <f t="shared" si="14"/>
        <v>21.64</v>
      </c>
      <c r="X216" s="66">
        <f t="shared" si="15"/>
        <v>1557.77</v>
      </c>
      <c r="Y216" s="61" t="e">
        <f>#REF!</f>
        <v>#REF!</v>
      </c>
      <c r="Z216" s="118">
        <f>'Door Labour'!AA216</f>
        <v>0</v>
      </c>
    </row>
    <row r="217" spans="1:26" x14ac:dyDescent="0.25">
      <c r="A217" s="64">
        <f>'Door Comparison'!A217</f>
        <v>5</v>
      </c>
      <c r="B217" s="145">
        <f>'Door Comparison'!B217</f>
        <v>38</v>
      </c>
      <c r="C217" s="77" t="str">
        <f>'Door Comparison'!C217</f>
        <v>A04</v>
      </c>
      <c r="D217" s="60">
        <f>'Door Comparison'!D217</f>
        <v>1340</v>
      </c>
      <c r="E217" s="60">
        <f>'Door Comparison'!E217</f>
        <v>2200</v>
      </c>
      <c r="G217" s="63">
        <f>'Door Comparison'!G217</f>
        <v>0</v>
      </c>
      <c r="H217" s="63">
        <f>'Door Comparison'!H217</f>
        <v>1</v>
      </c>
      <c r="J217" s="63">
        <f>'Door Comparison'!J217</f>
        <v>0</v>
      </c>
      <c r="K217" s="63">
        <f>'Door Comparison'!K217</f>
        <v>0</v>
      </c>
      <c r="L217" s="63">
        <f>'Door Comparison'!L217</f>
        <v>0</v>
      </c>
      <c r="N217" s="65">
        <f t="shared" si="12"/>
        <v>0.52</v>
      </c>
      <c r="P217" s="65">
        <f t="shared" si="13"/>
        <v>4.59</v>
      </c>
      <c r="R217" s="1">
        <f>JMS!X216</f>
        <v>176.4</v>
      </c>
      <c r="S217" s="65">
        <f>'Door Comparison'!W217</f>
        <v>423.38</v>
      </c>
      <c r="U217" s="65">
        <f t="shared" si="14"/>
        <v>0</v>
      </c>
      <c r="X217" s="66">
        <f t="shared" si="15"/>
        <v>604.89</v>
      </c>
      <c r="Y217" s="61" t="e">
        <f>#REF!</f>
        <v>#REF!</v>
      </c>
      <c r="Z217" s="118">
        <f>'Door Labour'!AA217</f>
        <v>0</v>
      </c>
    </row>
    <row r="218" spans="1:26" x14ac:dyDescent="0.25">
      <c r="A218" s="64">
        <f>'Door Comparison'!A218</f>
        <v>5</v>
      </c>
      <c r="B218" s="145">
        <f>'Door Comparison'!B218</f>
        <v>39</v>
      </c>
      <c r="C218" s="77" t="str">
        <f>'Door Comparison'!C218</f>
        <v>A03</v>
      </c>
      <c r="D218" s="60">
        <f>'Door Comparison'!D218</f>
        <v>2000</v>
      </c>
      <c r="E218" s="60">
        <f>'Door Comparison'!E218</f>
        <v>2200</v>
      </c>
      <c r="G218" s="63">
        <f>'Door Comparison'!G218</f>
        <v>0</v>
      </c>
      <c r="H218" s="63">
        <f>'Door Comparison'!H218</f>
        <v>1</v>
      </c>
      <c r="J218" s="63">
        <f>'Door Comparison'!J218</f>
        <v>0</v>
      </c>
      <c r="K218" s="63">
        <f>'Door Comparison'!K218</f>
        <v>0</v>
      </c>
      <c r="L218" s="63">
        <f>'Door Comparison'!L218</f>
        <v>0</v>
      </c>
      <c r="N218" s="65">
        <f t="shared" si="12"/>
        <v>0.57999999999999996</v>
      </c>
      <c r="P218" s="65">
        <f t="shared" si="13"/>
        <v>5.12</v>
      </c>
      <c r="R218" s="1">
        <f>JMS!X217</f>
        <v>0</v>
      </c>
      <c r="S218" s="65">
        <f>'Door Comparison'!W218</f>
        <v>1433.12</v>
      </c>
      <c r="U218" s="65">
        <f t="shared" si="14"/>
        <v>0</v>
      </c>
      <c r="X218" s="66">
        <f t="shared" si="15"/>
        <v>1438.82</v>
      </c>
      <c r="Y218" s="61" t="e">
        <f>#REF!</f>
        <v>#REF!</v>
      </c>
      <c r="Z218" s="118">
        <f>'Door Labour'!AA218</f>
        <v>0</v>
      </c>
    </row>
    <row r="219" spans="1:26" x14ac:dyDescent="0.25">
      <c r="A219" s="64">
        <f>'Door Comparison'!A219</f>
        <v>5</v>
      </c>
      <c r="B219" s="145">
        <f>'Door Comparison'!B219</f>
        <v>40</v>
      </c>
      <c r="C219" s="77" t="str">
        <f>'Door Comparison'!C219</f>
        <v>A02</v>
      </c>
      <c r="D219" s="60">
        <f>'Door Comparison'!D219</f>
        <v>1010</v>
      </c>
      <c r="E219" s="60">
        <f>'Door Comparison'!E219</f>
        <v>2200</v>
      </c>
      <c r="G219" s="63">
        <f>'Door Comparison'!G219</f>
        <v>0</v>
      </c>
      <c r="H219" s="63">
        <f>'Door Comparison'!H219</f>
        <v>1</v>
      </c>
      <c r="J219" s="63">
        <f>'Door Comparison'!J219</f>
        <v>0</v>
      </c>
      <c r="K219" s="63">
        <f>'Door Comparison'!K219</f>
        <v>0</v>
      </c>
      <c r="L219" s="63">
        <f>'Door Comparison'!L219</f>
        <v>0</v>
      </c>
      <c r="N219" s="65">
        <f t="shared" si="12"/>
        <v>0.49</v>
      </c>
      <c r="P219" s="65">
        <f t="shared" si="13"/>
        <v>4.33</v>
      </c>
      <c r="R219" s="1">
        <f>JMS!X218</f>
        <v>171.49</v>
      </c>
      <c r="S219" s="65">
        <f>'Door Comparison'!W219</f>
        <v>659.05</v>
      </c>
      <c r="U219" s="65">
        <f t="shared" si="14"/>
        <v>0</v>
      </c>
      <c r="X219" s="66">
        <f t="shared" si="15"/>
        <v>835.36</v>
      </c>
      <c r="Y219" s="61" t="e">
        <f>#REF!</f>
        <v>#REF!</v>
      </c>
      <c r="Z219" s="118">
        <f>'Door Labour'!AA219</f>
        <v>0</v>
      </c>
    </row>
    <row r="220" spans="1:26" x14ac:dyDescent="0.25">
      <c r="A220" s="64">
        <f>'Door Comparison'!A220</f>
        <v>5</v>
      </c>
      <c r="B220" s="145">
        <f>'Door Comparison'!B220</f>
        <v>41</v>
      </c>
      <c r="C220" s="77" t="str">
        <f>'Door Comparison'!C220</f>
        <v>A01</v>
      </c>
      <c r="D220" s="60">
        <f>'Door Comparison'!D220</f>
        <v>1010</v>
      </c>
      <c r="E220" s="60">
        <f>'Door Comparison'!E220</f>
        <v>2200</v>
      </c>
      <c r="G220" s="63">
        <f>'Door Comparison'!G220</f>
        <v>0</v>
      </c>
      <c r="H220" s="63">
        <f>'Door Comparison'!H220</f>
        <v>1</v>
      </c>
      <c r="J220" s="63">
        <f>'Door Comparison'!J220</f>
        <v>1</v>
      </c>
      <c r="K220" s="63">
        <f>'Door Comparison'!K220</f>
        <v>0</v>
      </c>
      <c r="L220" s="63">
        <f>'Door Comparison'!L220</f>
        <v>1</v>
      </c>
      <c r="N220" s="65">
        <f t="shared" si="12"/>
        <v>0.49</v>
      </c>
      <c r="P220" s="65">
        <f t="shared" si="13"/>
        <v>4.33</v>
      </c>
      <c r="R220" s="1">
        <f>JMS!X219</f>
        <v>445.33</v>
      </c>
      <c r="S220" s="65">
        <f>'Door Comparison'!W220</f>
        <v>1085.98</v>
      </c>
      <c r="U220" s="65">
        <f t="shared" si="14"/>
        <v>21.64</v>
      </c>
      <c r="X220" s="66">
        <f t="shared" si="15"/>
        <v>1557.77</v>
      </c>
      <c r="Y220" s="61" t="e">
        <f>#REF!</f>
        <v>#REF!</v>
      </c>
      <c r="Z220" s="118">
        <f>'Door Labour'!AA220</f>
        <v>0</v>
      </c>
    </row>
    <row r="221" spans="1:26" x14ac:dyDescent="0.25">
      <c r="A221" s="64">
        <f>'Door Comparison'!A221</f>
        <v>5</v>
      </c>
      <c r="B221" s="145">
        <f>'Door Comparison'!B221</f>
        <v>42</v>
      </c>
      <c r="C221" s="77" t="str">
        <f>'Door Comparison'!C221</f>
        <v>A02</v>
      </c>
      <c r="D221" s="60">
        <f>'Door Comparison'!D221</f>
        <v>910</v>
      </c>
      <c r="E221" s="60">
        <f>'Door Comparison'!E221</f>
        <v>2200</v>
      </c>
      <c r="G221" s="63">
        <f>'Door Comparison'!G221</f>
        <v>0</v>
      </c>
      <c r="H221" s="63">
        <f>'Door Comparison'!H221</f>
        <v>1</v>
      </c>
      <c r="J221" s="63">
        <f>'Door Comparison'!J221</f>
        <v>0</v>
      </c>
      <c r="K221" s="63">
        <f>'Door Comparison'!K221</f>
        <v>0</v>
      </c>
      <c r="L221" s="63">
        <f>'Door Comparison'!L221</f>
        <v>0</v>
      </c>
      <c r="N221" s="65">
        <f t="shared" si="12"/>
        <v>0.48</v>
      </c>
      <c r="P221" s="65">
        <f t="shared" si="13"/>
        <v>4.25</v>
      </c>
      <c r="R221" s="1">
        <f>JMS!X220</f>
        <v>179.57</v>
      </c>
      <c r="S221" s="65">
        <f>'Door Comparison'!W221</f>
        <v>522.71</v>
      </c>
      <c r="U221" s="65">
        <f t="shared" si="14"/>
        <v>0</v>
      </c>
      <c r="X221" s="66">
        <f t="shared" si="15"/>
        <v>707.01</v>
      </c>
      <c r="Y221" s="61" t="e">
        <f>#REF!</f>
        <v>#REF!</v>
      </c>
      <c r="Z221" s="118">
        <f>'Door Labour'!AA221</f>
        <v>0</v>
      </c>
    </row>
    <row r="222" spans="1:26" x14ac:dyDescent="0.25">
      <c r="A222" s="64">
        <f>'Door Comparison'!A222</f>
        <v>5</v>
      </c>
      <c r="B222" s="145">
        <f>'Door Comparison'!B222</f>
        <v>43</v>
      </c>
      <c r="C222" s="77" t="str">
        <f>'Door Comparison'!C222</f>
        <v>A04</v>
      </c>
      <c r="D222" s="60">
        <f>'Door Comparison'!D222</f>
        <v>1340</v>
      </c>
      <c r="E222" s="60">
        <f>'Door Comparison'!E222</f>
        <v>2200</v>
      </c>
      <c r="G222" s="63">
        <f>'Door Comparison'!G222</f>
        <v>0</v>
      </c>
      <c r="H222" s="63">
        <f>'Door Comparison'!H222</f>
        <v>1</v>
      </c>
      <c r="J222" s="63">
        <f>'Door Comparison'!J222</f>
        <v>0</v>
      </c>
      <c r="K222" s="63">
        <f>'Door Comparison'!K222</f>
        <v>0</v>
      </c>
      <c r="L222" s="63">
        <f>'Door Comparison'!L222</f>
        <v>0</v>
      </c>
      <c r="N222" s="65">
        <f t="shared" si="12"/>
        <v>0.52</v>
      </c>
      <c r="P222" s="65">
        <f t="shared" si="13"/>
        <v>4.59</v>
      </c>
      <c r="R222" s="1">
        <f>JMS!X221</f>
        <v>176.4</v>
      </c>
      <c r="S222" s="65">
        <f>'Door Comparison'!W222</f>
        <v>423.38</v>
      </c>
      <c r="U222" s="65">
        <f t="shared" si="14"/>
        <v>0</v>
      </c>
      <c r="X222" s="66">
        <f t="shared" si="15"/>
        <v>604.89</v>
      </c>
      <c r="Y222" s="61" t="e">
        <f>#REF!</f>
        <v>#REF!</v>
      </c>
      <c r="Z222" s="118">
        <f>'Door Labour'!AA222</f>
        <v>0</v>
      </c>
    </row>
    <row r="223" spans="1:26" x14ac:dyDescent="0.25">
      <c r="A223" s="64">
        <f>'Door Comparison'!A223</f>
        <v>5</v>
      </c>
      <c r="B223" s="145">
        <f>'Door Comparison'!B223</f>
        <v>44</v>
      </c>
      <c r="C223" s="77" t="str">
        <f>'Door Comparison'!C223</f>
        <v>A02</v>
      </c>
      <c r="D223" s="60">
        <f>'Door Comparison'!D223</f>
        <v>1010</v>
      </c>
      <c r="E223" s="60">
        <f>'Door Comparison'!E223</f>
        <v>2200</v>
      </c>
      <c r="G223" s="63">
        <f>'Door Comparison'!G223</f>
        <v>0</v>
      </c>
      <c r="H223" s="63">
        <f>'Door Comparison'!H223</f>
        <v>1</v>
      </c>
      <c r="J223" s="63">
        <f>'Door Comparison'!J223</f>
        <v>0</v>
      </c>
      <c r="K223" s="63">
        <f>'Door Comparison'!K223</f>
        <v>0</v>
      </c>
      <c r="L223" s="63">
        <f>'Door Comparison'!L223</f>
        <v>0</v>
      </c>
      <c r="N223" s="65">
        <f t="shared" si="12"/>
        <v>0.49</v>
      </c>
      <c r="P223" s="65">
        <f t="shared" si="13"/>
        <v>4.33</v>
      </c>
      <c r="R223" s="1">
        <f>JMS!X222</f>
        <v>171.49</v>
      </c>
      <c r="S223" s="65">
        <f>'Door Comparison'!W223</f>
        <v>659.05</v>
      </c>
      <c r="U223" s="65">
        <f t="shared" si="14"/>
        <v>0</v>
      </c>
      <c r="X223" s="66">
        <f t="shared" si="15"/>
        <v>835.36</v>
      </c>
      <c r="Y223" s="61" t="e">
        <f>#REF!</f>
        <v>#REF!</v>
      </c>
      <c r="Z223" s="118">
        <f>'Door Labour'!AA223</f>
        <v>0</v>
      </c>
    </row>
    <row r="224" spans="1:26" x14ac:dyDescent="0.25">
      <c r="A224" s="64">
        <f>'Door Comparison'!A224</f>
        <v>5</v>
      </c>
      <c r="B224" s="145">
        <f>'Door Comparison'!B224</f>
        <v>45</v>
      </c>
      <c r="C224" s="77" t="str">
        <f>'Door Comparison'!C224</f>
        <v>A01</v>
      </c>
      <c r="D224" s="60">
        <f>'Door Comparison'!D224</f>
        <v>1010</v>
      </c>
      <c r="E224" s="60">
        <f>'Door Comparison'!E224</f>
        <v>2200</v>
      </c>
      <c r="G224" s="63">
        <f>'Door Comparison'!G224</f>
        <v>0</v>
      </c>
      <c r="H224" s="63">
        <f>'Door Comparison'!H224</f>
        <v>1</v>
      </c>
      <c r="J224" s="63">
        <f>'Door Comparison'!J224</f>
        <v>1</v>
      </c>
      <c r="K224" s="63">
        <f>'Door Comparison'!K224</f>
        <v>0</v>
      </c>
      <c r="L224" s="63">
        <f>'Door Comparison'!L224</f>
        <v>1</v>
      </c>
      <c r="N224" s="65">
        <f t="shared" si="12"/>
        <v>0.49</v>
      </c>
      <c r="P224" s="65">
        <f t="shared" si="13"/>
        <v>4.33</v>
      </c>
      <c r="R224" s="1">
        <f>JMS!X223</f>
        <v>445.33</v>
      </c>
      <c r="S224" s="65">
        <f>'Door Comparison'!W224</f>
        <v>1085.98</v>
      </c>
      <c r="U224" s="65">
        <f t="shared" si="14"/>
        <v>21.64</v>
      </c>
      <c r="X224" s="66">
        <f t="shared" si="15"/>
        <v>1557.77</v>
      </c>
      <c r="Y224" s="61" t="e">
        <f>#REF!</f>
        <v>#REF!</v>
      </c>
      <c r="Z224" s="118">
        <f>'Door Labour'!AA224</f>
        <v>0</v>
      </c>
    </row>
    <row r="225" spans="1:26" x14ac:dyDescent="0.25">
      <c r="A225" s="64">
        <f>'Door Comparison'!A225</f>
        <v>5</v>
      </c>
      <c r="B225" s="145">
        <f>'Door Comparison'!B225</f>
        <v>46</v>
      </c>
      <c r="C225" s="77" t="str">
        <f>'Door Comparison'!C225</f>
        <v>A02</v>
      </c>
      <c r="D225" s="60">
        <f>'Door Comparison'!D225</f>
        <v>1010</v>
      </c>
      <c r="E225" s="60">
        <f>'Door Comparison'!E225</f>
        <v>2200</v>
      </c>
      <c r="G225" s="63">
        <f>'Door Comparison'!G225</f>
        <v>0</v>
      </c>
      <c r="H225" s="63">
        <f>'Door Comparison'!H225</f>
        <v>1</v>
      </c>
      <c r="J225" s="63">
        <f>'Door Comparison'!J225</f>
        <v>0</v>
      </c>
      <c r="K225" s="63">
        <f>'Door Comparison'!K225</f>
        <v>0</v>
      </c>
      <c r="L225" s="63">
        <f>'Door Comparison'!L225</f>
        <v>0</v>
      </c>
      <c r="N225" s="65">
        <f t="shared" si="12"/>
        <v>0.49</v>
      </c>
      <c r="P225" s="65">
        <f t="shared" si="13"/>
        <v>4.33</v>
      </c>
      <c r="R225" s="1">
        <f>JMS!X224</f>
        <v>171.49</v>
      </c>
      <c r="S225" s="65">
        <f>'Door Comparison'!W225</f>
        <v>659.05</v>
      </c>
      <c r="U225" s="65">
        <f t="shared" si="14"/>
        <v>0</v>
      </c>
      <c r="X225" s="66">
        <f t="shared" si="15"/>
        <v>835.36</v>
      </c>
      <c r="Y225" s="61" t="e">
        <f>#REF!</f>
        <v>#REF!</v>
      </c>
      <c r="Z225" s="118">
        <f>'Door Labour'!AA225</f>
        <v>0</v>
      </c>
    </row>
    <row r="226" spans="1:26" x14ac:dyDescent="0.25">
      <c r="A226" s="64">
        <f>'Door Comparison'!A226</f>
        <v>5</v>
      </c>
      <c r="B226" s="145">
        <f>'Door Comparison'!B226</f>
        <v>47</v>
      </c>
      <c r="C226" s="77" t="str">
        <f>'Door Comparison'!C226</f>
        <v>A04</v>
      </c>
      <c r="D226" s="60">
        <f>'Door Comparison'!D226</f>
        <v>1140</v>
      </c>
      <c r="E226" s="60">
        <f>'Door Comparison'!E226</f>
        <v>2200</v>
      </c>
      <c r="G226" s="63">
        <f>'Door Comparison'!G226</f>
        <v>0</v>
      </c>
      <c r="H226" s="63">
        <f>'Door Comparison'!H226</f>
        <v>1</v>
      </c>
      <c r="J226" s="63">
        <f>'Door Comparison'!J226</f>
        <v>0</v>
      </c>
      <c r="K226" s="63">
        <f>'Door Comparison'!K226</f>
        <v>0</v>
      </c>
      <c r="L226" s="63">
        <f>'Door Comparison'!L226</f>
        <v>0</v>
      </c>
      <c r="N226" s="65">
        <f t="shared" si="12"/>
        <v>0.5</v>
      </c>
      <c r="P226" s="65">
        <f t="shared" si="13"/>
        <v>4.43</v>
      </c>
      <c r="R226" s="1">
        <f>JMS!X225</f>
        <v>173.43</v>
      </c>
      <c r="S226" s="65">
        <f>'Door Comparison'!W226</f>
        <v>367.06</v>
      </c>
      <c r="U226" s="65">
        <f t="shared" si="14"/>
        <v>0</v>
      </c>
      <c r="X226" s="66">
        <f t="shared" si="15"/>
        <v>545.41999999999996</v>
      </c>
      <c r="Y226" s="61" t="e">
        <f>#REF!</f>
        <v>#REF!</v>
      </c>
      <c r="Z226" s="118">
        <f>'Door Labour'!AA226</f>
        <v>0</v>
      </c>
    </row>
    <row r="227" spans="1:26" x14ac:dyDescent="0.25">
      <c r="A227" s="64">
        <f>'Door Comparison'!A227</f>
        <v>5</v>
      </c>
      <c r="B227" s="145">
        <f>'Door Comparison'!B227</f>
        <v>48</v>
      </c>
      <c r="C227" s="77" t="str">
        <f>'Door Comparison'!C227</f>
        <v>A02</v>
      </c>
      <c r="D227" s="60">
        <f>'Door Comparison'!D227</f>
        <v>1010</v>
      </c>
      <c r="E227" s="60">
        <f>'Door Comparison'!E227</f>
        <v>2200</v>
      </c>
      <c r="G227" s="63">
        <f>'Door Comparison'!G227</f>
        <v>0</v>
      </c>
      <c r="H227" s="63">
        <f>'Door Comparison'!H227</f>
        <v>1</v>
      </c>
      <c r="J227" s="63">
        <f>'Door Comparison'!J227</f>
        <v>0</v>
      </c>
      <c r="K227" s="63">
        <f>'Door Comparison'!K227</f>
        <v>0</v>
      </c>
      <c r="L227" s="63">
        <f>'Door Comparison'!L227</f>
        <v>0</v>
      </c>
      <c r="N227" s="65">
        <f t="shared" si="12"/>
        <v>0.49</v>
      </c>
      <c r="P227" s="65">
        <f t="shared" si="13"/>
        <v>4.33</v>
      </c>
      <c r="R227" s="1">
        <f>JMS!X226</f>
        <v>181.23</v>
      </c>
      <c r="S227" s="65">
        <f>'Door Comparison'!W227</f>
        <v>659.05</v>
      </c>
      <c r="U227" s="65">
        <f t="shared" si="14"/>
        <v>0</v>
      </c>
      <c r="X227" s="66">
        <f t="shared" si="15"/>
        <v>845.1</v>
      </c>
      <c r="Y227" s="61" t="e">
        <f>#REF!</f>
        <v>#REF!</v>
      </c>
      <c r="Z227" s="118">
        <f>'Door Labour'!AA227</f>
        <v>0</v>
      </c>
    </row>
    <row r="228" spans="1:26" x14ac:dyDescent="0.25">
      <c r="A228" s="64">
        <f>'Door Comparison'!A228</f>
        <v>5</v>
      </c>
      <c r="B228" s="145">
        <f>'Door Comparison'!B228</f>
        <v>49</v>
      </c>
      <c r="C228" s="77" t="str">
        <f>'Door Comparison'!C228</f>
        <v>A02</v>
      </c>
      <c r="D228" s="60">
        <f>'Door Comparison'!D228</f>
        <v>1010</v>
      </c>
      <c r="E228" s="60">
        <f>'Door Comparison'!E228</f>
        <v>2200</v>
      </c>
      <c r="G228" s="63">
        <f>'Door Comparison'!G228</f>
        <v>0</v>
      </c>
      <c r="H228" s="63">
        <f>'Door Comparison'!H228</f>
        <v>1</v>
      </c>
      <c r="J228" s="63">
        <f>'Door Comparison'!J228</f>
        <v>0</v>
      </c>
      <c r="K228" s="63">
        <f>'Door Comparison'!K228</f>
        <v>0</v>
      </c>
      <c r="L228" s="63">
        <f>'Door Comparison'!L228</f>
        <v>0</v>
      </c>
      <c r="N228" s="65">
        <f t="shared" si="12"/>
        <v>0.49</v>
      </c>
      <c r="P228" s="65">
        <f t="shared" si="13"/>
        <v>4.33</v>
      </c>
      <c r="R228" s="1">
        <f>JMS!X227</f>
        <v>171.49</v>
      </c>
      <c r="S228" s="65">
        <f>'Door Comparison'!W228</f>
        <v>659.05</v>
      </c>
      <c r="U228" s="65">
        <f t="shared" si="14"/>
        <v>0</v>
      </c>
      <c r="X228" s="66">
        <f t="shared" si="15"/>
        <v>835.36</v>
      </c>
      <c r="Y228" s="61" t="e">
        <f>#REF!</f>
        <v>#REF!</v>
      </c>
      <c r="Z228" s="118">
        <f>'Door Labour'!AA228</f>
        <v>0</v>
      </c>
    </row>
    <row r="229" spans="1:26" x14ac:dyDescent="0.25">
      <c r="A229" s="64">
        <f>'Door Comparison'!A229</f>
        <v>5</v>
      </c>
      <c r="B229" s="145">
        <f>'Door Comparison'!B229</f>
        <v>50</v>
      </c>
      <c r="C229" s="77" t="str">
        <f>'Door Comparison'!C229</f>
        <v>A02</v>
      </c>
      <c r="D229" s="60">
        <f>'Door Comparison'!D229</f>
        <v>1010</v>
      </c>
      <c r="E229" s="60">
        <f>'Door Comparison'!E229</f>
        <v>2200</v>
      </c>
      <c r="G229" s="63">
        <f>'Door Comparison'!G229</f>
        <v>0</v>
      </c>
      <c r="H229" s="63">
        <f>'Door Comparison'!H229</f>
        <v>1</v>
      </c>
      <c r="J229" s="63">
        <f>'Door Comparison'!J229</f>
        <v>0</v>
      </c>
      <c r="K229" s="63">
        <f>'Door Comparison'!K229</f>
        <v>0</v>
      </c>
      <c r="L229" s="63">
        <f>'Door Comparison'!L229</f>
        <v>0</v>
      </c>
      <c r="N229" s="65">
        <f t="shared" si="12"/>
        <v>0.49</v>
      </c>
      <c r="P229" s="65">
        <f t="shared" si="13"/>
        <v>4.33</v>
      </c>
      <c r="R229" s="1">
        <f>JMS!X228</f>
        <v>171.49</v>
      </c>
      <c r="S229" s="65">
        <f>'Door Comparison'!W229</f>
        <v>659.05</v>
      </c>
      <c r="U229" s="65">
        <f t="shared" si="14"/>
        <v>0</v>
      </c>
      <c r="X229" s="66">
        <f t="shared" si="15"/>
        <v>835.36</v>
      </c>
      <c r="Y229" s="61" t="e">
        <f>#REF!</f>
        <v>#REF!</v>
      </c>
      <c r="Z229" s="118">
        <f>'Door Labour'!AA229</f>
        <v>0</v>
      </c>
    </row>
    <row r="230" spans="1:26" x14ac:dyDescent="0.25">
      <c r="A230" s="64">
        <f>'Door Comparison'!A230</f>
        <v>5</v>
      </c>
      <c r="B230" s="145">
        <f>'Door Comparison'!B230</f>
        <v>51</v>
      </c>
      <c r="C230" s="77" t="str">
        <f>'Door Comparison'!C230</f>
        <v>A02</v>
      </c>
      <c r="D230" s="60">
        <f>'Door Comparison'!D230</f>
        <v>1010</v>
      </c>
      <c r="E230" s="60">
        <f>'Door Comparison'!E230</f>
        <v>2200</v>
      </c>
      <c r="G230" s="63">
        <f>'Door Comparison'!G230</f>
        <v>0</v>
      </c>
      <c r="H230" s="63">
        <f>'Door Comparison'!H230</f>
        <v>1</v>
      </c>
      <c r="J230" s="63">
        <f>'Door Comparison'!J230</f>
        <v>0</v>
      </c>
      <c r="K230" s="63">
        <f>'Door Comparison'!K230</f>
        <v>0</v>
      </c>
      <c r="L230" s="63">
        <f>'Door Comparison'!L230</f>
        <v>0</v>
      </c>
      <c r="N230" s="65">
        <f t="shared" si="12"/>
        <v>0.49</v>
      </c>
      <c r="P230" s="65">
        <f t="shared" si="13"/>
        <v>4.33</v>
      </c>
      <c r="R230" s="1">
        <f>JMS!X229</f>
        <v>171.49</v>
      </c>
      <c r="S230" s="65">
        <f>'Door Comparison'!W230</f>
        <v>659.05</v>
      </c>
      <c r="U230" s="65">
        <f t="shared" si="14"/>
        <v>0</v>
      </c>
      <c r="X230" s="66">
        <f t="shared" si="15"/>
        <v>835.36</v>
      </c>
      <c r="Y230" s="61" t="e">
        <f>#REF!</f>
        <v>#REF!</v>
      </c>
      <c r="Z230" s="118">
        <f>'Door Labour'!AA230</f>
        <v>0</v>
      </c>
    </row>
    <row r="231" spans="1:26" x14ac:dyDescent="0.25">
      <c r="A231" s="64">
        <f>'Door Comparison'!A231</f>
        <v>5</v>
      </c>
      <c r="B231" s="145">
        <f>'Door Comparison'!B231</f>
        <v>52</v>
      </c>
      <c r="C231" s="77" t="str">
        <f>'Door Comparison'!C231</f>
        <v>A03</v>
      </c>
      <c r="D231" s="60">
        <f>'Door Comparison'!D231</f>
        <v>2000</v>
      </c>
      <c r="E231" s="60">
        <f>'Door Comparison'!E231</f>
        <v>2200</v>
      </c>
      <c r="G231" s="63">
        <f>'Door Comparison'!G231</f>
        <v>0</v>
      </c>
      <c r="H231" s="63">
        <f>'Door Comparison'!H231</f>
        <v>1</v>
      </c>
      <c r="J231" s="63">
        <f>'Door Comparison'!J231</f>
        <v>0</v>
      </c>
      <c r="K231" s="63">
        <f>'Door Comparison'!K231</f>
        <v>0</v>
      </c>
      <c r="L231" s="63">
        <f>'Door Comparison'!L231</f>
        <v>0</v>
      </c>
      <c r="N231" s="65">
        <f t="shared" si="12"/>
        <v>0.57999999999999996</v>
      </c>
      <c r="P231" s="65">
        <f t="shared" si="13"/>
        <v>5.12</v>
      </c>
      <c r="R231" s="1">
        <f>JMS!X230</f>
        <v>0</v>
      </c>
      <c r="S231" s="65">
        <f>'Door Comparison'!W231</f>
        <v>1433.12</v>
      </c>
      <c r="U231" s="65">
        <f t="shared" si="14"/>
        <v>0</v>
      </c>
      <c r="X231" s="66">
        <f t="shared" si="15"/>
        <v>1438.82</v>
      </c>
      <c r="Y231" s="61" t="e">
        <f>#REF!</f>
        <v>#REF!</v>
      </c>
      <c r="Z231" s="118">
        <f>'Door Labour'!AA231</f>
        <v>0</v>
      </c>
    </row>
    <row r="232" spans="1:26" x14ac:dyDescent="0.25">
      <c r="A232" s="64">
        <f>'Door Comparison'!A232</f>
        <v>5</v>
      </c>
      <c r="B232" s="145">
        <f>'Door Comparison'!B232</f>
        <v>53</v>
      </c>
      <c r="C232" s="77" t="str">
        <f>'Door Comparison'!C232</f>
        <v>A01</v>
      </c>
      <c r="D232" s="60">
        <f>'Door Comparison'!D232</f>
        <v>1010</v>
      </c>
      <c r="E232" s="60">
        <f>'Door Comparison'!E232</f>
        <v>2200</v>
      </c>
      <c r="G232" s="63">
        <f>'Door Comparison'!G232</f>
        <v>0</v>
      </c>
      <c r="H232" s="63">
        <f>'Door Comparison'!H232</f>
        <v>1</v>
      </c>
      <c r="J232" s="63">
        <f>'Door Comparison'!J232</f>
        <v>1</v>
      </c>
      <c r="K232" s="63">
        <f>'Door Comparison'!K232</f>
        <v>0</v>
      </c>
      <c r="L232" s="63">
        <f>'Door Comparison'!L232</f>
        <v>1</v>
      </c>
      <c r="N232" s="65">
        <f t="shared" si="12"/>
        <v>0.49</v>
      </c>
      <c r="P232" s="65">
        <f t="shared" si="13"/>
        <v>4.33</v>
      </c>
      <c r="R232" s="1">
        <f>JMS!X231</f>
        <v>445.33</v>
      </c>
      <c r="S232" s="65">
        <f>'Door Comparison'!W232</f>
        <v>1085.98</v>
      </c>
      <c r="U232" s="65">
        <f t="shared" si="14"/>
        <v>21.64</v>
      </c>
      <c r="X232" s="66">
        <f t="shared" si="15"/>
        <v>1557.77</v>
      </c>
      <c r="Y232" s="61" t="e">
        <f>#REF!</f>
        <v>#REF!</v>
      </c>
      <c r="Z232" s="118">
        <f>'Door Labour'!AA232</f>
        <v>0</v>
      </c>
    </row>
    <row r="233" spans="1:26" x14ac:dyDescent="0.25">
      <c r="A233" s="64">
        <f>'Door Comparison'!A233</f>
        <v>5</v>
      </c>
      <c r="B233" s="145">
        <f>'Door Comparison'!B233</f>
        <v>54</v>
      </c>
      <c r="C233" s="77" t="str">
        <f>'Door Comparison'!C233</f>
        <v>A02</v>
      </c>
      <c r="D233" s="60">
        <f>'Door Comparison'!D233</f>
        <v>1010</v>
      </c>
      <c r="E233" s="60">
        <f>'Door Comparison'!E233</f>
        <v>2200</v>
      </c>
      <c r="G233" s="63">
        <f>'Door Comparison'!G233</f>
        <v>0</v>
      </c>
      <c r="H233" s="63">
        <f>'Door Comparison'!H233</f>
        <v>1</v>
      </c>
      <c r="J233" s="63">
        <f>'Door Comparison'!J233</f>
        <v>0</v>
      </c>
      <c r="K233" s="63">
        <f>'Door Comparison'!K233</f>
        <v>0</v>
      </c>
      <c r="L233" s="63">
        <f>'Door Comparison'!L233</f>
        <v>0</v>
      </c>
      <c r="N233" s="65">
        <f t="shared" si="12"/>
        <v>0.49</v>
      </c>
      <c r="P233" s="65">
        <f t="shared" si="13"/>
        <v>4.33</v>
      </c>
      <c r="R233" s="1">
        <f>JMS!X232</f>
        <v>171.49</v>
      </c>
      <c r="S233" s="65">
        <f>'Door Comparison'!W233</f>
        <v>659.05</v>
      </c>
      <c r="U233" s="65">
        <f t="shared" si="14"/>
        <v>0</v>
      </c>
      <c r="X233" s="66">
        <f t="shared" si="15"/>
        <v>835.36</v>
      </c>
      <c r="Y233" s="61" t="e">
        <f>#REF!</f>
        <v>#REF!</v>
      </c>
      <c r="Z233" s="118">
        <f>'Door Labour'!AA233</f>
        <v>0</v>
      </c>
    </row>
    <row r="234" spans="1:26" x14ac:dyDescent="0.25">
      <c r="A234" s="64">
        <f>'Door Comparison'!A234</f>
        <v>5</v>
      </c>
      <c r="B234" s="145">
        <f>'Door Comparison'!B234</f>
        <v>55</v>
      </c>
      <c r="C234" s="77" t="str">
        <f>'Door Comparison'!C234</f>
        <v>A02</v>
      </c>
      <c r="D234" s="60">
        <f>'Door Comparison'!D234</f>
        <v>1010</v>
      </c>
      <c r="E234" s="60">
        <f>'Door Comparison'!E234</f>
        <v>2200</v>
      </c>
      <c r="G234" s="63">
        <f>'Door Comparison'!G234</f>
        <v>0</v>
      </c>
      <c r="H234" s="63">
        <f>'Door Comparison'!H234</f>
        <v>1</v>
      </c>
      <c r="J234" s="63">
        <f>'Door Comparison'!J234</f>
        <v>0</v>
      </c>
      <c r="K234" s="63">
        <f>'Door Comparison'!K234</f>
        <v>0</v>
      </c>
      <c r="L234" s="63">
        <f>'Door Comparison'!L234</f>
        <v>0</v>
      </c>
      <c r="N234" s="65">
        <f t="shared" si="12"/>
        <v>0.49</v>
      </c>
      <c r="P234" s="65">
        <f t="shared" si="13"/>
        <v>4.33</v>
      </c>
      <c r="R234" s="1">
        <f>JMS!X233</f>
        <v>181.23</v>
      </c>
      <c r="S234" s="65">
        <f>'Door Comparison'!W234</f>
        <v>659.05</v>
      </c>
      <c r="U234" s="65">
        <f t="shared" si="14"/>
        <v>0</v>
      </c>
      <c r="X234" s="66">
        <f t="shared" si="15"/>
        <v>845.1</v>
      </c>
      <c r="Y234" s="61" t="e">
        <f>#REF!</f>
        <v>#REF!</v>
      </c>
      <c r="Z234" s="118">
        <f>'Door Labour'!AA234</f>
        <v>0</v>
      </c>
    </row>
    <row r="235" spans="1:26" x14ac:dyDescent="0.25">
      <c r="A235" s="64">
        <f>'Door Comparison'!A235</f>
        <v>5</v>
      </c>
      <c r="B235" s="145">
        <f>'Door Comparison'!B235</f>
        <v>56</v>
      </c>
      <c r="C235" s="77" t="str">
        <f>'Door Comparison'!C235</f>
        <v>A02</v>
      </c>
      <c r="D235" s="60">
        <f>'Door Comparison'!D235</f>
        <v>1010</v>
      </c>
      <c r="E235" s="60">
        <f>'Door Comparison'!E235</f>
        <v>2200</v>
      </c>
      <c r="G235" s="63">
        <f>'Door Comparison'!G235</f>
        <v>0</v>
      </c>
      <c r="H235" s="63">
        <f>'Door Comparison'!H235</f>
        <v>1</v>
      </c>
      <c r="J235" s="63">
        <f>'Door Comparison'!J235</f>
        <v>0</v>
      </c>
      <c r="K235" s="63">
        <f>'Door Comparison'!K235</f>
        <v>0</v>
      </c>
      <c r="L235" s="63">
        <f>'Door Comparison'!L235</f>
        <v>0</v>
      </c>
      <c r="N235" s="65">
        <f t="shared" si="12"/>
        <v>0.49</v>
      </c>
      <c r="P235" s="65">
        <f t="shared" si="13"/>
        <v>4.33</v>
      </c>
      <c r="R235" s="1">
        <f>JMS!X234</f>
        <v>171.49</v>
      </c>
      <c r="S235" s="65">
        <f>'Door Comparison'!W235</f>
        <v>659.05</v>
      </c>
      <c r="U235" s="65">
        <f t="shared" si="14"/>
        <v>0</v>
      </c>
      <c r="X235" s="66">
        <f t="shared" si="15"/>
        <v>835.36</v>
      </c>
      <c r="Y235" s="61" t="e">
        <f>#REF!</f>
        <v>#REF!</v>
      </c>
      <c r="Z235" s="118">
        <f>'Door Labour'!AA235</f>
        <v>0</v>
      </c>
    </row>
    <row r="236" spans="1:26" x14ac:dyDescent="0.25">
      <c r="A236" s="64">
        <f>'Door Comparison'!A236</f>
        <v>5</v>
      </c>
      <c r="B236" s="145">
        <f>'Door Comparison'!B236</f>
        <v>57</v>
      </c>
      <c r="C236" s="77" t="str">
        <f>'Door Comparison'!C236</f>
        <v>A01</v>
      </c>
      <c r="D236" s="60">
        <f>'Door Comparison'!D236</f>
        <v>1010</v>
      </c>
      <c r="E236" s="60">
        <f>'Door Comparison'!E236</f>
        <v>2200</v>
      </c>
      <c r="G236" s="63">
        <f>'Door Comparison'!G236</f>
        <v>0</v>
      </c>
      <c r="H236" s="63">
        <f>'Door Comparison'!H236</f>
        <v>1</v>
      </c>
      <c r="J236" s="63">
        <f>'Door Comparison'!J236</f>
        <v>1</v>
      </c>
      <c r="K236" s="63">
        <f>'Door Comparison'!K236</f>
        <v>0</v>
      </c>
      <c r="L236" s="63">
        <f>'Door Comparison'!L236</f>
        <v>1</v>
      </c>
      <c r="N236" s="65">
        <f t="shared" si="12"/>
        <v>0.49</v>
      </c>
      <c r="P236" s="65">
        <f t="shared" si="13"/>
        <v>4.33</v>
      </c>
      <c r="R236" s="1">
        <f>JMS!X235</f>
        <v>445.33</v>
      </c>
      <c r="S236" s="65">
        <f>'Door Comparison'!W236</f>
        <v>1085.98</v>
      </c>
      <c r="U236" s="65">
        <f t="shared" si="14"/>
        <v>21.64</v>
      </c>
      <c r="X236" s="66">
        <f t="shared" si="15"/>
        <v>1557.77</v>
      </c>
      <c r="Y236" s="61" t="e">
        <f>#REF!</f>
        <v>#REF!</v>
      </c>
      <c r="Z236" s="118">
        <f>'Door Labour'!AA236</f>
        <v>0</v>
      </c>
    </row>
    <row r="237" spans="1:26" x14ac:dyDescent="0.25">
      <c r="A237" s="64">
        <f>'Door Comparison'!A237</f>
        <v>5</v>
      </c>
      <c r="B237" s="145">
        <f>'Door Comparison'!B237</f>
        <v>58</v>
      </c>
      <c r="C237" s="77" t="str">
        <f>'Door Comparison'!C237</f>
        <v>A02</v>
      </c>
      <c r="D237" s="60">
        <f>'Door Comparison'!D237</f>
        <v>1010</v>
      </c>
      <c r="E237" s="60">
        <f>'Door Comparison'!E237</f>
        <v>2200</v>
      </c>
      <c r="G237" s="63">
        <f>'Door Comparison'!G237</f>
        <v>0</v>
      </c>
      <c r="H237" s="63">
        <f>'Door Comparison'!H237</f>
        <v>1</v>
      </c>
      <c r="J237" s="63">
        <f>'Door Comparison'!J237</f>
        <v>0</v>
      </c>
      <c r="K237" s="63">
        <f>'Door Comparison'!K237</f>
        <v>0</v>
      </c>
      <c r="L237" s="63">
        <f>'Door Comparison'!L237</f>
        <v>0</v>
      </c>
      <c r="N237" s="65">
        <f t="shared" si="12"/>
        <v>0.49</v>
      </c>
      <c r="P237" s="65">
        <f t="shared" si="13"/>
        <v>4.33</v>
      </c>
      <c r="R237" s="1">
        <f>JMS!X236</f>
        <v>181.23</v>
      </c>
      <c r="S237" s="65">
        <f>'Door Comparison'!W237</f>
        <v>659.05</v>
      </c>
      <c r="U237" s="65">
        <f t="shared" si="14"/>
        <v>0</v>
      </c>
      <c r="X237" s="66">
        <f t="shared" si="15"/>
        <v>845.1</v>
      </c>
      <c r="Y237" s="61" t="e">
        <f>#REF!</f>
        <v>#REF!</v>
      </c>
      <c r="Z237" s="118">
        <f>'Door Labour'!AA237</f>
        <v>0</v>
      </c>
    </row>
    <row r="238" spans="1:26" x14ac:dyDescent="0.25">
      <c r="A238" s="64">
        <f>'Door Comparison'!A238</f>
        <v>5</v>
      </c>
      <c r="B238" s="145">
        <f>'Door Comparison'!B238</f>
        <v>59</v>
      </c>
      <c r="C238" s="77" t="str">
        <f>'Door Comparison'!C238</f>
        <v>A04</v>
      </c>
      <c r="D238" s="60">
        <f>'Door Comparison'!D238</f>
        <v>1540</v>
      </c>
      <c r="E238" s="60">
        <f>'Door Comparison'!E238</f>
        <v>2200</v>
      </c>
      <c r="G238" s="63">
        <f>'Door Comparison'!G238</f>
        <v>0</v>
      </c>
      <c r="H238" s="63">
        <f>'Door Comparison'!H238</f>
        <v>1</v>
      </c>
      <c r="J238" s="63">
        <f>'Door Comparison'!J238</f>
        <v>0</v>
      </c>
      <c r="K238" s="63">
        <f>'Door Comparison'!K238</f>
        <v>0</v>
      </c>
      <c r="L238" s="63">
        <f>'Door Comparison'!L238</f>
        <v>0</v>
      </c>
      <c r="N238" s="65">
        <f t="shared" si="12"/>
        <v>0.53</v>
      </c>
      <c r="P238" s="65">
        <f t="shared" si="13"/>
        <v>4.75</v>
      </c>
      <c r="R238" s="1">
        <f>JMS!X237</f>
        <v>179.38</v>
      </c>
      <c r="S238" s="65">
        <f>'Door Comparison'!W238</f>
        <v>479.69</v>
      </c>
      <c r="U238" s="65">
        <f t="shared" si="14"/>
        <v>0</v>
      </c>
      <c r="X238" s="66">
        <f t="shared" si="15"/>
        <v>664.35</v>
      </c>
      <c r="Y238" s="61" t="e">
        <f>#REF!</f>
        <v>#REF!</v>
      </c>
      <c r="Z238" s="118">
        <f>'Door Labour'!AA238</f>
        <v>0</v>
      </c>
    </row>
    <row r="239" spans="1:26" x14ac:dyDescent="0.25">
      <c r="A239" s="64">
        <f>'Door Comparison'!A239</f>
        <v>5</v>
      </c>
      <c r="B239" s="145">
        <f>'Door Comparison'!B239</f>
        <v>60</v>
      </c>
      <c r="C239" s="77" t="str">
        <f>'Door Comparison'!C239</f>
        <v>A02</v>
      </c>
      <c r="D239" s="60">
        <f>'Door Comparison'!D239</f>
        <v>1010</v>
      </c>
      <c r="E239" s="60">
        <f>'Door Comparison'!E239</f>
        <v>2200</v>
      </c>
      <c r="G239" s="63">
        <f>'Door Comparison'!G239</f>
        <v>0</v>
      </c>
      <c r="H239" s="63">
        <f>'Door Comparison'!H239</f>
        <v>1</v>
      </c>
      <c r="J239" s="63">
        <f>'Door Comparison'!J239</f>
        <v>0</v>
      </c>
      <c r="K239" s="63">
        <f>'Door Comparison'!K239</f>
        <v>0</v>
      </c>
      <c r="L239" s="63">
        <f>'Door Comparison'!L239</f>
        <v>0</v>
      </c>
      <c r="N239" s="65">
        <f t="shared" si="12"/>
        <v>0.49</v>
      </c>
      <c r="P239" s="65">
        <f t="shared" si="13"/>
        <v>4.33</v>
      </c>
      <c r="R239" s="1">
        <f>JMS!X238</f>
        <v>171.49</v>
      </c>
      <c r="S239" s="65">
        <f>'Door Comparison'!W239</f>
        <v>659.05</v>
      </c>
      <c r="U239" s="65">
        <f t="shared" si="14"/>
        <v>0</v>
      </c>
      <c r="X239" s="66">
        <f t="shared" si="15"/>
        <v>835.36</v>
      </c>
      <c r="Y239" s="61" t="e">
        <f>#REF!</f>
        <v>#REF!</v>
      </c>
      <c r="Z239" s="118">
        <f>'Door Labour'!AA239</f>
        <v>0</v>
      </c>
    </row>
    <row r="240" spans="1:26" x14ac:dyDescent="0.25">
      <c r="A240" s="64">
        <f>'Door Comparison'!A240</f>
        <v>5</v>
      </c>
      <c r="B240" s="145">
        <f>'Door Comparison'!B240</f>
        <v>62</v>
      </c>
      <c r="C240" s="77" t="str">
        <f>'Door Comparison'!C240</f>
        <v>A01</v>
      </c>
      <c r="D240" s="60">
        <f>'Door Comparison'!D240</f>
        <v>1010</v>
      </c>
      <c r="E240" s="60">
        <f>'Door Comparison'!E240</f>
        <v>2200</v>
      </c>
      <c r="G240" s="63">
        <f>'Door Comparison'!G240</f>
        <v>0</v>
      </c>
      <c r="H240" s="63">
        <f>'Door Comparison'!H240</f>
        <v>1</v>
      </c>
      <c r="J240" s="63">
        <f>'Door Comparison'!J240</f>
        <v>1</v>
      </c>
      <c r="K240" s="63">
        <f>'Door Comparison'!K240</f>
        <v>0</v>
      </c>
      <c r="L240" s="63">
        <f>'Door Comparison'!L240</f>
        <v>1</v>
      </c>
      <c r="N240" s="65">
        <f t="shared" si="12"/>
        <v>0.49</v>
      </c>
      <c r="P240" s="65">
        <f t="shared" si="13"/>
        <v>4.33</v>
      </c>
      <c r="R240" s="1">
        <f>JMS!X239</f>
        <v>445.33</v>
      </c>
      <c r="S240" s="65">
        <f>'Door Comparison'!W240</f>
        <v>1085.98</v>
      </c>
      <c r="U240" s="65">
        <f t="shared" si="14"/>
        <v>21.64</v>
      </c>
      <c r="X240" s="66">
        <f t="shared" si="15"/>
        <v>1557.77</v>
      </c>
      <c r="Y240" s="61" t="e">
        <f>#REF!</f>
        <v>#REF!</v>
      </c>
      <c r="Z240" s="118">
        <f>'Door Labour'!AA240</f>
        <v>0</v>
      </c>
    </row>
    <row r="241" spans="1:26" x14ac:dyDescent="0.25">
      <c r="A241" s="64">
        <f>'Door Comparison'!A241</f>
        <v>5</v>
      </c>
      <c r="B241" s="145">
        <f>'Door Comparison'!B241</f>
        <v>63</v>
      </c>
      <c r="C241" s="77" t="str">
        <f>'Door Comparison'!C241</f>
        <v>A04</v>
      </c>
      <c r="D241" s="60">
        <f>'Door Comparison'!D241</f>
        <v>1540</v>
      </c>
      <c r="E241" s="60">
        <f>'Door Comparison'!E241</f>
        <v>2200</v>
      </c>
      <c r="G241" s="63">
        <f>'Door Comparison'!G241</f>
        <v>0</v>
      </c>
      <c r="H241" s="63">
        <f>'Door Comparison'!H241</f>
        <v>1</v>
      </c>
      <c r="J241" s="63">
        <f>'Door Comparison'!J241</f>
        <v>0</v>
      </c>
      <c r="K241" s="63">
        <f>'Door Comparison'!K241</f>
        <v>0</v>
      </c>
      <c r="L241" s="63">
        <f>'Door Comparison'!L241</f>
        <v>0</v>
      </c>
      <c r="N241" s="65">
        <f t="shared" si="12"/>
        <v>0.53</v>
      </c>
      <c r="P241" s="65">
        <f t="shared" si="13"/>
        <v>4.75</v>
      </c>
      <c r="R241" s="1">
        <f>JMS!X240</f>
        <v>179.38</v>
      </c>
      <c r="S241" s="65">
        <f>'Door Comparison'!W241</f>
        <v>479.69</v>
      </c>
      <c r="U241" s="65">
        <f t="shared" si="14"/>
        <v>0</v>
      </c>
      <c r="X241" s="66">
        <f t="shared" si="15"/>
        <v>664.35</v>
      </c>
      <c r="Y241" s="61" t="e">
        <f>#REF!</f>
        <v>#REF!</v>
      </c>
      <c r="Z241" s="118">
        <f>'Door Labour'!AA241</f>
        <v>0</v>
      </c>
    </row>
    <row r="242" spans="1:26" x14ac:dyDescent="0.25">
      <c r="A242" s="64">
        <f>'Door Comparison'!A242</f>
        <v>5</v>
      </c>
      <c r="B242" s="145">
        <f>'Door Comparison'!B242</f>
        <v>64</v>
      </c>
      <c r="C242" s="77" t="str">
        <f>'Door Comparison'!C242</f>
        <v>A03</v>
      </c>
      <c r="D242" s="60">
        <f>'Door Comparison'!D242</f>
        <v>2000</v>
      </c>
      <c r="E242" s="60">
        <f>'Door Comparison'!E242</f>
        <v>2200</v>
      </c>
      <c r="G242" s="63">
        <f>'Door Comparison'!G242</f>
        <v>0</v>
      </c>
      <c r="H242" s="63">
        <f>'Door Comparison'!H242</f>
        <v>1</v>
      </c>
      <c r="J242" s="63">
        <f>'Door Comparison'!J242</f>
        <v>0</v>
      </c>
      <c r="K242" s="63">
        <f>'Door Comparison'!K242</f>
        <v>0</v>
      </c>
      <c r="L242" s="63">
        <f>'Door Comparison'!L242</f>
        <v>0</v>
      </c>
      <c r="N242" s="65">
        <f t="shared" si="12"/>
        <v>0.57999999999999996</v>
      </c>
      <c r="P242" s="65">
        <f t="shared" si="13"/>
        <v>5.12</v>
      </c>
      <c r="R242" s="1">
        <f>JMS!X241</f>
        <v>0</v>
      </c>
      <c r="S242" s="65">
        <f>'Door Comparison'!W242</f>
        <v>1433.12</v>
      </c>
      <c r="U242" s="65">
        <f t="shared" si="14"/>
        <v>0</v>
      </c>
      <c r="X242" s="66">
        <f t="shared" si="15"/>
        <v>1438.82</v>
      </c>
      <c r="Y242" s="61" t="e">
        <f>#REF!</f>
        <v>#REF!</v>
      </c>
      <c r="Z242" s="118">
        <f>'Door Labour'!AA242</f>
        <v>0</v>
      </c>
    </row>
    <row r="243" spans="1:26" x14ac:dyDescent="0.25">
      <c r="A243" s="64">
        <f>'Door Comparison'!A243</f>
        <v>5</v>
      </c>
      <c r="B243" s="145">
        <f>'Door Comparison'!B243</f>
        <v>65</v>
      </c>
      <c r="C243" s="77" t="str">
        <f>'Door Comparison'!C243</f>
        <v>A02</v>
      </c>
      <c r="D243" s="60">
        <f>'Door Comparison'!D243</f>
        <v>1010</v>
      </c>
      <c r="E243" s="60">
        <f>'Door Comparison'!E243</f>
        <v>2200</v>
      </c>
      <c r="G243" s="63">
        <f>'Door Comparison'!G243</f>
        <v>0</v>
      </c>
      <c r="H243" s="63">
        <f>'Door Comparison'!H243</f>
        <v>1</v>
      </c>
      <c r="J243" s="63">
        <f>'Door Comparison'!J243</f>
        <v>0</v>
      </c>
      <c r="K243" s="63">
        <f>'Door Comparison'!K243</f>
        <v>0</v>
      </c>
      <c r="L243" s="63">
        <f>'Door Comparison'!L243</f>
        <v>0</v>
      </c>
      <c r="N243" s="65">
        <f t="shared" si="12"/>
        <v>0.49</v>
      </c>
      <c r="P243" s="65">
        <f t="shared" si="13"/>
        <v>4.33</v>
      </c>
      <c r="R243" s="1">
        <f>JMS!X242</f>
        <v>171.49</v>
      </c>
      <c r="S243" s="65">
        <f>'Door Comparison'!W243</f>
        <v>659.05</v>
      </c>
      <c r="U243" s="65">
        <f t="shared" si="14"/>
        <v>0</v>
      </c>
      <c r="X243" s="66">
        <f t="shared" si="15"/>
        <v>835.36</v>
      </c>
      <c r="Y243" s="61" t="e">
        <f>#REF!</f>
        <v>#REF!</v>
      </c>
      <c r="Z243" s="118">
        <f>'Door Labour'!AA243</f>
        <v>0</v>
      </c>
    </row>
    <row r="244" spans="1:26" x14ac:dyDescent="0.25">
      <c r="A244" s="64">
        <f>'Door Comparison'!A244</f>
        <v>5</v>
      </c>
      <c r="B244" s="145">
        <f>'Door Comparison'!B244</f>
        <v>66</v>
      </c>
      <c r="C244" s="77" t="str">
        <f>'Door Comparison'!C244</f>
        <v>A02</v>
      </c>
      <c r="D244" s="60">
        <f>'Door Comparison'!D244</f>
        <v>1010</v>
      </c>
      <c r="E244" s="60">
        <f>'Door Comparison'!E244</f>
        <v>2200</v>
      </c>
      <c r="G244" s="63">
        <f>'Door Comparison'!G244</f>
        <v>0</v>
      </c>
      <c r="H244" s="63">
        <f>'Door Comparison'!H244</f>
        <v>1</v>
      </c>
      <c r="J244" s="63">
        <f>'Door Comparison'!J244</f>
        <v>0</v>
      </c>
      <c r="K244" s="63">
        <f>'Door Comparison'!K244</f>
        <v>0</v>
      </c>
      <c r="L244" s="63">
        <f>'Door Comparison'!L244</f>
        <v>0</v>
      </c>
      <c r="N244" s="65">
        <f t="shared" si="12"/>
        <v>0.49</v>
      </c>
      <c r="P244" s="65">
        <f t="shared" si="13"/>
        <v>4.33</v>
      </c>
      <c r="R244" s="1">
        <f>JMS!X243</f>
        <v>171.49</v>
      </c>
      <c r="S244" s="65">
        <f>'Door Comparison'!W244</f>
        <v>659.05</v>
      </c>
      <c r="U244" s="65">
        <f t="shared" si="14"/>
        <v>0</v>
      </c>
      <c r="X244" s="66">
        <f t="shared" si="15"/>
        <v>835.36</v>
      </c>
      <c r="Y244" s="61" t="e">
        <f>#REF!</f>
        <v>#REF!</v>
      </c>
      <c r="Z244" s="118">
        <f>'Door Labour'!AA244</f>
        <v>0</v>
      </c>
    </row>
    <row r="245" spans="1:26" x14ac:dyDescent="0.25">
      <c r="A245" s="64">
        <f>'Door Comparison'!A245</f>
        <v>5</v>
      </c>
      <c r="B245" s="145">
        <f>'Door Comparison'!B245</f>
        <v>67</v>
      </c>
      <c r="C245" s="77" t="str">
        <f>'Door Comparison'!C245</f>
        <v>A01</v>
      </c>
      <c r="D245" s="60">
        <f>'Door Comparison'!D245</f>
        <v>1010</v>
      </c>
      <c r="E245" s="60">
        <f>'Door Comparison'!E245</f>
        <v>2200</v>
      </c>
      <c r="G245" s="63">
        <f>'Door Comparison'!G245</f>
        <v>0</v>
      </c>
      <c r="H245" s="63">
        <f>'Door Comparison'!H245</f>
        <v>1</v>
      </c>
      <c r="J245" s="63">
        <f>'Door Comparison'!J245</f>
        <v>1</v>
      </c>
      <c r="K245" s="63">
        <f>'Door Comparison'!K245</f>
        <v>0</v>
      </c>
      <c r="L245" s="63">
        <f>'Door Comparison'!L245</f>
        <v>1</v>
      </c>
      <c r="N245" s="65">
        <f t="shared" si="12"/>
        <v>0.49</v>
      </c>
      <c r="P245" s="65">
        <f t="shared" si="13"/>
        <v>4.33</v>
      </c>
      <c r="R245" s="1">
        <f>JMS!X244</f>
        <v>445.33</v>
      </c>
      <c r="S245" s="65">
        <f>'Door Comparison'!W245</f>
        <v>1085.98</v>
      </c>
      <c r="U245" s="65">
        <f t="shared" si="14"/>
        <v>21.64</v>
      </c>
      <c r="X245" s="66">
        <f t="shared" si="15"/>
        <v>1557.77</v>
      </c>
      <c r="Y245" s="61" t="e">
        <f>#REF!</f>
        <v>#REF!</v>
      </c>
      <c r="Z245" s="118">
        <f>'Door Labour'!AA245</f>
        <v>0</v>
      </c>
    </row>
    <row r="246" spans="1:26" x14ac:dyDescent="0.25">
      <c r="A246" s="64">
        <f>'Door Comparison'!A246</f>
        <v>5</v>
      </c>
      <c r="B246" s="145">
        <f>'Door Comparison'!B246</f>
        <v>68</v>
      </c>
      <c r="C246" s="77" t="str">
        <f>'Door Comparison'!C246</f>
        <v>A02</v>
      </c>
      <c r="D246" s="60">
        <f>'Door Comparison'!D246</f>
        <v>910</v>
      </c>
      <c r="E246" s="60">
        <f>'Door Comparison'!E246</f>
        <v>2200</v>
      </c>
      <c r="G246" s="63">
        <f>'Door Comparison'!G246</f>
        <v>0</v>
      </c>
      <c r="H246" s="63">
        <f>'Door Comparison'!H246</f>
        <v>1</v>
      </c>
      <c r="J246" s="63">
        <f>'Door Comparison'!J246</f>
        <v>0</v>
      </c>
      <c r="K246" s="63">
        <f>'Door Comparison'!K246</f>
        <v>0</v>
      </c>
      <c r="L246" s="63">
        <f>'Door Comparison'!L246</f>
        <v>0</v>
      </c>
      <c r="N246" s="65">
        <f t="shared" si="12"/>
        <v>0.48</v>
      </c>
      <c r="P246" s="65">
        <f t="shared" si="13"/>
        <v>4.25</v>
      </c>
      <c r="R246" s="1">
        <f>JMS!X245</f>
        <v>170</v>
      </c>
      <c r="S246" s="65">
        <f>'Door Comparison'!W246</f>
        <v>617.13</v>
      </c>
      <c r="U246" s="65">
        <f t="shared" si="14"/>
        <v>0</v>
      </c>
      <c r="X246" s="66">
        <f t="shared" si="15"/>
        <v>791.86</v>
      </c>
      <c r="Y246" s="61" t="e">
        <f>#REF!</f>
        <v>#REF!</v>
      </c>
      <c r="Z246" s="118">
        <f>'Door Labour'!AA246</f>
        <v>0</v>
      </c>
    </row>
    <row r="247" spans="1:26" x14ac:dyDescent="0.25">
      <c r="A247" s="64">
        <f>'Door Comparison'!A247</f>
        <v>5</v>
      </c>
      <c r="B247" s="145">
        <f>'Door Comparison'!B247</f>
        <v>69</v>
      </c>
      <c r="C247" s="77" t="str">
        <f>'Door Comparison'!C247</f>
        <v>A04</v>
      </c>
      <c r="D247" s="60">
        <f>'Door Comparison'!D247</f>
        <v>1340</v>
      </c>
      <c r="E247" s="60">
        <f>'Door Comparison'!E247</f>
        <v>2200</v>
      </c>
      <c r="G247" s="63">
        <f>'Door Comparison'!G247</f>
        <v>0</v>
      </c>
      <c r="H247" s="63">
        <f>'Door Comparison'!H247</f>
        <v>1</v>
      </c>
      <c r="J247" s="63">
        <f>'Door Comparison'!J247</f>
        <v>0</v>
      </c>
      <c r="K247" s="63">
        <f>'Door Comparison'!K247</f>
        <v>0</v>
      </c>
      <c r="L247" s="63">
        <f>'Door Comparison'!L247</f>
        <v>0</v>
      </c>
      <c r="N247" s="65">
        <f t="shared" si="12"/>
        <v>0.52</v>
      </c>
      <c r="P247" s="65">
        <f t="shared" si="13"/>
        <v>4.59</v>
      </c>
      <c r="R247" s="1">
        <f>JMS!X246</f>
        <v>176.4</v>
      </c>
      <c r="S247" s="65">
        <f>'Door Comparison'!W247</f>
        <v>423.38</v>
      </c>
      <c r="U247" s="65">
        <f t="shared" si="14"/>
        <v>0</v>
      </c>
      <c r="X247" s="66">
        <f t="shared" si="15"/>
        <v>604.89</v>
      </c>
      <c r="Y247" s="61" t="e">
        <f>#REF!</f>
        <v>#REF!</v>
      </c>
      <c r="Z247" s="118">
        <f>'Door Labour'!AA247</f>
        <v>0</v>
      </c>
    </row>
    <row r="248" spans="1:26" x14ac:dyDescent="0.25">
      <c r="A248" s="64">
        <f>'Door Comparison'!A248</f>
        <v>5</v>
      </c>
      <c r="B248" s="145">
        <f>'Door Comparison'!B248</f>
        <v>70</v>
      </c>
      <c r="C248" s="77" t="str">
        <f>'Door Comparison'!C248</f>
        <v>A03</v>
      </c>
      <c r="D248" s="60">
        <f>'Door Comparison'!D248</f>
        <v>2000</v>
      </c>
      <c r="E248" s="60">
        <f>'Door Comparison'!E248</f>
        <v>2200</v>
      </c>
      <c r="G248" s="63">
        <f>'Door Comparison'!G248</f>
        <v>0</v>
      </c>
      <c r="H248" s="63">
        <f>'Door Comparison'!H248</f>
        <v>1</v>
      </c>
      <c r="J248" s="63">
        <f>'Door Comparison'!J248</f>
        <v>0</v>
      </c>
      <c r="K248" s="63">
        <f>'Door Comparison'!K248</f>
        <v>0</v>
      </c>
      <c r="L248" s="63">
        <f>'Door Comparison'!L248</f>
        <v>0</v>
      </c>
      <c r="N248" s="65">
        <f t="shared" si="12"/>
        <v>0.57999999999999996</v>
      </c>
      <c r="P248" s="65">
        <f t="shared" si="13"/>
        <v>5.12</v>
      </c>
      <c r="R248" s="1">
        <f>JMS!X247</f>
        <v>0</v>
      </c>
      <c r="S248" s="65">
        <f>'Door Comparison'!W248</f>
        <v>1433.15</v>
      </c>
      <c r="U248" s="65">
        <f t="shared" si="14"/>
        <v>0</v>
      </c>
      <c r="X248" s="66">
        <f t="shared" si="15"/>
        <v>1438.85</v>
      </c>
      <c r="Y248" s="61" t="e">
        <f>#REF!</f>
        <v>#REF!</v>
      </c>
      <c r="Z248" s="118">
        <f>'Door Labour'!AA248</f>
        <v>0</v>
      </c>
    </row>
    <row r="249" spans="1:26" x14ac:dyDescent="0.25">
      <c r="A249" s="64">
        <f>'Door Comparison'!A249</f>
        <v>5</v>
      </c>
      <c r="B249" s="145">
        <f>'Door Comparison'!B249</f>
        <v>71</v>
      </c>
      <c r="C249" s="77" t="str">
        <f>'Door Comparison'!C249</f>
        <v>A02</v>
      </c>
      <c r="D249" s="60">
        <f>'Door Comparison'!D249</f>
        <v>810</v>
      </c>
      <c r="E249" s="60">
        <f>'Door Comparison'!E249</f>
        <v>2200</v>
      </c>
      <c r="G249" s="63">
        <f>'Door Comparison'!G249</f>
        <v>0</v>
      </c>
      <c r="H249" s="63">
        <f>'Door Comparison'!H249</f>
        <v>1</v>
      </c>
      <c r="J249" s="63">
        <f>'Door Comparison'!J249</f>
        <v>0</v>
      </c>
      <c r="K249" s="63">
        <f>'Door Comparison'!K249</f>
        <v>0</v>
      </c>
      <c r="L249" s="63">
        <f>'Door Comparison'!L249</f>
        <v>0</v>
      </c>
      <c r="N249" s="65">
        <f t="shared" si="12"/>
        <v>0.47</v>
      </c>
      <c r="P249" s="65">
        <f t="shared" si="13"/>
        <v>4.17</v>
      </c>
      <c r="R249" s="1">
        <f>JMS!X248</f>
        <v>168.52</v>
      </c>
      <c r="S249" s="65">
        <f>'Door Comparison'!W249</f>
        <v>558.41999999999996</v>
      </c>
      <c r="U249" s="65">
        <f t="shared" si="14"/>
        <v>0</v>
      </c>
      <c r="X249" s="66">
        <f t="shared" si="15"/>
        <v>731.58</v>
      </c>
      <c r="Y249" s="61" t="e">
        <f>#REF!</f>
        <v>#REF!</v>
      </c>
      <c r="Z249" s="118">
        <f>'Door Labour'!AA249</f>
        <v>0</v>
      </c>
    </row>
    <row r="250" spans="1:26" x14ac:dyDescent="0.25">
      <c r="A250" s="64">
        <f>'Door Comparison'!A250</f>
        <v>5</v>
      </c>
      <c r="B250" s="145">
        <f>'Door Comparison'!B250</f>
        <v>72</v>
      </c>
      <c r="C250" s="77" t="str">
        <f>'Door Comparison'!C250</f>
        <v>A03</v>
      </c>
      <c r="D250" s="60">
        <f>'Door Comparison'!D250</f>
        <v>2000</v>
      </c>
      <c r="E250" s="60">
        <f>'Door Comparison'!E250</f>
        <v>2200</v>
      </c>
      <c r="G250" s="63">
        <f>'Door Comparison'!G250</f>
        <v>0</v>
      </c>
      <c r="H250" s="63">
        <f>'Door Comparison'!H250</f>
        <v>1</v>
      </c>
      <c r="J250" s="63">
        <f>'Door Comparison'!J250</f>
        <v>0</v>
      </c>
      <c r="K250" s="63">
        <f>'Door Comparison'!K250</f>
        <v>0</v>
      </c>
      <c r="L250" s="63">
        <f>'Door Comparison'!L250</f>
        <v>0</v>
      </c>
      <c r="N250" s="65">
        <f t="shared" si="12"/>
        <v>0.57999999999999996</v>
      </c>
      <c r="P250" s="65">
        <f t="shared" si="13"/>
        <v>5.12</v>
      </c>
      <c r="R250" s="1">
        <f>JMS!X249</f>
        <v>0</v>
      </c>
      <c r="S250" s="65">
        <f>'Door Comparison'!W250</f>
        <v>1433.12</v>
      </c>
      <c r="U250" s="65">
        <f t="shared" si="14"/>
        <v>0</v>
      </c>
      <c r="X250" s="66">
        <f t="shared" si="15"/>
        <v>1438.82</v>
      </c>
      <c r="Y250" s="61" t="e">
        <f>#REF!</f>
        <v>#REF!</v>
      </c>
      <c r="Z250" s="118">
        <f>'Door Labour'!AA250</f>
        <v>0</v>
      </c>
    </row>
    <row r="251" spans="1:26" x14ac:dyDescent="0.25">
      <c r="A251" s="64">
        <f>'Door Comparison'!A251</f>
        <v>5</v>
      </c>
      <c r="B251" s="145">
        <f>'Door Comparison'!B251</f>
        <v>73</v>
      </c>
      <c r="C251" s="77" t="str">
        <f>'Door Comparison'!C251</f>
        <v>A02</v>
      </c>
      <c r="D251" s="60">
        <f>'Door Comparison'!D251</f>
        <v>910</v>
      </c>
      <c r="E251" s="60">
        <f>'Door Comparison'!E251</f>
        <v>2200</v>
      </c>
      <c r="G251" s="63">
        <f>'Door Comparison'!G251</f>
        <v>0</v>
      </c>
      <c r="H251" s="63">
        <f>'Door Comparison'!H251</f>
        <v>1</v>
      </c>
      <c r="J251" s="63">
        <f>'Door Comparison'!J251</f>
        <v>0</v>
      </c>
      <c r="K251" s="63">
        <f>'Door Comparison'!K251</f>
        <v>0</v>
      </c>
      <c r="L251" s="63">
        <f>'Door Comparison'!L251</f>
        <v>0</v>
      </c>
      <c r="N251" s="65">
        <f t="shared" si="12"/>
        <v>0.48</v>
      </c>
      <c r="P251" s="65">
        <f t="shared" si="13"/>
        <v>4.25</v>
      </c>
      <c r="R251" s="1">
        <f>JMS!X250</f>
        <v>170</v>
      </c>
      <c r="S251" s="65">
        <f>'Door Comparison'!W251</f>
        <v>522.71</v>
      </c>
      <c r="U251" s="65">
        <f t="shared" si="14"/>
        <v>0</v>
      </c>
      <c r="X251" s="66">
        <f t="shared" si="15"/>
        <v>697.44</v>
      </c>
      <c r="Y251" s="61" t="e">
        <f>#REF!</f>
        <v>#REF!</v>
      </c>
      <c r="Z251" s="118">
        <f>'Door Labour'!AA251</f>
        <v>0</v>
      </c>
    </row>
    <row r="252" spans="1:26" x14ac:dyDescent="0.25">
      <c r="A252" s="64">
        <f>'Door Comparison'!A252</f>
        <v>5</v>
      </c>
      <c r="B252" s="145">
        <f>'Door Comparison'!B252</f>
        <v>74</v>
      </c>
      <c r="C252" s="77" t="str">
        <f>'Door Comparison'!C252</f>
        <v>A01</v>
      </c>
      <c r="D252" s="60">
        <f>'Door Comparison'!D252</f>
        <v>1010</v>
      </c>
      <c r="E252" s="60">
        <f>'Door Comparison'!E252</f>
        <v>2200</v>
      </c>
      <c r="G252" s="63">
        <f>'Door Comparison'!G252</f>
        <v>0</v>
      </c>
      <c r="H252" s="63">
        <f>'Door Comparison'!H252</f>
        <v>1</v>
      </c>
      <c r="J252" s="63">
        <f>'Door Comparison'!J252</f>
        <v>1</v>
      </c>
      <c r="K252" s="63">
        <f>'Door Comparison'!K252</f>
        <v>0</v>
      </c>
      <c r="L252" s="63">
        <f>'Door Comparison'!L252</f>
        <v>1</v>
      </c>
      <c r="N252" s="65">
        <f t="shared" si="12"/>
        <v>0.49</v>
      </c>
      <c r="P252" s="65">
        <f t="shared" si="13"/>
        <v>4.33</v>
      </c>
      <c r="R252" s="1">
        <f>JMS!X251</f>
        <v>445.33</v>
      </c>
      <c r="S252" s="65">
        <f>'Door Comparison'!W252</f>
        <v>1085.98</v>
      </c>
      <c r="U252" s="65">
        <f t="shared" si="14"/>
        <v>21.64</v>
      </c>
      <c r="X252" s="66">
        <f t="shared" si="15"/>
        <v>1557.77</v>
      </c>
      <c r="Y252" s="61" t="e">
        <f>#REF!</f>
        <v>#REF!</v>
      </c>
      <c r="Z252" s="118">
        <f>'Door Labour'!AA252</f>
        <v>0</v>
      </c>
    </row>
    <row r="253" spans="1:26" x14ac:dyDescent="0.25">
      <c r="A253" s="64">
        <f>'Door Comparison'!A253</f>
        <v>5</v>
      </c>
      <c r="B253" s="145">
        <f>'Door Comparison'!B253</f>
        <v>75</v>
      </c>
      <c r="C253" s="77" t="str">
        <f>'Door Comparison'!C253</f>
        <v>A02</v>
      </c>
      <c r="D253" s="60">
        <f>'Door Comparison'!D253</f>
        <v>1010</v>
      </c>
      <c r="E253" s="60">
        <f>'Door Comparison'!E253</f>
        <v>2200</v>
      </c>
      <c r="G253" s="63">
        <f>'Door Comparison'!G253</f>
        <v>0</v>
      </c>
      <c r="H253" s="63">
        <f>'Door Comparison'!H253</f>
        <v>1</v>
      </c>
      <c r="J253" s="63">
        <f>'Door Comparison'!J253</f>
        <v>0</v>
      </c>
      <c r="K253" s="63">
        <f>'Door Comparison'!K253</f>
        <v>0</v>
      </c>
      <c r="L253" s="63">
        <f>'Door Comparison'!L253</f>
        <v>0</v>
      </c>
      <c r="N253" s="65">
        <f t="shared" si="12"/>
        <v>0.49</v>
      </c>
      <c r="P253" s="65">
        <f t="shared" si="13"/>
        <v>4.33</v>
      </c>
      <c r="R253" s="1">
        <f>JMS!X252</f>
        <v>171.49</v>
      </c>
      <c r="S253" s="65">
        <f>'Door Comparison'!W253</f>
        <v>659.05</v>
      </c>
      <c r="U253" s="65">
        <f t="shared" si="14"/>
        <v>0</v>
      </c>
      <c r="X253" s="66">
        <f t="shared" si="15"/>
        <v>835.36</v>
      </c>
      <c r="Y253" s="61" t="e">
        <f>#REF!</f>
        <v>#REF!</v>
      </c>
      <c r="Z253" s="118">
        <f>'Door Labour'!AA253</f>
        <v>0</v>
      </c>
    </row>
    <row r="254" spans="1:26" x14ac:dyDescent="0.25">
      <c r="A254" s="64">
        <f>'Door Comparison'!A254</f>
        <v>5</v>
      </c>
      <c r="B254" s="145">
        <f>'Door Comparison'!B254</f>
        <v>76</v>
      </c>
      <c r="C254" s="77" t="str">
        <f>'Door Comparison'!C254</f>
        <v>A02</v>
      </c>
      <c r="D254" s="60">
        <f>'Door Comparison'!D254</f>
        <v>1010</v>
      </c>
      <c r="E254" s="60">
        <f>'Door Comparison'!E254</f>
        <v>2200</v>
      </c>
      <c r="G254" s="63">
        <f>'Door Comparison'!G254</f>
        <v>0</v>
      </c>
      <c r="H254" s="63">
        <f>'Door Comparison'!H254</f>
        <v>1</v>
      </c>
      <c r="J254" s="63">
        <f>'Door Comparison'!J254</f>
        <v>0</v>
      </c>
      <c r="K254" s="63">
        <f>'Door Comparison'!K254</f>
        <v>0</v>
      </c>
      <c r="L254" s="63">
        <f>'Door Comparison'!L254</f>
        <v>0</v>
      </c>
      <c r="N254" s="65">
        <f t="shared" si="12"/>
        <v>0.49</v>
      </c>
      <c r="P254" s="65">
        <f t="shared" si="13"/>
        <v>4.33</v>
      </c>
      <c r="R254" s="1">
        <f>JMS!X253</f>
        <v>181.23</v>
      </c>
      <c r="S254" s="65">
        <f>'Door Comparison'!W254</f>
        <v>659.05</v>
      </c>
      <c r="U254" s="65">
        <f t="shared" si="14"/>
        <v>0</v>
      </c>
      <c r="X254" s="66">
        <f t="shared" si="15"/>
        <v>845.1</v>
      </c>
      <c r="Y254" s="61" t="e">
        <f>#REF!</f>
        <v>#REF!</v>
      </c>
      <c r="Z254" s="118">
        <f>'Door Labour'!AA254</f>
        <v>0</v>
      </c>
    </row>
    <row r="255" spans="1:26" x14ac:dyDescent="0.25">
      <c r="A255" s="64">
        <f>'Door Comparison'!A255</f>
        <v>5</v>
      </c>
      <c r="B255" s="145">
        <f>'Door Comparison'!B255</f>
        <v>77</v>
      </c>
      <c r="C255" s="77" t="str">
        <f>'Door Comparison'!C255</f>
        <v>A04</v>
      </c>
      <c r="D255" s="60">
        <f>'Door Comparison'!D255</f>
        <v>1195</v>
      </c>
      <c r="E255" s="60">
        <f>'Door Comparison'!E255</f>
        <v>2200</v>
      </c>
      <c r="G255" s="63">
        <f>'Door Comparison'!G255</f>
        <v>0</v>
      </c>
      <c r="H255" s="63">
        <f>'Door Comparison'!H255</f>
        <v>1</v>
      </c>
      <c r="J255" s="63">
        <f>'Door Comparison'!J255</f>
        <v>0</v>
      </c>
      <c r="K255" s="63">
        <f>'Door Comparison'!K255</f>
        <v>0</v>
      </c>
      <c r="L255" s="63">
        <f>'Door Comparison'!L255</f>
        <v>0</v>
      </c>
      <c r="N255" s="65">
        <f t="shared" si="12"/>
        <v>0.5</v>
      </c>
      <c r="P255" s="65">
        <f t="shared" si="13"/>
        <v>4.4800000000000004</v>
      </c>
      <c r="R255" s="1">
        <f>JMS!X254</f>
        <v>174.24</v>
      </c>
      <c r="S255" s="65">
        <f>'Door Comparison'!W255</f>
        <v>382.86</v>
      </c>
      <c r="U255" s="65">
        <f t="shared" si="14"/>
        <v>0</v>
      </c>
      <c r="X255" s="66">
        <f t="shared" si="15"/>
        <v>562.08000000000004</v>
      </c>
      <c r="Y255" s="61" t="e">
        <f>#REF!</f>
        <v>#REF!</v>
      </c>
      <c r="Z255" s="118">
        <f>'Door Labour'!AA255</f>
        <v>0</v>
      </c>
    </row>
    <row r="256" spans="1:26" x14ac:dyDescent="0.25">
      <c r="A256" s="64">
        <f>'Door Comparison'!A256</f>
        <v>5</v>
      </c>
      <c r="B256" s="145">
        <f>'Door Comparison'!B256</f>
        <v>78</v>
      </c>
      <c r="C256" s="77" t="str">
        <f>'Door Comparison'!C256</f>
        <v>A01</v>
      </c>
      <c r="D256" s="60">
        <f>'Door Comparison'!D256</f>
        <v>1010</v>
      </c>
      <c r="E256" s="60">
        <f>'Door Comparison'!E256</f>
        <v>2200</v>
      </c>
      <c r="G256" s="63">
        <f>'Door Comparison'!G256</f>
        <v>0</v>
      </c>
      <c r="H256" s="63">
        <f>'Door Comparison'!H256</f>
        <v>1</v>
      </c>
      <c r="J256" s="63">
        <f>'Door Comparison'!J256</f>
        <v>1</v>
      </c>
      <c r="K256" s="63">
        <f>'Door Comparison'!K256</f>
        <v>0</v>
      </c>
      <c r="L256" s="63">
        <f>'Door Comparison'!L256</f>
        <v>1</v>
      </c>
      <c r="N256" s="65">
        <f t="shared" si="12"/>
        <v>0.49</v>
      </c>
      <c r="P256" s="65">
        <f t="shared" si="13"/>
        <v>4.33</v>
      </c>
      <c r="R256" s="1">
        <f>JMS!X255</f>
        <v>445.33</v>
      </c>
      <c r="S256" s="65">
        <f>'Door Comparison'!W256</f>
        <v>1085.98</v>
      </c>
      <c r="U256" s="65">
        <f t="shared" si="14"/>
        <v>21.64</v>
      </c>
      <c r="X256" s="66">
        <f t="shared" si="15"/>
        <v>1557.77</v>
      </c>
      <c r="Y256" s="61" t="e">
        <f>#REF!</f>
        <v>#REF!</v>
      </c>
      <c r="Z256" s="118">
        <f>'Door Labour'!AA256</f>
        <v>0</v>
      </c>
    </row>
    <row r="257" spans="1:26" x14ac:dyDescent="0.25">
      <c r="A257" s="64">
        <f>'Door Comparison'!A257</f>
        <v>5</v>
      </c>
      <c r="B257" s="145">
        <f>'Door Comparison'!B257</f>
        <v>79</v>
      </c>
      <c r="C257" s="77" t="str">
        <f>'Door Comparison'!C257</f>
        <v>A02</v>
      </c>
      <c r="D257" s="60">
        <f>'Door Comparison'!D257</f>
        <v>1010</v>
      </c>
      <c r="E257" s="60">
        <f>'Door Comparison'!E257</f>
        <v>2200</v>
      </c>
      <c r="G257" s="63">
        <f>'Door Comparison'!G257</f>
        <v>0</v>
      </c>
      <c r="H257" s="63">
        <f>'Door Comparison'!H257</f>
        <v>1</v>
      </c>
      <c r="J257" s="63">
        <f>'Door Comparison'!J257</f>
        <v>0</v>
      </c>
      <c r="K257" s="63">
        <f>'Door Comparison'!K257</f>
        <v>0</v>
      </c>
      <c r="L257" s="63">
        <f>'Door Comparison'!L257</f>
        <v>0</v>
      </c>
      <c r="N257" s="65">
        <f t="shared" si="12"/>
        <v>0.49</v>
      </c>
      <c r="P257" s="65">
        <f t="shared" si="13"/>
        <v>4.33</v>
      </c>
      <c r="R257" s="1">
        <f>JMS!X256</f>
        <v>171.49</v>
      </c>
      <c r="S257" s="65">
        <f>'Door Comparison'!W257</f>
        <v>659.05</v>
      </c>
      <c r="U257" s="65">
        <f t="shared" si="14"/>
        <v>0</v>
      </c>
      <c r="X257" s="66">
        <f t="shared" si="15"/>
        <v>835.36</v>
      </c>
      <c r="Y257" s="61" t="e">
        <f>#REF!</f>
        <v>#REF!</v>
      </c>
      <c r="Z257" s="118">
        <f>'Door Labour'!AA257</f>
        <v>0</v>
      </c>
    </row>
    <row r="258" spans="1:26" x14ac:dyDescent="0.25">
      <c r="A258" s="64">
        <f>'Door Comparison'!A258</f>
        <v>5</v>
      </c>
      <c r="B258" s="145">
        <f>'Door Comparison'!B258</f>
        <v>80</v>
      </c>
      <c r="C258" s="77" t="str">
        <f>'Door Comparison'!C258</f>
        <v>A02</v>
      </c>
      <c r="D258" s="60">
        <f>'Door Comparison'!D258</f>
        <v>1010</v>
      </c>
      <c r="E258" s="60">
        <f>'Door Comparison'!E258</f>
        <v>2200</v>
      </c>
      <c r="G258" s="63">
        <f>'Door Comparison'!G258</f>
        <v>0</v>
      </c>
      <c r="H258" s="63">
        <f>'Door Comparison'!H258</f>
        <v>1</v>
      </c>
      <c r="J258" s="63">
        <f>'Door Comparison'!J258</f>
        <v>0</v>
      </c>
      <c r="K258" s="63">
        <f>'Door Comparison'!K258</f>
        <v>0</v>
      </c>
      <c r="L258" s="63">
        <f>'Door Comparison'!L258</f>
        <v>0</v>
      </c>
      <c r="N258" s="65">
        <f t="shared" si="12"/>
        <v>0.49</v>
      </c>
      <c r="P258" s="65">
        <f t="shared" si="13"/>
        <v>4.33</v>
      </c>
      <c r="R258" s="1">
        <f>JMS!X257</f>
        <v>171.49</v>
      </c>
      <c r="S258" s="65">
        <f>'Door Comparison'!W258</f>
        <v>659.05</v>
      </c>
      <c r="U258" s="65">
        <f t="shared" si="14"/>
        <v>0</v>
      </c>
      <c r="X258" s="66">
        <f t="shared" si="15"/>
        <v>835.36</v>
      </c>
      <c r="Y258" s="61" t="e">
        <f>#REF!</f>
        <v>#REF!</v>
      </c>
      <c r="Z258" s="118">
        <f>'Door Labour'!AA258</f>
        <v>0</v>
      </c>
    </row>
    <row r="259" spans="1:26" x14ac:dyDescent="0.25">
      <c r="A259" s="64">
        <f>'Door Comparison'!A259</f>
        <v>5</v>
      </c>
      <c r="B259" s="145">
        <f>'Door Comparison'!B259</f>
        <v>81</v>
      </c>
      <c r="C259" s="77" t="str">
        <f>'Door Comparison'!C259</f>
        <v>A02</v>
      </c>
      <c r="D259" s="60">
        <f>'Door Comparison'!D259</f>
        <v>1010</v>
      </c>
      <c r="E259" s="60">
        <f>'Door Comparison'!E259</f>
        <v>2200</v>
      </c>
      <c r="G259" s="63">
        <f>'Door Comparison'!G259</f>
        <v>0</v>
      </c>
      <c r="H259" s="63">
        <f>'Door Comparison'!H259</f>
        <v>1</v>
      </c>
      <c r="J259" s="63">
        <f>'Door Comparison'!J259</f>
        <v>0</v>
      </c>
      <c r="K259" s="63">
        <f>'Door Comparison'!K259</f>
        <v>0</v>
      </c>
      <c r="L259" s="63">
        <f>'Door Comparison'!L259</f>
        <v>0</v>
      </c>
      <c r="N259" s="65">
        <f t="shared" si="12"/>
        <v>0.49</v>
      </c>
      <c r="P259" s="65">
        <f t="shared" si="13"/>
        <v>4.33</v>
      </c>
      <c r="R259" s="1">
        <f>JMS!X258</f>
        <v>171.49</v>
      </c>
      <c r="S259" s="65">
        <f>'Door Comparison'!W259</f>
        <v>659.05</v>
      </c>
      <c r="U259" s="65">
        <f t="shared" si="14"/>
        <v>0</v>
      </c>
      <c r="X259" s="66">
        <f t="shared" si="15"/>
        <v>835.36</v>
      </c>
      <c r="Y259" s="61" t="e">
        <f>#REF!</f>
        <v>#REF!</v>
      </c>
      <c r="Z259" s="118">
        <f>'Door Labour'!AA259</f>
        <v>0</v>
      </c>
    </row>
    <row r="260" spans="1:26" x14ac:dyDescent="0.25">
      <c r="A260" s="64">
        <f>'Door Comparison'!A260</f>
        <v>5</v>
      </c>
      <c r="B260" s="145">
        <f>'Door Comparison'!B260</f>
        <v>82</v>
      </c>
      <c r="C260" s="77" t="str">
        <f>'Door Comparison'!C260</f>
        <v>A02</v>
      </c>
      <c r="D260" s="60">
        <f>'Door Comparison'!D260</f>
        <v>1010</v>
      </c>
      <c r="E260" s="60">
        <f>'Door Comparison'!E260</f>
        <v>2200</v>
      </c>
      <c r="G260" s="63">
        <f>'Door Comparison'!G260</f>
        <v>0</v>
      </c>
      <c r="H260" s="63">
        <f>'Door Comparison'!H260</f>
        <v>1</v>
      </c>
      <c r="J260" s="63">
        <f>'Door Comparison'!J260</f>
        <v>0</v>
      </c>
      <c r="K260" s="63">
        <f>'Door Comparison'!K260</f>
        <v>0</v>
      </c>
      <c r="L260" s="63">
        <f>'Door Comparison'!L260</f>
        <v>0</v>
      </c>
      <c r="N260" s="65">
        <f t="shared" si="12"/>
        <v>0.49</v>
      </c>
      <c r="P260" s="65">
        <f t="shared" si="13"/>
        <v>4.33</v>
      </c>
      <c r="R260" s="1">
        <f>JMS!X259</f>
        <v>181.23</v>
      </c>
      <c r="S260" s="65">
        <f>'Door Comparison'!W260</f>
        <v>659.05</v>
      </c>
      <c r="U260" s="65">
        <f t="shared" si="14"/>
        <v>0</v>
      </c>
      <c r="X260" s="66">
        <f t="shared" si="15"/>
        <v>845.1</v>
      </c>
      <c r="Y260" s="61" t="e">
        <f>#REF!</f>
        <v>#REF!</v>
      </c>
      <c r="Z260" s="118">
        <f>'Door Labour'!AA260</f>
        <v>0</v>
      </c>
    </row>
    <row r="261" spans="1:26" x14ac:dyDescent="0.25">
      <c r="A261" s="64">
        <f>'Door Comparison'!A261</f>
        <v>5</v>
      </c>
      <c r="B261" s="145">
        <f>'Door Comparison'!B261</f>
        <v>83</v>
      </c>
      <c r="C261" s="77" t="str">
        <f>'Door Comparison'!C261</f>
        <v>A03</v>
      </c>
      <c r="D261" s="60">
        <f>'Door Comparison'!D261</f>
        <v>2000</v>
      </c>
      <c r="E261" s="60">
        <f>'Door Comparison'!E261</f>
        <v>2200</v>
      </c>
      <c r="G261" s="63">
        <f>'Door Comparison'!G261</f>
        <v>0</v>
      </c>
      <c r="H261" s="63">
        <f>'Door Comparison'!H261</f>
        <v>1</v>
      </c>
      <c r="J261" s="63">
        <f>'Door Comparison'!J261</f>
        <v>0</v>
      </c>
      <c r="K261" s="63">
        <f>'Door Comparison'!K261</f>
        <v>0</v>
      </c>
      <c r="L261" s="63">
        <f>'Door Comparison'!L261</f>
        <v>0</v>
      </c>
      <c r="N261" s="65">
        <f t="shared" si="12"/>
        <v>0.57999999999999996</v>
      </c>
      <c r="P261" s="65">
        <f t="shared" si="13"/>
        <v>5.12</v>
      </c>
      <c r="R261" s="1">
        <f>JMS!X260</f>
        <v>0</v>
      </c>
      <c r="S261" s="65">
        <f>'Door Comparison'!W261</f>
        <v>1433.12</v>
      </c>
      <c r="U261" s="65">
        <f t="shared" si="14"/>
        <v>0</v>
      </c>
      <c r="X261" s="66">
        <f t="shared" si="15"/>
        <v>1438.82</v>
      </c>
      <c r="Y261" s="61" t="e">
        <f>#REF!</f>
        <v>#REF!</v>
      </c>
      <c r="Z261" s="118">
        <f>'Door Labour'!AA261</f>
        <v>0</v>
      </c>
    </row>
    <row r="262" spans="1:26" x14ac:dyDescent="0.25">
      <c r="A262" s="64">
        <f>'Door Comparison'!A262</f>
        <v>5</v>
      </c>
      <c r="B262" s="145">
        <f>'Door Comparison'!B262</f>
        <v>84</v>
      </c>
      <c r="C262" s="77" t="str">
        <f>'Door Comparison'!C262</f>
        <v>A04</v>
      </c>
      <c r="D262" s="60">
        <f>'Door Comparison'!D262</f>
        <v>1540</v>
      </c>
      <c r="E262" s="60">
        <f>'Door Comparison'!E262</f>
        <v>2200</v>
      </c>
      <c r="G262" s="63">
        <f>'Door Comparison'!G262</f>
        <v>0</v>
      </c>
      <c r="H262" s="63">
        <f>'Door Comparison'!H262</f>
        <v>1</v>
      </c>
      <c r="J262" s="63">
        <f>'Door Comparison'!J262</f>
        <v>0</v>
      </c>
      <c r="K262" s="63">
        <f>'Door Comparison'!K262</f>
        <v>0</v>
      </c>
      <c r="L262" s="63">
        <f>'Door Comparison'!L262</f>
        <v>0</v>
      </c>
      <c r="N262" s="65">
        <f t="shared" si="12"/>
        <v>0.53</v>
      </c>
      <c r="P262" s="65">
        <f t="shared" si="13"/>
        <v>4.75</v>
      </c>
      <c r="R262" s="1">
        <f>JMS!X261</f>
        <v>179.38</v>
      </c>
      <c r="S262" s="65">
        <f>'Door Comparison'!W262</f>
        <v>479.69</v>
      </c>
      <c r="U262" s="65">
        <f t="shared" si="14"/>
        <v>0</v>
      </c>
      <c r="X262" s="66">
        <f t="shared" si="15"/>
        <v>664.35</v>
      </c>
      <c r="Y262" s="61" t="e">
        <f>#REF!</f>
        <v>#REF!</v>
      </c>
      <c r="Z262" s="118">
        <f>'Door Labour'!AA262</f>
        <v>0</v>
      </c>
    </row>
    <row r="263" spans="1:26" x14ac:dyDescent="0.25">
      <c r="A263" s="64">
        <f>'Door Comparison'!A263</f>
        <v>5</v>
      </c>
      <c r="B263" s="145">
        <f>'Door Comparison'!B263</f>
        <v>85</v>
      </c>
      <c r="C263" s="77" t="str">
        <f>'Door Comparison'!C263</f>
        <v>A01</v>
      </c>
      <c r="D263" s="60">
        <f>'Door Comparison'!D263</f>
        <v>1010</v>
      </c>
      <c r="E263" s="60">
        <f>'Door Comparison'!E263</f>
        <v>2200</v>
      </c>
      <c r="G263" s="63">
        <f>'Door Comparison'!G263</f>
        <v>0</v>
      </c>
      <c r="H263" s="63">
        <f>'Door Comparison'!H263</f>
        <v>1</v>
      </c>
      <c r="J263" s="63">
        <f>'Door Comparison'!J263</f>
        <v>1</v>
      </c>
      <c r="K263" s="63">
        <f>'Door Comparison'!K263</f>
        <v>0</v>
      </c>
      <c r="L263" s="63">
        <f>'Door Comparison'!L263</f>
        <v>1</v>
      </c>
      <c r="N263" s="65">
        <f t="shared" si="12"/>
        <v>0.49</v>
      </c>
      <c r="P263" s="65">
        <f t="shared" si="13"/>
        <v>4.33</v>
      </c>
      <c r="R263" s="1">
        <f>JMS!X262</f>
        <v>445.33</v>
      </c>
      <c r="S263" s="65">
        <f>'Door Comparison'!W263</f>
        <v>1085.98</v>
      </c>
      <c r="U263" s="65">
        <f t="shared" si="14"/>
        <v>21.64</v>
      </c>
      <c r="X263" s="66">
        <f t="shared" si="15"/>
        <v>1557.77</v>
      </c>
      <c r="Y263" s="61" t="e">
        <f>#REF!</f>
        <v>#REF!</v>
      </c>
      <c r="Z263" s="118">
        <f>'Door Labour'!AA263</f>
        <v>0</v>
      </c>
    </row>
    <row r="264" spans="1:26" x14ac:dyDescent="0.25">
      <c r="A264" s="64">
        <f>'Door Comparison'!A264</f>
        <v>5</v>
      </c>
      <c r="B264" s="145">
        <f>'Door Comparison'!B264</f>
        <v>86</v>
      </c>
      <c r="C264" s="77" t="str">
        <f>'Door Comparison'!C264</f>
        <v>A02</v>
      </c>
      <c r="D264" s="60">
        <f>'Door Comparison'!D264</f>
        <v>1010</v>
      </c>
      <c r="E264" s="60">
        <f>'Door Comparison'!E264</f>
        <v>2200</v>
      </c>
      <c r="G264" s="63">
        <f>'Door Comparison'!G264</f>
        <v>0</v>
      </c>
      <c r="H264" s="63">
        <f>'Door Comparison'!H264</f>
        <v>1</v>
      </c>
      <c r="J264" s="63">
        <f>'Door Comparison'!J264</f>
        <v>0</v>
      </c>
      <c r="K264" s="63">
        <f>'Door Comparison'!K264</f>
        <v>0</v>
      </c>
      <c r="L264" s="63">
        <f>'Door Comparison'!L264</f>
        <v>0</v>
      </c>
      <c r="N264" s="65">
        <f t="shared" si="12"/>
        <v>0.49</v>
      </c>
      <c r="P264" s="65">
        <f t="shared" si="13"/>
        <v>4.33</v>
      </c>
      <c r="R264" s="1">
        <f>JMS!X263</f>
        <v>181.23</v>
      </c>
      <c r="S264" s="65">
        <f>'Door Comparison'!W264</f>
        <v>659.05</v>
      </c>
      <c r="U264" s="65">
        <f t="shared" si="14"/>
        <v>0</v>
      </c>
      <c r="X264" s="66">
        <f t="shared" si="15"/>
        <v>845.1</v>
      </c>
      <c r="Y264" s="61" t="e">
        <f>#REF!</f>
        <v>#REF!</v>
      </c>
      <c r="Z264" s="118">
        <f>'Door Labour'!AA264</f>
        <v>0</v>
      </c>
    </row>
    <row r="265" spans="1:26" x14ac:dyDescent="0.25">
      <c r="A265" s="64">
        <f>'Door Comparison'!A265</f>
        <v>5</v>
      </c>
      <c r="B265" s="145">
        <f>'Door Comparison'!B265</f>
        <v>87</v>
      </c>
      <c r="C265" s="77" t="str">
        <f>'Door Comparison'!C265</f>
        <v>A02</v>
      </c>
      <c r="D265" s="60">
        <f>'Door Comparison'!D265</f>
        <v>1010</v>
      </c>
      <c r="E265" s="60">
        <f>'Door Comparison'!E265</f>
        <v>2200</v>
      </c>
      <c r="G265" s="63">
        <f>'Door Comparison'!G265</f>
        <v>0</v>
      </c>
      <c r="H265" s="63">
        <f>'Door Comparison'!H265</f>
        <v>1</v>
      </c>
      <c r="J265" s="63">
        <f>'Door Comparison'!J265</f>
        <v>0</v>
      </c>
      <c r="K265" s="63">
        <f>'Door Comparison'!K265</f>
        <v>0</v>
      </c>
      <c r="L265" s="63">
        <f>'Door Comparison'!L265</f>
        <v>0</v>
      </c>
      <c r="N265" s="65">
        <f t="shared" si="12"/>
        <v>0.49</v>
      </c>
      <c r="P265" s="65">
        <f t="shared" si="13"/>
        <v>4.33</v>
      </c>
      <c r="R265" s="1">
        <f>JMS!X264</f>
        <v>171.49</v>
      </c>
      <c r="S265" s="65">
        <f>'Door Comparison'!W265</f>
        <v>659.05</v>
      </c>
      <c r="U265" s="65">
        <f t="shared" si="14"/>
        <v>0</v>
      </c>
      <c r="X265" s="66">
        <f t="shared" si="15"/>
        <v>835.36</v>
      </c>
      <c r="Y265" s="61" t="e">
        <f>#REF!</f>
        <v>#REF!</v>
      </c>
      <c r="Z265" s="118">
        <f>'Door Labour'!AA265</f>
        <v>0</v>
      </c>
    </row>
    <row r="266" spans="1:26" x14ac:dyDescent="0.25">
      <c r="A266" s="64">
        <f>'Door Comparison'!A266</f>
        <v>5</v>
      </c>
      <c r="B266" s="145">
        <f>'Door Comparison'!B266</f>
        <v>88</v>
      </c>
      <c r="C266" s="77" t="str">
        <f>'Door Comparison'!C266</f>
        <v>A03</v>
      </c>
      <c r="D266" s="60">
        <f>'Door Comparison'!D266</f>
        <v>2000</v>
      </c>
      <c r="E266" s="60">
        <f>'Door Comparison'!E266</f>
        <v>2200</v>
      </c>
      <c r="G266" s="63">
        <f>'Door Comparison'!G266</f>
        <v>0</v>
      </c>
      <c r="H266" s="63">
        <f>'Door Comparison'!H266</f>
        <v>1</v>
      </c>
      <c r="J266" s="63">
        <f>'Door Comparison'!J266</f>
        <v>0</v>
      </c>
      <c r="K266" s="63">
        <f>'Door Comparison'!K266</f>
        <v>0</v>
      </c>
      <c r="L266" s="63">
        <f>'Door Comparison'!L266</f>
        <v>0</v>
      </c>
      <c r="N266" s="65">
        <f t="shared" ref="N266:N329" si="16">(D266+2*E266)*((G266*0.04)+(H266*0.09))/1000</f>
        <v>0.57999999999999996</v>
      </c>
      <c r="P266" s="65">
        <f t="shared" ref="P266:P329" si="17">((D266+2*E266)*0.8)/1000</f>
        <v>5.12</v>
      </c>
      <c r="R266" s="1">
        <f>JMS!X265</f>
        <v>0</v>
      </c>
      <c r="S266" s="65">
        <f>'Door Comparison'!W266</f>
        <v>1433.15</v>
      </c>
      <c r="U266" s="65">
        <f t="shared" ref="U266:U329" si="18">(J266+K266+L266)*(2*((D266+2*E266)*1/1000))</f>
        <v>0</v>
      </c>
      <c r="X266" s="66">
        <f t="shared" ref="X266:X329" si="19">SUM(N266:W266)</f>
        <v>1438.85</v>
      </c>
      <c r="Y266" s="61" t="e">
        <f>#REF!</f>
        <v>#REF!</v>
      </c>
      <c r="Z266" s="118">
        <f>'Door Labour'!AA266</f>
        <v>0</v>
      </c>
    </row>
    <row r="267" spans="1:26" x14ac:dyDescent="0.25">
      <c r="A267" s="64">
        <f>'Door Comparison'!A267</f>
        <v>5</v>
      </c>
      <c r="B267" s="145">
        <f>'Door Comparison'!B267</f>
        <v>89</v>
      </c>
      <c r="C267" s="77" t="str">
        <f>'Door Comparison'!C267</f>
        <v>A02</v>
      </c>
      <c r="D267" s="60">
        <f>'Door Comparison'!D267</f>
        <v>1010</v>
      </c>
      <c r="E267" s="60">
        <f>'Door Comparison'!E267</f>
        <v>2200</v>
      </c>
      <c r="G267" s="63">
        <f>'Door Comparison'!G267</f>
        <v>0</v>
      </c>
      <c r="H267" s="63">
        <f>'Door Comparison'!H267</f>
        <v>1</v>
      </c>
      <c r="J267" s="63">
        <f>'Door Comparison'!J267</f>
        <v>0</v>
      </c>
      <c r="K267" s="63">
        <f>'Door Comparison'!K267</f>
        <v>0</v>
      </c>
      <c r="L267" s="63">
        <f>'Door Comparison'!L267</f>
        <v>0</v>
      </c>
      <c r="N267" s="65">
        <f t="shared" si="16"/>
        <v>0.49</v>
      </c>
      <c r="P267" s="65">
        <f t="shared" si="17"/>
        <v>4.33</v>
      </c>
      <c r="R267" s="1">
        <f>JMS!X266</f>
        <v>171.49</v>
      </c>
      <c r="S267" s="65">
        <f>'Door Comparison'!W267</f>
        <v>659.05</v>
      </c>
      <c r="U267" s="65">
        <f t="shared" si="18"/>
        <v>0</v>
      </c>
      <c r="X267" s="66">
        <f t="shared" si="19"/>
        <v>835.36</v>
      </c>
      <c r="Y267" s="61" t="e">
        <f>#REF!</f>
        <v>#REF!</v>
      </c>
      <c r="Z267" s="118">
        <f>'Door Labour'!AA267</f>
        <v>0</v>
      </c>
    </row>
    <row r="268" spans="1:26" x14ac:dyDescent="0.25">
      <c r="A268" s="64">
        <f>'Door Comparison'!A268</f>
        <v>5</v>
      </c>
      <c r="B268" s="145">
        <f>'Door Comparison'!B268</f>
        <v>90</v>
      </c>
      <c r="C268" s="77" t="str">
        <f>'Door Comparison'!C268</f>
        <v>A02</v>
      </c>
      <c r="D268" s="60">
        <f>'Door Comparison'!D268</f>
        <v>1010</v>
      </c>
      <c r="E268" s="60">
        <f>'Door Comparison'!E268</f>
        <v>2200</v>
      </c>
      <c r="G268" s="63">
        <f>'Door Comparison'!G268</f>
        <v>0</v>
      </c>
      <c r="H268" s="63">
        <f>'Door Comparison'!H268</f>
        <v>1</v>
      </c>
      <c r="J268" s="63">
        <f>'Door Comparison'!J268</f>
        <v>0</v>
      </c>
      <c r="K268" s="63">
        <f>'Door Comparison'!K268</f>
        <v>0</v>
      </c>
      <c r="L268" s="63">
        <f>'Door Comparison'!L268</f>
        <v>0</v>
      </c>
      <c r="N268" s="65">
        <f t="shared" si="16"/>
        <v>0.49</v>
      </c>
      <c r="P268" s="65">
        <f t="shared" si="17"/>
        <v>4.33</v>
      </c>
      <c r="R268" s="1">
        <f>JMS!X267</f>
        <v>181.23</v>
      </c>
      <c r="S268" s="65">
        <f>'Door Comparison'!W268</f>
        <v>659.05</v>
      </c>
      <c r="U268" s="65">
        <f t="shared" si="18"/>
        <v>0</v>
      </c>
      <c r="X268" s="66">
        <f t="shared" si="19"/>
        <v>845.1</v>
      </c>
      <c r="Y268" s="61" t="e">
        <f>#REF!</f>
        <v>#REF!</v>
      </c>
      <c r="Z268" s="118">
        <f>'Door Labour'!AA268</f>
        <v>0</v>
      </c>
    </row>
    <row r="269" spans="1:26" x14ac:dyDescent="0.25">
      <c r="A269" s="64">
        <f>'Door Comparison'!A269</f>
        <v>5</v>
      </c>
      <c r="B269" s="145">
        <f>'Door Comparison'!B269</f>
        <v>91</v>
      </c>
      <c r="C269" s="77" t="str">
        <f>'Door Comparison'!C269</f>
        <v>A04</v>
      </c>
      <c r="D269" s="60">
        <f>'Door Comparison'!D269</f>
        <v>1540</v>
      </c>
      <c r="E269" s="60">
        <f>'Door Comparison'!E269</f>
        <v>2200</v>
      </c>
      <c r="G269" s="63">
        <f>'Door Comparison'!G269</f>
        <v>0</v>
      </c>
      <c r="H269" s="63">
        <f>'Door Comparison'!H269</f>
        <v>1</v>
      </c>
      <c r="J269" s="63">
        <f>'Door Comparison'!J269</f>
        <v>0</v>
      </c>
      <c r="K269" s="63">
        <f>'Door Comparison'!K269</f>
        <v>0</v>
      </c>
      <c r="L269" s="63">
        <f>'Door Comparison'!L269</f>
        <v>0</v>
      </c>
      <c r="N269" s="65">
        <f t="shared" si="16"/>
        <v>0.53</v>
      </c>
      <c r="P269" s="65">
        <f t="shared" si="17"/>
        <v>4.75</v>
      </c>
      <c r="R269" s="1">
        <f>JMS!X268</f>
        <v>179.38</v>
      </c>
      <c r="S269" s="65">
        <f>'Door Comparison'!W269</f>
        <v>479.69</v>
      </c>
      <c r="U269" s="65">
        <f t="shared" si="18"/>
        <v>0</v>
      </c>
      <c r="X269" s="66">
        <f t="shared" si="19"/>
        <v>664.35</v>
      </c>
      <c r="Y269" s="61" t="e">
        <f>#REF!</f>
        <v>#REF!</v>
      </c>
      <c r="Z269" s="118">
        <f>'Door Labour'!AA269</f>
        <v>0</v>
      </c>
    </row>
    <row r="270" spans="1:26" x14ac:dyDescent="0.25">
      <c r="A270" s="64">
        <f>'Door Comparison'!A270</f>
        <v>5</v>
      </c>
      <c r="B270" s="145">
        <f>'Door Comparison'!B270</f>
        <v>92</v>
      </c>
      <c r="C270" s="77" t="str">
        <f>'Door Comparison'!C270</f>
        <v>A01</v>
      </c>
      <c r="D270" s="60">
        <f>'Door Comparison'!D270</f>
        <v>1010</v>
      </c>
      <c r="E270" s="60">
        <f>'Door Comparison'!E270</f>
        <v>2200</v>
      </c>
      <c r="G270" s="63">
        <f>'Door Comparison'!G270</f>
        <v>0</v>
      </c>
      <c r="H270" s="63">
        <f>'Door Comparison'!H270</f>
        <v>1</v>
      </c>
      <c r="J270" s="63">
        <f>'Door Comparison'!J270</f>
        <v>1</v>
      </c>
      <c r="K270" s="63">
        <f>'Door Comparison'!K270</f>
        <v>0</v>
      </c>
      <c r="L270" s="63">
        <f>'Door Comparison'!L270</f>
        <v>1</v>
      </c>
      <c r="N270" s="65">
        <f t="shared" si="16"/>
        <v>0.49</v>
      </c>
      <c r="P270" s="65">
        <f t="shared" si="17"/>
        <v>4.33</v>
      </c>
      <c r="R270" s="1">
        <f>JMS!X269</f>
        <v>445.33</v>
      </c>
      <c r="S270" s="65">
        <f>'Door Comparison'!W270</f>
        <v>1085.98</v>
      </c>
      <c r="U270" s="65">
        <f t="shared" si="18"/>
        <v>21.64</v>
      </c>
      <c r="X270" s="66">
        <f t="shared" si="19"/>
        <v>1557.77</v>
      </c>
      <c r="Y270" s="61" t="e">
        <f>#REF!</f>
        <v>#REF!</v>
      </c>
      <c r="Z270" s="118">
        <f>'Door Labour'!AA270</f>
        <v>0</v>
      </c>
    </row>
    <row r="271" spans="1:26" x14ac:dyDescent="0.25">
      <c r="A271" s="64">
        <f>'Door Comparison'!A271</f>
        <v>5</v>
      </c>
      <c r="B271" s="145">
        <f>'Door Comparison'!B271</f>
        <v>93</v>
      </c>
      <c r="C271" s="77" t="str">
        <f>'Door Comparison'!C271</f>
        <v>A02</v>
      </c>
      <c r="D271" s="60">
        <f>'Door Comparison'!D271</f>
        <v>1010</v>
      </c>
      <c r="E271" s="60">
        <f>'Door Comparison'!E271</f>
        <v>2200</v>
      </c>
      <c r="G271" s="63">
        <f>'Door Comparison'!G271</f>
        <v>0</v>
      </c>
      <c r="H271" s="63">
        <f>'Door Comparison'!H271</f>
        <v>1</v>
      </c>
      <c r="J271" s="63">
        <f>'Door Comparison'!J271</f>
        <v>0</v>
      </c>
      <c r="K271" s="63">
        <f>'Door Comparison'!K271</f>
        <v>0</v>
      </c>
      <c r="L271" s="63">
        <f>'Door Comparison'!L271</f>
        <v>0</v>
      </c>
      <c r="N271" s="65">
        <f t="shared" si="16"/>
        <v>0.49</v>
      </c>
      <c r="P271" s="65">
        <f t="shared" si="17"/>
        <v>4.33</v>
      </c>
      <c r="R271" s="1">
        <f>JMS!X270</f>
        <v>171.49</v>
      </c>
      <c r="S271" s="65">
        <f>'Door Comparison'!W271</f>
        <v>659.05</v>
      </c>
      <c r="U271" s="65">
        <f t="shared" si="18"/>
        <v>0</v>
      </c>
      <c r="X271" s="66">
        <f t="shared" si="19"/>
        <v>835.36</v>
      </c>
      <c r="Y271" s="61" t="e">
        <f>#REF!</f>
        <v>#REF!</v>
      </c>
      <c r="Z271" s="118">
        <f>'Door Labour'!AA271</f>
        <v>0</v>
      </c>
    </row>
    <row r="272" spans="1:26" x14ac:dyDescent="0.25">
      <c r="A272" s="64">
        <f>'Door Comparison'!A272</f>
        <v>5</v>
      </c>
      <c r="B272" s="145">
        <f>'Door Comparison'!B272</f>
        <v>94</v>
      </c>
      <c r="C272" s="77" t="str">
        <f>'Door Comparison'!C272</f>
        <v>A04</v>
      </c>
      <c r="D272" s="60">
        <f>'Door Comparison'!D272</f>
        <v>1340</v>
      </c>
      <c r="E272" s="60">
        <f>'Door Comparison'!E272</f>
        <v>2200</v>
      </c>
      <c r="G272" s="63">
        <f>'Door Comparison'!G272</f>
        <v>0</v>
      </c>
      <c r="H272" s="63">
        <f>'Door Comparison'!H272</f>
        <v>1</v>
      </c>
      <c r="J272" s="63">
        <f>'Door Comparison'!J272</f>
        <v>0</v>
      </c>
      <c r="K272" s="63">
        <f>'Door Comparison'!K272</f>
        <v>0</v>
      </c>
      <c r="L272" s="63">
        <f>'Door Comparison'!L272</f>
        <v>0</v>
      </c>
      <c r="N272" s="65">
        <f t="shared" si="16"/>
        <v>0.52</v>
      </c>
      <c r="P272" s="65">
        <f t="shared" si="17"/>
        <v>4.59</v>
      </c>
      <c r="R272" s="1">
        <f>JMS!X271</f>
        <v>176.4</v>
      </c>
      <c r="S272" s="65">
        <f>'Door Comparison'!W272</f>
        <v>423.38</v>
      </c>
      <c r="U272" s="65">
        <f t="shared" si="18"/>
        <v>0</v>
      </c>
      <c r="X272" s="66">
        <f t="shared" si="19"/>
        <v>604.89</v>
      </c>
      <c r="Y272" s="61" t="e">
        <f>#REF!</f>
        <v>#REF!</v>
      </c>
      <c r="Z272" s="118">
        <f>'Door Labour'!AA272</f>
        <v>0</v>
      </c>
    </row>
    <row r="273" spans="1:26" x14ac:dyDescent="0.25">
      <c r="A273" s="64">
        <f>'Door Comparison'!A273</f>
        <v>5</v>
      </c>
      <c r="B273" s="145">
        <f>'Door Comparison'!B273</f>
        <v>95</v>
      </c>
      <c r="C273" s="77" t="str">
        <f>'Door Comparison'!C273</f>
        <v>A02</v>
      </c>
      <c r="D273" s="60">
        <f>'Door Comparison'!D273</f>
        <v>1010</v>
      </c>
      <c r="E273" s="60">
        <f>'Door Comparison'!E273</f>
        <v>2200</v>
      </c>
      <c r="G273" s="63">
        <f>'Door Comparison'!G273</f>
        <v>0</v>
      </c>
      <c r="H273" s="63">
        <f>'Door Comparison'!H273</f>
        <v>1</v>
      </c>
      <c r="J273" s="63">
        <f>'Door Comparison'!J273</f>
        <v>0</v>
      </c>
      <c r="K273" s="63">
        <f>'Door Comparison'!K273</f>
        <v>0</v>
      </c>
      <c r="L273" s="63">
        <f>'Door Comparison'!L273</f>
        <v>0</v>
      </c>
      <c r="N273" s="65">
        <f t="shared" si="16"/>
        <v>0.49</v>
      </c>
      <c r="P273" s="65">
        <f t="shared" si="17"/>
        <v>4.33</v>
      </c>
      <c r="R273" s="1">
        <f>JMS!X272</f>
        <v>171.49</v>
      </c>
      <c r="S273" s="65">
        <f>'Door Comparison'!W273</f>
        <v>659.05</v>
      </c>
      <c r="U273" s="65">
        <f t="shared" si="18"/>
        <v>0</v>
      </c>
      <c r="X273" s="66">
        <f t="shared" si="19"/>
        <v>835.36</v>
      </c>
      <c r="Y273" s="61" t="e">
        <f>#REF!</f>
        <v>#REF!</v>
      </c>
      <c r="Z273" s="118">
        <f>'Door Labour'!AA273</f>
        <v>0</v>
      </c>
    </row>
    <row r="274" spans="1:26" x14ac:dyDescent="0.25">
      <c r="A274" s="64">
        <f>'Door Comparison'!A274</f>
        <v>5</v>
      </c>
      <c r="B274" s="145">
        <f>'Door Comparison'!B274</f>
        <v>96</v>
      </c>
      <c r="C274" s="77" t="str">
        <f>'Door Comparison'!C274</f>
        <v>A01</v>
      </c>
      <c r="D274" s="60">
        <f>'Door Comparison'!D274</f>
        <v>1010</v>
      </c>
      <c r="E274" s="60">
        <f>'Door Comparison'!E274</f>
        <v>2200</v>
      </c>
      <c r="G274" s="63">
        <f>'Door Comparison'!G274</f>
        <v>0</v>
      </c>
      <c r="H274" s="63">
        <f>'Door Comparison'!H274</f>
        <v>1</v>
      </c>
      <c r="J274" s="63">
        <f>'Door Comparison'!J274</f>
        <v>1</v>
      </c>
      <c r="K274" s="63">
        <f>'Door Comparison'!K274</f>
        <v>0</v>
      </c>
      <c r="L274" s="63">
        <f>'Door Comparison'!L274</f>
        <v>1</v>
      </c>
      <c r="N274" s="65">
        <f t="shared" si="16"/>
        <v>0.49</v>
      </c>
      <c r="P274" s="65">
        <f t="shared" si="17"/>
        <v>4.33</v>
      </c>
      <c r="R274" s="1">
        <f>JMS!X273</f>
        <v>445.33</v>
      </c>
      <c r="S274" s="65">
        <f>'Door Comparison'!W274</f>
        <v>1085.98</v>
      </c>
      <c r="U274" s="65">
        <f t="shared" si="18"/>
        <v>21.64</v>
      </c>
      <c r="X274" s="66">
        <f t="shared" si="19"/>
        <v>1557.77</v>
      </c>
      <c r="Y274" s="61" t="e">
        <f>#REF!</f>
        <v>#REF!</v>
      </c>
      <c r="Z274" s="118">
        <f>'Door Labour'!AA274</f>
        <v>0</v>
      </c>
    </row>
    <row r="275" spans="1:26" x14ac:dyDescent="0.25">
      <c r="A275" s="64">
        <f>'Door Comparison'!A275</f>
        <v>5</v>
      </c>
      <c r="B275" s="145">
        <f>'Door Comparison'!B275</f>
        <v>97</v>
      </c>
      <c r="C275" s="77" t="str">
        <f>'Door Comparison'!C275</f>
        <v>A04</v>
      </c>
      <c r="D275" s="60">
        <f>'Door Comparison'!D275</f>
        <v>1595</v>
      </c>
      <c r="E275" s="60">
        <f>'Door Comparison'!E275</f>
        <v>2200</v>
      </c>
      <c r="G275" s="63">
        <f>'Door Comparison'!G275</f>
        <v>0</v>
      </c>
      <c r="H275" s="63">
        <f>'Door Comparison'!H275</f>
        <v>1</v>
      </c>
      <c r="J275" s="63">
        <f>'Door Comparison'!J275</f>
        <v>0</v>
      </c>
      <c r="K275" s="63">
        <f>'Door Comparison'!K275</f>
        <v>0</v>
      </c>
      <c r="L275" s="63">
        <f>'Door Comparison'!L275</f>
        <v>0</v>
      </c>
      <c r="N275" s="65">
        <f t="shared" si="16"/>
        <v>0.54</v>
      </c>
      <c r="P275" s="65">
        <f t="shared" si="17"/>
        <v>4.8</v>
      </c>
      <c r="R275" s="1">
        <f>JMS!X274</f>
        <v>180.2</v>
      </c>
      <c r="S275" s="65">
        <f>'Door Comparison'!W275</f>
        <v>479.69</v>
      </c>
      <c r="U275" s="65">
        <f t="shared" si="18"/>
        <v>0</v>
      </c>
      <c r="X275" s="66">
        <f t="shared" si="19"/>
        <v>665.23</v>
      </c>
      <c r="Y275" s="61" t="e">
        <f>#REF!</f>
        <v>#REF!</v>
      </c>
      <c r="Z275" s="118">
        <f>'Door Labour'!AA275</f>
        <v>0</v>
      </c>
    </row>
    <row r="276" spans="1:26" x14ac:dyDescent="0.25">
      <c r="A276" s="64">
        <f>'Door Comparison'!A276</f>
        <v>5</v>
      </c>
      <c r="B276" s="145">
        <f>'Door Comparison'!B276</f>
        <v>98</v>
      </c>
      <c r="C276" s="77" t="str">
        <f>'Door Comparison'!C276</f>
        <v>A02</v>
      </c>
      <c r="D276" s="60">
        <f>'Door Comparison'!D276</f>
        <v>910</v>
      </c>
      <c r="E276" s="60">
        <f>'Door Comparison'!E276</f>
        <v>2200</v>
      </c>
      <c r="G276" s="63">
        <f>'Door Comparison'!G276</f>
        <v>0</v>
      </c>
      <c r="H276" s="63">
        <f>'Door Comparison'!H276</f>
        <v>1</v>
      </c>
      <c r="J276" s="63">
        <f>'Door Comparison'!J276</f>
        <v>0</v>
      </c>
      <c r="K276" s="63">
        <f>'Door Comparison'!K276</f>
        <v>0</v>
      </c>
      <c r="L276" s="63">
        <f>'Door Comparison'!L276</f>
        <v>0</v>
      </c>
      <c r="N276" s="65">
        <f t="shared" si="16"/>
        <v>0.48</v>
      </c>
      <c r="P276" s="65">
        <f t="shared" si="17"/>
        <v>4.25</v>
      </c>
      <c r="R276" s="1">
        <f>JMS!X275</f>
        <v>179.57</v>
      </c>
      <c r="S276" s="65">
        <f>'Door Comparison'!W276</f>
        <v>617.13</v>
      </c>
      <c r="U276" s="65">
        <f t="shared" si="18"/>
        <v>0</v>
      </c>
      <c r="X276" s="66">
        <f t="shared" si="19"/>
        <v>801.43</v>
      </c>
      <c r="Y276" s="61" t="e">
        <f>#REF!</f>
        <v>#REF!</v>
      </c>
      <c r="Z276" s="118">
        <f>'Door Labour'!AA276</f>
        <v>0</v>
      </c>
    </row>
    <row r="277" spans="1:26" x14ac:dyDescent="0.25">
      <c r="A277" s="64">
        <f>'Door Comparison'!A277</f>
        <v>5</v>
      </c>
      <c r="B277" s="145">
        <f>'Door Comparison'!B277</f>
        <v>99</v>
      </c>
      <c r="C277" s="77" t="str">
        <f>'Door Comparison'!C277</f>
        <v>A02</v>
      </c>
      <c r="D277" s="60">
        <f>'Door Comparison'!D277</f>
        <v>1010</v>
      </c>
      <c r="E277" s="60">
        <f>'Door Comparison'!E277</f>
        <v>2200</v>
      </c>
      <c r="G277" s="63">
        <f>'Door Comparison'!G277</f>
        <v>0</v>
      </c>
      <c r="H277" s="63">
        <f>'Door Comparison'!H277</f>
        <v>1</v>
      </c>
      <c r="J277" s="63">
        <f>'Door Comparison'!J277</f>
        <v>0</v>
      </c>
      <c r="K277" s="63">
        <f>'Door Comparison'!K277</f>
        <v>0</v>
      </c>
      <c r="L277" s="63">
        <f>'Door Comparison'!L277</f>
        <v>0</v>
      </c>
      <c r="N277" s="65">
        <f t="shared" si="16"/>
        <v>0.49</v>
      </c>
      <c r="P277" s="65">
        <f t="shared" si="17"/>
        <v>4.33</v>
      </c>
      <c r="R277" s="1">
        <f>JMS!X276</f>
        <v>171.49</v>
      </c>
      <c r="S277" s="65">
        <f>'Door Comparison'!W277</f>
        <v>659.05</v>
      </c>
      <c r="U277" s="65">
        <f t="shared" si="18"/>
        <v>0</v>
      </c>
      <c r="X277" s="66">
        <f t="shared" si="19"/>
        <v>835.36</v>
      </c>
      <c r="Y277" s="61" t="e">
        <f>#REF!</f>
        <v>#REF!</v>
      </c>
      <c r="Z277" s="118">
        <f>'Door Labour'!AA277</f>
        <v>0</v>
      </c>
    </row>
    <row r="278" spans="1:26" x14ac:dyDescent="0.25">
      <c r="A278" s="64">
        <f>'Door Comparison'!A278</f>
        <v>5</v>
      </c>
      <c r="B278" s="145">
        <f>'Door Comparison'!B278</f>
        <v>100</v>
      </c>
      <c r="C278" s="77" t="str">
        <f>'Door Comparison'!C278</f>
        <v>A02</v>
      </c>
      <c r="D278" s="60">
        <f>'Door Comparison'!D278</f>
        <v>1010</v>
      </c>
      <c r="E278" s="60">
        <f>'Door Comparison'!E278</f>
        <v>2200</v>
      </c>
      <c r="G278" s="63">
        <f>'Door Comparison'!G278</f>
        <v>0</v>
      </c>
      <c r="H278" s="63">
        <f>'Door Comparison'!H278</f>
        <v>1</v>
      </c>
      <c r="J278" s="63">
        <f>'Door Comparison'!J278</f>
        <v>0</v>
      </c>
      <c r="K278" s="63">
        <f>'Door Comparison'!K278</f>
        <v>0</v>
      </c>
      <c r="L278" s="63">
        <f>'Door Comparison'!L278</f>
        <v>0</v>
      </c>
      <c r="N278" s="65">
        <f t="shared" si="16"/>
        <v>0.49</v>
      </c>
      <c r="P278" s="65">
        <f t="shared" si="17"/>
        <v>4.33</v>
      </c>
      <c r="R278" s="1">
        <f>JMS!X277</f>
        <v>171.49</v>
      </c>
      <c r="S278" s="65">
        <f>'Door Comparison'!W278</f>
        <v>659.05</v>
      </c>
      <c r="U278" s="65">
        <f t="shared" si="18"/>
        <v>0</v>
      </c>
      <c r="X278" s="66">
        <f t="shared" si="19"/>
        <v>835.36</v>
      </c>
      <c r="Y278" s="61" t="e">
        <f>#REF!</f>
        <v>#REF!</v>
      </c>
      <c r="Z278" s="118">
        <f>'Door Labour'!AA278</f>
        <v>0</v>
      </c>
    </row>
    <row r="279" spans="1:26" x14ac:dyDescent="0.25">
      <c r="A279" s="64">
        <f>'Door Comparison'!A279</f>
        <v>5</v>
      </c>
      <c r="B279" s="145">
        <f>'Door Comparison'!B279</f>
        <v>101</v>
      </c>
      <c r="C279" s="77" t="str">
        <f>'Door Comparison'!C279</f>
        <v>A02</v>
      </c>
      <c r="D279" s="60">
        <f>'Door Comparison'!D279</f>
        <v>1010</v>
      </c>
      <c r="E279" s="60">
        <f>'Door Comparison'!E279</f>
        <v>2200</v>
      </c>
      <c r="G279" s="63">
        <f>'Door Comparison'!G279</f>
        <v>0</v>
      </c>
      <c r="H279" s="63">
        <f>'Door Comparison'!H279</f>
        <v>1</v>
      </c>
      <c r="J279" s="63">
        <f>'Door Comparison'!J279</f>
        <v>0</v>
      </c>
      <c r="K279" s="63">
        <f>'Door Comparison'!K279</f>
        <v>0</v>
      </c>
      <c r="L279" s="63">
        <f>'Door Comparison'!L279</f>
        <v>0</v>
      </c>
      <c r="N279" s="65">
        <f t="shared" si="16"/>
        <v>0.49</v>
      </c>
      <c r="P279" s="65">
        <f t="shared" si="17"/>
        <v>4.33</v>
      </c>
      <c r="R279" s="1">
        <f>JMS!X278</f>
        <v>181.23</v>
      </c>
      <c r="S279" s="65">
        <f>'Door Comparison'!W279</f>
        <v>659.05</v>
      </c>
      <c r="U279" s="65">
        <f t="shared" si="18"/>
        <v>0</v>
      </c>
      <c r="X279" s="66">
        <f t="shared" si="19"/>
        <v>845.1</v>
      </c>
      <c r="Y279" s="61" t="e">
        <f>#REF!</f>
        <v>#REF!</v>
      </c>
      <c r="Z279" s="118">
        <f>'Door Labour'!AA279</f>
        <v>0</v>
      </c>
    </row>
    <row r="280" spans="1:26" x14ac:dyDescent="0.25">
      <c r="A280" s="64">
        <f>'Door Comparison'!A280</f>
        <v>5</v>
      </c>
      <c r="B280" s="145">
        <f>'Door Comparison'!B280</f>
        <v>102</v>
      </c>
      <c r="C280" s="77" t="str">
        <f>'Door Comparison'!C280</f>
        <v>A01</v>
      </c>
      <c r="D280" s="60">
        <f>'Door Comparison'!D280</f>
        <v>1010</v>
      </c>
      <c r="E280" s="60">
        <f>'Door Comparison'!E280</f>
        <v>2200</v>
      </c>
      <c r="G280" s="63">
        <f>'Door Comparison'!G280</f>
        <v>0</v>
      </c>
      <c r="H280" s="63">
        <f>'Door Comparison'!H280</f>
        <v>1</v>
      </c>
      <c r="J280" s="63">
        <f>'Door Comparison'!J280</f>
        <v>1</v>
      </c>
      <c r="K280" s="63">
        <f>'Door Comparison'!K280</f>
        <v>0</v>
      </c>
      <c r="L280" s="63">
        <f>'Door Comparison'!L280</f>
        <v>1</v>
      </c>
      <c r="N280" s="65">
        <f t="shared" si="16"/>
        <v>0.49</v>
      </c>
      <c r="P280" s="65">
        <f t="shared" si="17"/>
        <v>4.33</v>
      </c>
      <c r="R280" s="1">
        <f>JMS!X279</f>
        <v>445.33</v>
      </c>
      <c r="S280" s="65">
        <f>'Door Comparison'!W280</f>
        <v>1085.98</v>
      </c>
      <c r="U280" s="65">
        <f t="shared" si="18"/>
        <v>21.64</v>
      </c>
      <c r="X280" s="66">
        <f t="shared" si="19"/>
        <v>1557.77</v>
      </c>
      <c r="Y280" s="61" t="e">
        <f>#REF!</f>
        <v>#REF!</v>
      </c>
      <c r="Z280" s="118">
        <f>'Door Labour'!AA280</f>
        <v>0</v>
      </c>
    </row>
    <row r="281" spans="1:26" x14ac:dyDescent="0.25">
      <c r="A281" s="64">
        <f>'Door Comparison'!A281</f>
        <v>5</v>
      </c>
      <c r="B281" s="145">
        <f>'Door Comparison'!B281</f>
        <v>103</v>
      </c>
      <c r="C281" s="77" t="str">
        <f>'Door Comparison'!C281</f>
        <v>A04</v>
      </c>
      <c r="D281" s="60">
        <f>'Door Comparison'!D281</f>
        <v>1340</v>
      </c>
      <c r="E281" s="60">
        <f>'Door Comparison'!E281</f>
        <v>2200</v>
      </c>
      <c r="G281" s="63">
        <f>'Door Comparison'!G281</f>
        <v>0</v>
      </c>
      <c r="H281" s="63">
        <f>'Door Comparison'!H281</f>
        <v>1</v>
      </c>
      <c r="J281" s="63">
        <f>'Door Comparison'!J281</f>
        <v>0</v>
      </c>
      <c r="K281" s="63">
        <f>'Door Comparison'!K281</f>
        <v>0</v>
      </c>
      <c r="L281" s="63">
        <f>'Door Comparison'!L281</f>
        <v>0</v>
      </c>
      <c r="N281" s="65">
        <f t="shared" si="16"/>
        <v>0.52</v>
      </c>
      <c r="P281" s="65">
        <f t="shared" si="17"/>
        <v>4.59</v>
      </c>
      <c r="R281" s="1">
        <f>JMS!X280</f>
        <v>176.4</v>
      </c>
      <c r="S281" s="65">
        <f>'Door Comparison'!W281</f>
        <v>423.38</v>
      </c>
      <c r="U281" s="65">
        <f t="shared" si="18"/>
        <v>0</v>
      </c>
      <c r="X281" s="66">
        <f t="shared" si="19"/>
        <v>604.89</v>
      </c>
      <c r="Y281" s="61" t="e">
        <f>#REF!</f>
        <v>#REF!</v>
      </c>
      <c r="Z281" s="118">
        <f>'Door Labour'!AA281</f>
        <v>0</v>
      </c>
    </row>
    <row r="282" spans="1:26" x14ac:dyDescent="0.25">
      <c r="A282" s="64">
        <f>'Door Comparison'!A282</f>
        <v>5</v>
      </c>
      <c r="B282" s="145">
        <f>'Door Comparison'!B282</f>
        <v>104</v>
      </c>
      <c r="C282" s="77" t="str">
        <f>'Door Comparison'!C282</f>
        <v>A02</v>
      </c>
      <c r="D282" s="60">
        <f>'Door Comparison'!D282</f>
        <v>1010</v>
      </c>
      <c r="E282" s="60">
        <f>'Door Comparison'!E282</f>
        <v>2200</v>
      </c>
      <c r="G282" s="63">
        <f>'Door Comparison'!G282</f>
        <v>0</v>
      </c>
      <c r="H282" s="63">
        <f>'Door Comparison'!H282</f>
        <v>1</v>
      </c>
      <c r="J282" s="63">
        <f>'Door Comparison'!J282</f>
        <v>0</v>
      </c>
      <c r="K282" s="63">
        <f>'Door Comparison'!K282</f>
        <v>0</v>
      </c>
      <c r="L282" s="63">
        <f>'Door Comparison'!L282</f>
        <v>0</v>
      </c>
      <c r="N282" s="65">
        <f t="shared" si="16"/>
        <v>0.49</v>
      </c>
      <c r="P282" s="65">
        <f t="shared" si="17"/>
        <v>4.33</v>
      </c>
      <c r="R282" s="1">
        <f>JMS!X281</f>
        <v>171.49</v>
      </c>
      <c r="S282" s="65">
        <f>'Door Comparison'!W282</f>
        <v>659.05</v>
      </c>
      <c r="U282" s="65">
        <f t="shared" si="18"/>
        <v>0</v>
      </c>
      <c r="X282" s="66">
        <f t="shared" si="19"/>
        <v>835.36</v>
      </c>
      <c r="Y282" s="61" t="e">
        <f>#REF!</f>
        <v>#REF!</v>
      </c>
      <c r="Z282" s="118">
        <f>'Door Labour'!AA282</f>
        <v>0</v>
      </c>
    </row>
    <row r="283" spans="1:26" x14ac:dyDescent="0.25">
      <c r="A283" s="64">
        <f>'Door Comparison'!A283</f>
        <v>5</v>
      </c>
      <c r="B283" s="145">
        <f>'Door Comparison'!B283</f>
        <v>105</v>
      </c>
      <c r="C283" s="77" t="str">
        <f>'Door Comparison'!C283</f>
        <v>A02</v>
      </c>
      <c r="D283" s="60">
        <f>'Door Comparison'!D283</f>
        <v>1010</v>
      </c>
      <c r="E283" s="60">
        <f>'Door Comparison'!E283</f>
        <v>2200</v>
      </c>
      <c r="G283" s="63">
        <f>'Door Comparison'!G283</f>
        <v>0</v>
      </c>
      <c r="H283" s="63">
        <f>'Door Comparison'!H283</f>
        <v>1</v>
      </c>
      <c r="J283" s="63">
        <f>'Door Comparison'!J283</f>
        <v>0</v>
      </c>
      <c r="K283" s="63">
        <f>'Door Comparison'!K283</f>
        <v>0</v>
      </c>
      <c r="L283" s="63">
        <f>'Door Comparison'!L283</f>
        <v>0</v>
      </c>
      <c r="N283" s="65">
        <f t="shared" si="16"/>
        <v>0.49</v>
      </c>
      <c r="P283" s="65">
        <f t="shared" si="17"/>
        <v>4.33</v>
      </c>
      <c r="R283" s="1">
        <f>JMS!X282</f>
        <v>171.49</v>
      </c>
      <c r="S283" s="65">
        <f>'Door Comparison'!W283</f>
        <v>659.05</v>
      </c>
      <c r="U283" s="65">
        <f t="shared" si="18"/>
        <v>0</v>
      </c>
      <c r="X283" s="66">
        <f t="shared" si="19"/>
        <v>835.36</v>
      </c>
      <c r="Y283" s="61" t="e">
        <f>#REF!</f>
        <v>#REF!</v>
      </c>
      <c r="Z283" s="118">
        <f>'Door Labour'!AA283</f>
        <v>0</v>
      </c>
    </row>
    <row r="284" spans="1:26" x14ac:dyDescent="0.25">
      <c r="A284" s="64">
        <f>'Door Comparison'!A284</f>
        <v>5</v>
      </c>
      <c r="B284" s="145">
        <f>'Door Comparison'!B284</f>
        <v>106</v>
      </c>
      <c r="C284" s="77" t="str">
        <f>'Door Comparison'!C284</f>
        <v>A02</v>
      </c>
      <c r="D284" s="60">
        <f>'Door Comparison'!D284</f>
        <v>1010</v>
      </c>
      <c r="E284" s="60">
        <f>'Door Comparison'!E284</f>
        <v>2200</v>
      </c>
      <c r="G284" s="63">
        <f>'Door Comparison'!G284</f>
        <v>0</v>
      </c>
      <c r="H284" s="63">
        <f>'Door Comparison'!H284</f>
        <v>1</v>
      </c>
      <c r="J284" s="63">
        <f>'Door Comparison'!J284</f>
        <v>0</v>
      </c>
      <c r="K284" s="63">
        <f>'Door Comparison'!K284</f>
        <v>0</v>
      </c>
      <c r="L284" s="63">
        <f>'Door Comparison'!L284</f>
        <v>0</v>
      </c>
      <c r="N284" s="65">
        <f t="shared" si="16"/>
        <v>0.49</v>
      </c>
      <c r="P284" s="65">
        <f t="shared" si="17"/>
        <v>4.33</v>
      </c>
      <c r="R284" s="1">
        <f>JMS!X283</f>
        <v>181.23</v>
      </c>
      <c r="S284" s="65">
        <f>'Door Comparison'!W284</f>
        <v>659.05</v>
      </c>
      <c r="U284" s="65">
        <f t="shared" si="18"/>
        <v>0</v>
      </c>
      <c r="X284" s="66">
        <f t="shared" si="19"/>
        <v>845.1</v>
      </c>
      <c r="Y284" s="61" t="e">
        <f>#REF!</f>
        <v>#REF!</v>
      </c>
      <c r="Z284" s="118">
        <f>'Door Labour'!AA284</f>
        <v>0</v>
      </c>
    </row>
    <row r="285" spans="1:26" x14ac:dyDescent="0.25">
      <c r="A285" s="64">
        <f>'Door Comparison'!A285</f>
        <v>5</v>
      </c>
      <c r="B285" s="145">
        <f>'Door Comparison'!B285</f>
        <v>107</v>
      </c>
      <c r="C285" s="77" t="str">
        <f>'Door Comparison'!C285</f>
        <v>A02</v>
      </c>
      <c r="D285" s="60">
        <f>'Door Comparison'!D285</f>
        <v>1010</v>
      </c>
      <c r="E285" s="60">
        <f>'Door Comparison'!E285</f>
        <v>2200</v>
      </c>
      <c r="G285" s="63">
        <f>'Door Comparison'!G285</f>
        <v>0</v>
      </c>
      <c r="H285" s="63">
        <f>'Door Comparison'!H285</f>
        <v>1</v>
      </c>
      <c r="J285" s="63">
        <f>'Door Comparison'!J285</f>
        <v>0</v>
      </c>
      <c r="K285" s="63">
        <f>'Door Comparison'!K285</f>
        <v>0</v>
      </c>
      <c r="L285" s="63">
        <f>'Door Comparison'!L285</f>
        <v>0</v>
      </c>
      <c r="N285" s="65">
        <f t="shared" si="16"/>
        <v>0.49</v>
      </c>
      <c r="P285" s="65">
        <f t="shared" si="17"/>
        <v>4.33</v>
      </c>
      <c r="R285" s="1">
        <f>JMS!X284</f>
        <v>171.49</v>
      </c>
      <c r="S285" s="65">
        <f>'Door Comparison'!W285</f>
        <v>659.05</v>
      </c>
      <c r="U285" s="65">
        <f t="shared" si="18"/>
        <v>0</v>
      </c>
      <c r="X285" s="66">
        <f t="shared" si="19"/>
        <v>835.36</v>
      </c>
      <c r="Y285" s="61" t="e">
        <f>#REF!</f>
        <v>#REF!</v>
      </c>
      <c r="Z285" s="118">
        <f>'Door Labour'!AA285</f>
        <v>0</v>
      </c>
    </row>
    <row r="286" spans="1:26" x14ac:dyDescent="0.25">
      <c r="A286" s="64">
        <f>'Door Comparison'!A286</f>
        <v>5</v>
      </c>
      <c r="B286" s="145">
        <f>'Door Comparison'!B286</f>
        <v>108</v>
      </c>
      <c r="C286" s="77" t="str">
        <f>'Door Comparison'!C286</f>
        <v>A06</v>
      </c>
      <c r="D286" s="60">
        <f>'Door Comparison'!D286</f>
        <v>1375</v>
      </c>
      <c r="E286" s="60">
        <f>'Door Comparison'!E286</f>
        <v>2300</v>
      </c>
      <c r="G286" s="63">
        <f>'Door Comparison'!G286</f>
        <v>0</v>
      </c>
      <c r="H286" s="63">
        <f>'Door Comparison'!H286</f>
        <v>1</v>
      </c>
      <c r="J286" s="63">
        <f>'Door Comparison'!J286</f>
        <v>0</v>
      </c>
      <c r="K286" s="63">
        <f>'Door Comparison'!K286</f>
        <v>0</v>
      </c>
      <c r="L286" s="63">
        <f>'Door Comparison'!L286</f>
        <v>0</v>
      </c>
      <c r="N286" s="65">
        <f t="shared" si="16"/>
        <v>0.54</v>
      </c>
      <c r="P286" s="65">
        <f t="shared" si="17"/>
        <v>4.78</v>
      </c>
      <c r="R286" s="1">
        <f>JMS!X285</f>
        <v>0</v>
      </c>
      <c r="S286" s="65">
        <f>'Door Comparison'!W286</f>
        <v>0</v>
      </c>
      <c r="U286" s="65">
        <f t="shared" si="18"/>
        <v>0</v>
      </c>
      <c r="X286" s="66">
        <f t="shared" si="19"/>
        <v>5.32</v>
      </c>
      <c r="Y286" s="61" t="e">
        <f>#REF!</f>
        <v>#REF!</v>
      </c>
      <c r="Z286" s="118">
        <f>'Door Labour'!AA286</f>
        <v>0</v>
      </c>
    </row>
    <row r="287" spans="1:26" x14ac:dyDescent="0.25">
      <c r="A287" s="64">
        <f>'Door Comparison'!A287</f>
        <v>5</v>
      </c>
      <c r="B287" s="145">
        <f>'Door Comparison'!B287</f>
        <v>109</v>
      </c>
      <c r="C287" s="77" t="str">
        <f>'Door Comparison'!C287</f>
        <v>A02</v>
      </c>
      <c r="D287" s="60">
        <f>'Door Comparison'!D287</f>
        <v>1010</v>
      </c>
      <c r="E287" s="60">
        <f>'Door Comparison'!E287</f>
        <v>2200</v>
      </c>
      <c r="G287" s="63">
        <f>'Door Comparison'!G287</f>
        <v>0</v>
      </c>
      <c r="H287" s="63">
        <f>'Door Comparison'!H287</f>
        <v>1</v>
      </c>
      <c r="J287" s="63">
        <f>'Door Comparison'!J287</f>
        <v>0</v>
      </c>
      <c r="K287" s="63">
        <f>'Door Comparison'!K287</f>
        <v>0</v>
      </c>
      <c r="L287" s="63">
        <f>'Door Comparison'!L287</f>
        <v>0</v>
      </c>
      <c r="N287" s="65">
        <f t="shared" si="16"/>
        <v>0.49</v>
      </c>
      <c r="P287" s="65">
        <f t="shared" si="17"/>
        <v>4.33</v>
      </c>
      <c r="R287" s="1">
        <f>JMS!X286</f>
        <v>181.23</v>
      </c>
      <c r="S287" s="65">
        <f>'Door Comparison'!W287</f>
        <v>659.05</v>
      </c>
      <c r="U287" s="65">
        <f t="shared" si="18"/>
        <v>0</v>
      </c>
      <c r="X287" s="66">
        <f t="shared" si="19"/>
        <v>845.1</v>
      </c>
      <c r="Y287" s="61" t="e">
        <f>#REF!</f>
        <v>#REF!</v>
      </c>
      <c r="Z287" s="118">
        <f>'Door Labour'!AA287</f>
        <v>0</v>
      </c>
    </row>
    <row r="288" spans="1:26" x14ac:dyDescent="0.25">
      <c r="A288" s="64">
        <f>'Door Comparison'!A288</f>
        <v>5</v>
      </c>
      <c r="B288" s="145">
        <f>'Door Comparison'!B288</f>
        <v>110</v>
      </c>
      <c r="C288" s="77" t="str">
        <f>'Door Comparison'!C288</f>
        <v>R01</v>
      </c>
      <c r="D288" s="60">
        <f>'Door Comparison'!D288</f>
        <v>1595</v>
      </c>
      <c r="E288" s="60">
        <f>'Door Comparison'!E288</f>
        <v>2100</v>
      </c>
      <c r="G288" s="63">
        <f>'Door Comparison'!G288</f>
        <v>1</v>
      </c>
      <c r="H288" s="63">
        <f>'Door Comparison'!H288</f>
        <v>0</v>
      </c>
      <c r="J288" s="63">
        <f>'Door Comparison'!J288</f>
        <v>1</v>
      </c>
      <c r="K288" s="63">
        <f>'Door Comparison'!K288</f>
        <v>0</v>
      </c>
      <c r="L288" s="63">
        <f>'Door Comparison'!L288</f>
        <v>0</v>
      </c>
      <c r="N288" s="65">
        <f t="shared" si="16"/>
        <v>0.23</v>
      </c>
      <c r="P288" s="65">
        <f t="shared" si="17"/>
        <v>4.6399999999999997</v>
      </c>
      <c r="R288" s="1">
        <f>JMS!X287</f>
        <v>205.6</v>
      </c>
      <c r="S288" s="65">
        <f>'Door Comparison'!W288</f>
        <v>371.76</v>
      </c>
      <c r="U288" s="65">
        <f t="shared" si="18"/>
        <v>11.59</v>
      </c>
      <c r="X288" s="66">
        <f t="shared" si="19"/>
        <v>593.82000000000005</v>
      </c>
      <c r="Y288" s="61" t="e">
        <f>#REF!</f>
        <v>#REF!</v>
      </c>
      <c r="Z288" s="118">
        <f>'Door Labour'!AA288</f>
        <v>0</v>
      </c>
    </row>
    <row r="289" spans="1:26" x14ac:dyDescent="0.25">
      <c r="A289" s="64">
        <f>'Door Comparison'!A289</f>
        <v>5</v>
      </c>
      <c r="B289" s="145">
        <f>'Door Comparison'!B289</f>
        <v>111</v>
      </c>
      <c r="C289" s="77" t="str">
        <f>'Door Comparison'!C289</f>
        <v>A05</v>
      </c>
      <c r="N289" s="65"/>
      <c r="P289" s="65"/>
      <c r="R289" s="1"/>
      <c r="U289" s="65"/>
      <c r="Y289" s="61" t="e">
        <f>#REF!</f>
        <v>#REF!</v>
      </c>
      <c r="Z289" s="118" t="str">
        <f>'Door Labour'!AA289</f>
        <v>Omitted</v>
      </c>
    </row>
    <row r="290" spans="1:26" x14ac:dyDescent="0.25">
      <c r="A290" s="64">
        <f>'Door Comparison'!A290</f>
        <v>5</v>
      </c>
      <c r="B290" s="145">
        <f>'Door Comparison'!B290</f>
        <v>112</v>
      </c>
      <c r="C290" s="77" t="str">
        <f>'Door Comparison'!C290</f>
        <v>A05</v>
      </c>
      <c r="N290" s="65"/>
      <c r="P290" s="65"/>
      <c r="R290" s="1"/>
      <c r="U290" s="65"/>
      <c r="Y290" s="61" t="e">
        <f>#REF!</f>
        <v>#REF!</v>
      </c>
      <c r="Z290" s="118" t="str">
        <f>'Door Labour'!AA290</f>
        <v>Omitted</v>
      </c>
    </row>
    <row r="291" spans="1:26" x14ac:dyDescent="0.25">
      <c r="A291" s="64">
        <f>'Door Comparison'!A291</f>
        <v>5</v>
      </c>
      <c r="B291" s="145">
        <f>'Door Comparison'!B291</f>
        <v>113</v>
      </c>
      <c r="C291" s="77" t="str">
        <f>'Door Comparison'!C291</f>
        <v>A05</v>
      </c>
      <c r="N291" s="65"/>
      <c r="P291" s="65"/>
      <c r="R291" s="1"/>
      <c r="U291" s="65"/>
      <c r="Y291" s="61" t="e">
        <f>#REF!</f>
        <v>#REF!</v>
      </c>
      <c r="Z291" s="118" t="str">
        <f>'Door Labour'!AA291</f>
        <v>Omitted</v>
      </c>
    </row>
    <row r="292" spans="1:26" x14ac:dyDescent="0.25">
      <c r="A292" s="64">
        <f>'Door Comparison'!A292</f>
        <v>5</v>
      </c>
      <c r="B292" s="145">
        <f>'Door Comparison'!B292</f>
        <v>114</v>
      </c>
      <c r="C292" s="77" t="str">
        <f>'Door Comparison'!C292</f>
        <v>A05</v>
      </c>
      <c r="N292" s="65"/>
      <c r="P292" s="65"/>
      <c r="R292" s="1"/>
      <c r="U292" s="65"/>
      <c r="Y292" s="61" t="e">
        <f>#REF!</f>
        <v>#REF!</v>
      </c>
      <c r="Z292" s="118" t="str">
        <f>'Door Labour'!AA292</f>
        <v>Omitted</v>
      </c>
    </row>
    <row r="293" spans="1:26" x14ac:dyDescent="0.25">
      <c r="A293" s="64">
        <f>'Door Comparison'!A293</f>
        <v>5</v>
      </c>
      <c r="B293" s="145">
        <f>'Door Comparison'!B293</f>
        <v>115</v>
      </c>
      <c r="C293" s="77" t="str">
        <f>'Door Comparison'!C293</f>
        <v>A05</v>
      </c>
      <c r="N293" s="65"/>
      <c r="P293" s="65"/>
      <c r="R293" s="1"/>
      <c r="U293" s="65"/>
      <c r="Y293" s="61" t="e">
        <f>#REF!</f>
        <v>#REF!</v>
      </c>
      <c r="Z293" s="118" t="str">
        <f>'Door Labour'!AA293</f>
        <v>Omitted</v>
      </c>
    </row>
    <row r="294" spans="1:26" x14ac:dyDescent="0.25">
      <c r="A294" s="64">
        <f>'Door Comparison'!A294</f>
        <v>5</v>
      </c>
      <c r="B294" s="145">
        <f>'Door Comparison'!B294</f>
        <v>116</v>
      </c>
      <c r="C294" s="77" t="str">
        <f>'Door Comparison'!C294</f>
        <v>A05</v>
      </c>
      <c r="N294" s="65"/>
      <c r="P294" s="65"/>
      <c r="R294" s="1"/>
      <c r="U294" s="65"/>
      <c r="Y294" s="61" t="e">
        <f>#REF!</f>
        <v>#REF!</v>
      </c>
      <c r="Z294" s="118" t="str">
        <f>'Door Labour'!AA294</f>
        <v>Omitted</v>
      </c>
    </row>
    <row r="295" spans="1:26" x14ac:dyDescent="0.25">
      <c r="A295" s="64">
        <f>'Door Comparison'!A295</f>
        <v>5</v>
      </c>
      <c r="B295" s="145">
        <f>'Door Comparison'!B295</f>
        <v>117</v>
      </c>
      <c r="C295" s="77" t="str">
        <f>'Door Comparison'!C295</f>
        <v>A05</v>
      </c>
      <c r="N295" s="65"/>
      <c r="P295" s="65"/>
      <c r="R295" s="1"/>
      <c r="U295" s="65"/>
      <c r="Y295" s="61" t="e">
        <f>#REF!</f>
        <v>#REF!</v>
      </c>
      <c r="Z295" s="118" t="str">
        <f>'Door Labour'!AA295</f>
        <v>Omitted</v>
      </c>
    </row>
    <row r="296" spans="1:26" x14ac:dyDescent="0.25">
      <c r="A296" s="64">
        <f>'Door Comparison'!A296</f>
        <v>5</v>
      </c>
      <c r="B296" s="145">
        <f>'Door Comparison'!B296</f>
        <v>118</v>
      </c>
      <c r="C296" s="77" t="str">
        <f>'Door Comparison'!C296</f>
        <v>A05</v>
      </c>
      <c r="N296" s="65"/>
      <c r="P296" s="65"/>
      <c r="R296" s="1"/>
      <c r="U296" s="65"/>
      <c r="Y296" s="61" t="e">
        <f>#REF!</f>
        <v>#REF!</v>
      </c>
      <c r="Z296" s="118" t="str">
        <f>'Door Labour'!AA296</f>
        <v>Omitted</v>
      </c>
    </row>
    <row r="297" spans="1:26" x14ac:dyDescent="0.25">
      <c r="A297" s="64">
        <f>'Door Comparison'!A297</f>
        <v>5</v>
      </c>
      <c r="B297" s="145">
        <f>'Door Comparison'!B297</f>
        <v>119</v>
      </c>
      <c r="C297" s="77" t="str">
        <f>'Door Comparison'!C297</f>
        <v>A05</v>
      </c>
      <c r="N297" s="65"/>
      <c r="P297" s="65"/>
      <c r="R297" s="1"/>
      <c r="U297" s="65"/>
      <c r="Y297" s="61" t="e">
        <f>#REF!</f>
        <v>#REF!</v>
      </c>
      <c r="Z297" s="118" t="str">
        <f>'Door Labour'!AA297</f>
        <v>Omitted</v>
      </c>
    </row>
    <row r="298" spans="1:26" x14ac:dyDescent="0.25">
      <c r="A298" s="64">
        <f>'Door Comparison'!A298</f>
        <v>5</v>
      </c>
      <c r="B298" s="145">
        <f>'Door Comparison'!B298</f>
        <v>120</v>
      </c>
      <c r="C298" s="77" t="str">
        <f>'Door Comparison'!C298</f>
        <v>A05</v>
      </c>
      <c r="N298" s="65"/>
      <c r="P298" s="65"/>
      <c r="R298" s="1"/>
      <c r="U298" s="65"/>
      <c r="Y298" s="61" t="e">
        <f>#REF!</f>
        <v>#REF!</v>
      </c>
      <c r="Z298" s="118" t="str">
        <f>'Door Labour'!AA298</f>
        <v>Omitted</v>
      </c>
    </row>
    <row r="299" spans="1:26" x14ac:dyDescent="0.25">
      <c r="A299" s="64">
        <f>'Door Comparison'!A299</f>
        <v>5</v>
      </c>
      <c r="B299" s="145">
        <f>'Door Comparison'!B299</f>
        <v>121</v>
      </c>
      <c r="C299" s="77" t="str">
        <f>'Door Comparison'!C299</f>
        <v>A05</v>
      </c>
      <c r="N299" s="65"/>
      <c r="P299" s="65"/>
      <c r="R299" s="1"/>
      <c r="U299" s="65"/>
      <c r="Y299" s="61" t="e">
        <f>#REF!</f>
        <v>#REF!</v>
      </c>
      <c r="Z299" s="118" t="str">
        <f>'Door Labour'!AA299</f>
        <v>Omitted</v>
      </c>
    </row>
    <row r="300" spans="1:26" x14ac:dyDescent="0.25">
      <c r="A300" s="64">
        <f>'Door Comparison'!A300</f>
        <v>5</v>
      </c>
      <c r="B300" s="145">
        <f>'Door Comparison'!B300</f>
        <v>122</v>
      </c>
      <c r="C300" s="77" t="str">
        <f>'Door Comparison'!C300</f>
        <v>A05</v>
      </c>
      <c r="N300" s="65"/>
      <c r="P300" s="65"/>
      <c r="R300" s="1"/>
      <c r="U300" s="65"/>
      <c r="Y300" s="61" t="e">
        <f>#REF!</f>
        <v>#REF!</v>
      </c>
      <c r="Z300" s="118" t="str">
        <f>'Door Labour'!AA300</f>
        <v>Omitted</v>
      </c>
    </row>
    <row r="301" spans="1:26" x14ac:dyDescent="0.25">
      <c r="A301" s="64">
        <f>'Door Comparison'!A301</f>
        <v>5</v>
      </c>
      <c r="B301" s="145">
        <f>'Door Comparison'!B301</f>
        <v>123</v>
      </c>
      <c r="C301" s="77" t="str">
        <f>'Door Comparison'!C301</f>
        <v>A05</v>
      </c>
      <c r="N301" s="65"/>
      <c r="P301" s="65"/>
      <c r="R301" s="1"/>
      <c r="U301" s="65"/>
      <c r="Y301" s="61" t="e">
        <f>#REF!</f>
        <v>#REF!</v>
      </c>
      <c r="Z301" s="118" t="str">
        <f>'Door Labour'!AA301</f>
        <v>Omitted</v>
      </c>
    </row>
    <row r="302" spans="1:26" x14ac:dyDescent="0.25">
      <c r="A302" s="64">
        <f>'Door Comparison'!A302</f>
        <v>5</v>
      </c>
      <c r="B302" s="145">
        <f>'Door Comparison'!B302</f>
        <v>124</v>
      </c>
      <c r="C302" s="77" t="str">
        <f>'Door Comparison'!C302</f>
        <v>A05</v>
      </c>
      <c r="N302" s="65"/>
      <c r="P302" s="65"/>
      <c r="R302" s="1"/>
      <c r="U302" s="65"/>
      <c r="Y302" s="61" t="e">
        <f>#REF!</f>
        <v>#REF!</v>
      </c>
      <c r="Z302" s="118" t="str">
        <f>'Door Labour'!AA302</f>
        <v>Omitted</v>
      </c>
    </row>
    <row r="303" spans="1:26" x14ac:dyDescent="0.25">
      <c r="A303" s="64">
        <f>'Door Comparison'!A303</f>
        <v>5</v>
      </c>
      <c r="B303" s="145">
        <f>'Door Comparison'!B303</f>
        <v>125</v>
      </c>
      <c r="C303" s="77" t="str">
        <f>'Door Comparison'!C303</f>
        <v>A05</v>
      </c>
      <c r="N303" s="65"/>
      <c r="P303" s="65"/>
      <c r="R303" s="1"/>
      <c r="U303" s="65"/>
      <c r="Y303" s="61" t="e">
        <f>#REF!</f>
        <v>#REF!</v>
      </c>
      <c r="Z303" s="118" t="str">
        <f>'Door Labour'!AA303</f>
        <v>Omitted</v>
      </c>
    </row>
    <row r="304" spans="1:26" x14ac:dyDescent="0.25">
      <c r="A304" s="64">
        <f>'Door Comparison'!A304</f>
        <v>5</v>
      </c>
      <c r="B304" s="145">
        <f>'Door Comparison'!B304</f>
        <v>126</v>
      </c>
      <c r="C304" s="77" t="str">
        <f>'Door Comparison'!C304</f>
        <v>A05</v>
      </c>
      <c r="N304" s="65"/>
      <c r="P304" s="65"/>
      <c r="R304" s="1"/>
      <c r="U304" s="65"/>
      <c r="Y304" s="61" t="e">
        <f>#REF!</f>
        <v>#REF!</v>
      </c>
      <c r="Z304" s="118" t="str">
        <f>'Door Labour'!AA304</f>
        <v>Omitted</v>
      </c>
    </row>
    <row r="305" spans="1:26" x14ac:dyDescent="0.25">
      <c r="A305" s="64">
        <f>'Door Comparison'!A305</f>
        <v>5</v>
      </c>
      <c r="B305" s="145">
        <f>'Door Comparison'!B305</f>
        <v>127</v>
      </c>
      <c r="C305" s="77" t="str">
        <f>'Door Comparison'!C305</f>
        <v>A05</v>
      </c>
      <c r="N305" s="65"/>
      <c r="P305" s="65"/>
      <c r="R305" s="1"/>
      <c r="U305" s="65"/>
      <c r="Y305" s="61" t="e">
        <f>#REF!</f>
        <v>#REF!</v>
      </c>
      <c r="Z305" s="118" t="str">
        <f>'Door Labour'!AA305</f>
        <v>Omitted</v>
      </c>
    </row>
    <row r="306" spans="1:26" x14ac:dyDescent="0.25">
      <c r="A306" s="64">
        <f>'Door Comparison'!A306</f>
        <v>5</v>
      </c>
      <c r="B306" s="145">
        <f>'Door Comparison'!B306</f>
        <v>128</v>
      </c>
      <c r="C306" s="77" t="str">
        <f>'Door Comparison'!C306</f>
        <v>A05</v>
      </c>
      <c r="N306" s="65"/>
      <c r="P306" s="65"/>
      <c r="R306" s="1"/>
      <c r="U306" s="65"/>
      <c r="Y306" s="61" t="e">
        <f>#REF!</f>
        <v>#REF!</v>
      </c>
      <c r="Z306" s="118" t="str">
        <f>'Door Labour'!AA306</f>
        <v>Omitted</v>
      </c>
    </row>
    <row r="307" spans="1:26" x14ac:dyDescent="0.25">
      <c r="A307" s="64">
        <f>'Door Comparison'!A307</f>
        <v>5</v>
      </c>
      <c r="B307" s="145">
        <f>'Door Comparison'!B307</f>
        <v>129</v>
      </c>
      <c r="C307" s="77" t="str">
        <f>'Door Comparison'!C307</f>
        <v>A05</v>
      </c>
      <c r="N307" s="65"/>
      <c r="P307" s="65"/>
      <c r="R307" s="1"/>
      <c r="U307" s="65"/>
      <c r="Y307" s="61" t="e">
        <f>#REF!</f>
        <v>#REF!</v>
      </c>
      <c r="Z307" s="118" t="str">
        <f>'Door Labour'!AA307</f>
        <v>Omitted</v>
      </c>
    </row>
    <row r="308" spans="1:26" x14ac:dyDescent="0.25">
      <c r="A308" s="64">
        <f>'Door Comparison'!A308</f>
        <v>5</v>
      </c>
      <c r="B308" s="145">
        <f>'Door Comparison'!B308</f>
        <v>130</v>
      </c>
      <c r="C308" s="77" t="str">
        <f>'Door Comparison'!C308</f>
        <v>A05</v>
      </c>
      <c r="N308" s="65"/>
      <c r="P308" s="65"/>
      <c r="R308" s="1"/>
      <c r="U308" s="65"/>
      <c r="Y308" s="61" t="e">
        <f>#REF!</f>
        <v>#REF!</v>
      </c>
      <c r="Z308" s="118" t="str">
        <f>'Door Labour'!AA308</f>
        <v>Omitted</v>
      </c>
    </row>
    <row r="309" spans="1:26" x14ac:dyDescent="0.25">
      <c r="A309" s="64">
        <f>'Door Comparison'!A309</f>
        <v>5</v>
      </c>
      <c r="B309" s="145">
        <f>'Door Comparison'!B309</f>
        <v>131</v>
      </c>
      <c r="C309" s="77" t="str">
        <f>'Door Comparison'!C309</f>
        <v>A05</v>
      </c>
      <c r="N309" s="65"/>
      <c r="P309" s="65"/>
      <c r="R309" s="1"/>
      <c r="U309" s="65"/>
      <c r="Y309" s="61" t="e">
        <f>#REF!</f>
        <v>#REF!</v>
      </c>
      <c r="Z309" s="118" t="str">
        <f>'Door Labour'!AA309</f>
        <v>Omitted</v>
      </c>
    </row>
    <row r="310" spans="1:26" x14ac:dyDescent="0.25">
      <c r="A310" s="64">
        <f>'Door Comparison'!A310</f>
        <v>5</v>
      </c>
      <c r="B310" s="145">
        <f>'Door Comparison'!B310</f>
        <v>132</v>
      </c>
      <c r="C310" s="77" t="str">
        <f>'Door Comparison'!C310</f>
        <v>R02</v>
      </c>
      <c r="D310" s="60">
        <f>'Door Comparison'!D310</f>
        <v>450</v>
      </c>
      <c r="E310" s="60">
        <f>'Door Comparison'!E310</f>
        <v>650</v>
      </c>
      <c r="G310" s="63">
        <f>'Door Comparison'!G310</f>
        <v>0</v>
      </c>
      <c r="H310" s="63">
        <f>'Door Comparison'!H310</f>
        <v>1</v>
      </c>
      <c r="J310" s="63">
        <f>'Door Comparison'!J310</f>
        <v>0</v>
      </c>
      <c r="K310" s="63">
        <f>'Door Comparison'!K310</f>
        <v>1</v>
      </c>
      <c r="L310" s="63">
        <f>'Door Comparison'!L310</f>
        <v>0</v>
      </c>
      <c r="N310" s="65">
        <f t="shared" si="16"/>
        <v>0.16</v>
      </c>
      <c r="P310" s="65">
        <f t="shared" si="17"/>
        <v>1.4</v>
      </c>
      <c r="R310" s="1">
        <f>JMS!X309</f>
        <v>0</v>
      </c>
      <c r="S310" s="65">
        <f>'Door Comparison'!W310</f>
        <v>114.7</v>
      </c>
      <c r="U310" s="65">
        <f t="shared" si="18"/>
        <v>3.5</v>
      </c>
      <c r="X310" s="66">
        <f t="shared" si="19"/>
        <v>119.76</v>
      </c>
      <c r="Y310" s="61" t="e">
        <f>#REF!</f>
        <v>#REF!</v>
      </c>
      <c r="Z310" s="118" t="str">
        <f>'Door Labour'!AA310</f>
        <v>Profab recommend a door primed for on site decoration by others to match surrounding finishes.</v>
      </c>
    </row>
    <row r="311" spans="1:26" x14ac:dyDescent="0.25">
      <c r="A311" s="64">
        <f>'Door Comparison'!A311</f>
        <v>5</v>
      </c>
      <c r="B311" s="145">
        <f>'Door Comparison'!B311</f>
        <v>133</v>
      </c>
      <c r="C311" s="77" t="str">
        <f>'Door Comparison'!C311</f>
        <v>R01</v>
      </c>
      <c r="D311" s="60">
        <f>'Door Comparison'!D311</f>
        <v>1200</v>
      </c>
      <c r="E311" s="60">
        <f>'Door Comparison'!E311</f>
        <v>2200</v>
      </c>
      <c r="G311" s="63">
        <f>'Door Comparison'!G311</f>
        <v>0</v>
      </c>
      <c r="H311" s="63">
        <f>'Door Comparison'!H311</f>
        <v>1</v>
      </c>
      <c r="J311" s="63">
        <f>'Door Comparison'!J311</f>
        <v>0</v>
      </c>
      <c r="K311" s="63">
        <f>'Door Comparison'!K311</f>
        <v>1</v>
      </c>
      <c r="L311" s="63">
        <f>'Door Comparison'!L311</f>
        <v>0</v>
      </c>
      <c r="N311" s="65">
        <f t="shared" si="16"/>
        <v>0.5</v>
      </c>
      <c r="P311" s="65">
        <f t="shared" si="17"/>
        <v>4.4800000000000004</v>
      </c>
      <c r="R311" s="1">
        <f>JMS!X310</f>
        <v>250.37</v>
      </c>
      <c r="S311" s="65">
        <f>'Door Comparison'!W311</f>
        <v>515.76</v>
      </c>
      <c r="U311" s="65">
        <f t="shared" si="18"/>
        <v>11.2</v>
      </c>
      <c r="X311" s="66">
        <f t="shared" si="19"/>
        <v>782.31</v>
      </c>
      <c r="Y311" s="61" t="e">
        <f>#REF!</f>
        <v>#REF!</v>
      </c>
      <c r="Z311" s="118">
        <f>'Door Labour'!AA311</f>
        <v>0</v>
      </c>
    </row>
    <row r="312" spans="1:26" x14ac:dyDescent="0.25">
      <c r="A312" s="64">
        <f>'Door Comparison'!A312</f>
        <v>5</v>
      </c>
      <c r="B312" s="145">
        <f>'Door Comparison'!B312</f>
        <v>134</v>
      </c>
      <c r="C312" s="77" t="str">
        <f>'Door Comparison'!C312</f>
        <v>R01</v>
      </c>
      <c r="D312" s="60">
        <f>'Door Comparison'!D312</f>
        <v>1200</v>
      </c>
      <c r="E312" s="60">
        <f>'Door Comparison'!E312</f>
        <v>2200</v>
      </c>
      <c r="G312" s="63">
        <f>'Door Comparison'!G312</f>
        <v>0</v>
      </c>
      <c r="H312" s="63">
        <f>'Door Comparison'!H312</f>
        <v>1</v>
      </c>
      <c r="J312" s="63">
        <f>'Door Comparison'!J312</f>
        <v>0</v>
      </c>
      <c r="K312" s="63">
        <f>'Door Comparison'!K312</f>
        <v>1</v>
      </c>
      <c r="L312" s="63">
        <f>'Door Comparison'!L312</f>
        <v>0</v>
      </c>
      <c r="N312" s="65">
        <f t="shared" si="16"/>
        <v>0.5</v>
      </c>
      <c r="P312" s="65">
        <f t="shared" si="17"/>
        <v>4.4800000000000004</v>
      </c>
      <c r="R312" s="1">
        <f>JMS!X311</f>
        <v>250.37</v>
      </c>
      <c r="S312" s="65">
        <f>'Door Comparison'!W312</f>
        <v>515.76</v>
      </c>
      <c r="U312" s="65">
        <f t="shared" si="18"/>
        <v>11.2</v>
      </c>
      <c r="X312" s="66">
        <f t="shared" si="19"/>
        <v>782.31</v>
      </c>
      <c r="Y312" s="61" t="e">
        <f>#REF!</f>
        <v>#REF!</v>
      </c>
      <c r="Z312" s="118">
        <f>'Door Labour'!AA312</f>
        <v>0</v>
      </c>
    </row>
    <row r="313" spans="1:26" x14ac:dyDescent="0.25">
      <c r="A313" s="64">
        <f>'Door Comparison'!A313</f>
        <v>5</v>
      </c>
      <c r="B313" s="145">
        <f>'Door Comparison'!B313</f>
        <v>135</v>
      </c>
      <c r="C313" s="77" t="str">
        <f>'Door Comparison'!C313</f>
        <v>E06</v>
      </c>
      <c r="D313" s="60">
        <f>'Door Comparison'!D313</f>
        <v>910</v>
      </c>
      <c r="E313" s="60">
        <f>'Door Comparison'!E313</f>
        <v>2100</v>
      </c>
      <c r="G313" s="63">
        <f>'Door Comparison'!G313</f>
        <v>0</v>
      </c>
      <c r="H313" s="63">
        <f>'Door Comparison'!H313</f>
        <v>1</v>
      </c>
      <c r="J313" s="63">
        <f>'Door Comparison'!J313</f>
        <v>0</v>
      </c>
      <c r="K313" s="63">
        <f>'Door Comparison'!K313</f>
        <v>1</v>
      </c>
      <c r="L313" s="63">
        <f>'Door Comparison'!L313</f>
        <v>0</v>
      </c>
      <c r="N313" s="65">
        <f t="shared" si="16"/>
        <v>0.46</v>
      </c>
      <c r="P313" s="65">
        <f t="shared" si="17"/>
        <v>4.09</v>
      </c>
      <c r="R313" s="1">
        <f>JMS!X312</f>
        <v>0</v>
      </c>
      <c r="S313" s="65">
        <f>'Door Comparison'!W313</f>
        <v>993</v>
      </c>
      <c r="U313" s="65">
        <f t="shared" si="18"/>
        <v>10.220000000000001</v>
      </c>
      <c r="X313" s="66">
        <f t="shared" si="19"/>
        <v>1007.77</v>
      </c>
      <c r="Y313" s="61" t="e">
        <f>#REF!</f>
        <v>#REF!</v>
      </c>
      <c r="Z313" s="118" t="str">
        <f>'Door Labour'!AA313</f>
        <v>Fully clad metal doors cannot be fire certificated we have therefore allowed for a metal doorset</v>
      </c>
    </row>
    <row r="314" spans="1:26" x14ac:dyDescent="0.25">
      <c r="A314" s="64" t="str">
        <f>'Door Comparison'!A314</f>
        <v>05LL</v>
      </c>
      <c r="B314" s="145">
        <f>'Door Comparison'!B314</f>
        <v>1</v>
      </c>
      <c r="C314" s="77" t="str">
        <f>'Door Comparison'!C314</f>
        <v>R10</v>
      </c>
      <c r="D314" s="60">
        <f>'Door Comparison'!D314</f>
        <v>1200</v>
      </c>
      <c r="E314" s="60">
        <f>'Door Comparison'!E314</f>
        <v>925</v>
      </c>
      <c r="G314" s="63">
        <f>'Door Comparison'!G314</f>
        <v>0</v>
      </c>
      <c r="H314" s="63">
        <f>'Door Comparison'!H314</f>
        <v>1</v>
      </c>
      <c r="J314" s="63">
        <f>'Door Comparison'!J314</f>
        <v>1</v>
      </c>
      <c r="K314" s="63">
        <f>'Door Comparison'!K314</f>
        <v>0</v>
      </c>
      <c r="L314" s="63">
        <f>'Door Comparison'!L314</f>
        <v>0</v>
      </c>
      <c r="N314" s="65">
        <f t="shared" si="16"/>
        <v>0.27</v>
      </c>
      <c r="P314" s="65">
        <f t="shared" si="17"/>
        <v>2.44</v>
      </c>
      <c r="R314" s="1">
        <f>JMS!X313</f>
        <v>0</v>
      </c>
      <c r="S314" s="65">
        <f>'Door Comparison'!W314</f>
        <v>392.95</v>
      </c>
      <c r="U314" s="65">
        <f t="shared" si="18"/>
        <v>6.1</v>
      </c>
      <c r="X314" s="66">
        <f t="shared" si="19"/>
        <v>401.76</v>
      </c>
      <c r="Y314" s="61" t="e">
        <f>#REF!</f>
        <v>#REF!</v>
      </c>
      <c r="Z314" s="118" t="str">
        <f>'Door Labour'!AA314</f>
        <v>No specification, have assumed as DRS-07 with no lever handle</v>
      </c>
    </row>
    <row r="315" spans="1:26" x14ac:dyDescent="0.25">
      <c r="A315" s="64" t="str">
        <f>'Door Comparison'!A315</f>
        <v>05LL</v>
      </c>
      <c r="B315" s="145">
        <f>'Door Comparison'!B315</f>
        <v>2</v>
      </c>
      <c r="C315" s="77" t="str">
        <f>'Door Comparison'!C315</f>
        <v>R10</v>
      </c>
      <c r="D315" s="60">
        <f>'Door Comparison'!D315</f>
        <v>1010</v>
      </c>
      <c r="E315" s="60">
        <f>'Door Comparison'!E315</f>
        <v>975</v>
      </c>
      <c r="G315" s="63">
        <f>'Door Comparison'!G315</f>
        <v>0</v>
      </c>
      <c r="H315" s="63">
        <f>'Door Comparison'!H315</f>
        <v>1</v>
      </c>
      <c r="J315" s="63">
        <f>'Door Comparison'!J315</f>
        <v>1</v>
      </c>
      <c r="K315" s="63">
        <f>'Door Comparison'!K315</f>
        <v>0</v>
      </c>
      <c r="L315" s="63">
        <f>'Door Comparison'!L315</f>
        <v>0</v>
      </c>
      <c r="N315" s="65">
        <f t="shared" si="16"/>
        <v>0.27</v>
      </c>
      <c r="P315" s="65">
        <f t="shared" si="17"/>
        <v>2.37</v>
      </c>
      <c r="R315" s="1">
        <f>JMS!X314</f>
        <v>0</v>
      </c>
      <c r="S315" s="65">
        <f>'Door Comparison'!W315</f>
        <v>376.71</v>
      </c>
      <c r="U315" s="65">
        <f t="shared" si="18"/>
        <v>5.92</v>
      </c>
      <c r="X315" s="66">
        <f t="shared" si="19"/>
        <v>385.27</v>
      </c>
      <c r="Y315" s="61" t="e">
        <f>#REF!</f>
        <v>#REF!</v>
      </c>
      <c r="Z315" s="118" t="str">
        <f>'Door Labour'!AA315</f>
        <v>No specification, have assumed as DRS-07 with no lever handle</v>
      </c>
    </row>
    <row r="316" spans="1:26" x14ac:dyDescent="0.25">
      <c r="A316" s="64" t="str">
        <f>'Door Comparison'!A316</f>
        <v>05LL</v>
      </c>
      <c r="B316" s="145">
        <f>'Door Comparison'!B316</f>
        <v>3</v>
      </c>
      <c r="C316" s="77" t="str">
        <f>'Door Comparison'!C316</f>
        <v>R10</v>
      </c>
      <c r="D316" s="60">
        <f>'Door Comparison'!D316</f>
        <v>1010</v>
      </c>
      <c r="E316" s="60">
        <f>'Door Comparison'!E316</f>
        <v>975</v>
      </c>
      <c r="G316" s="63">
        <f>'Door Comparison'!G316</f>
        <v>0</v>
      </c>
      <c r="H316" s="63">
        <f>'Door Comparison'!H316</f>
        <v>1</v>
      </c>
      <c r="J316" s="63">
        <f>'Door Comparison'!J316</f>
        <v>1</v>
      </c>
      <c r="K316" s="63">
        <f>'Door Comparison'!K316</f>
        <v>0</v>
      </c>
      <c r="L316" s="63">
        <f>'Door Comparison'!L316</f>
        <v>0</v>
      </c>
      <c r="N316" s="65">
        <f t="shared" si="16"/>
        <v>0.27</v>
      </c>
      <c r="P316" s="65">
        <f t="shared" si="17"/>
        <v>2.37</v>
      </c>
      <c r="R316" s="1">
        <f>JMS!X315</f>
        <v>0</v>
      </c>
      <c r="S316" s="65">
        <f>'Door Comparison'!W316</f>
        <v>376.71</v>
      </c>
      <c r="U316" s="65">
        <f t="shared" si="18"/>
        <v>5.92</v>
      </c>
      <c r="X316" s="66">
        <f t="shared" si="19"/>
        <v>385.27</v>
      </c>
      <c r="Y316" s="61" t="e">
        <f>#REF!</f>
        <v>#REF!</v>
      </c>
      <c r="Z316" s="118" t="str">
        <f>'Door Labour'!AA316</f>
        <v>No specification, have assumed as DRS-07 with no lever handle</v>
      </c>
    </row>
    <row r="317" spans="1:26" x14ac:dyDescent="0.25">
      <c r="A317" s="64" t="str">
        <f>'Door Comparison'!A317</f>
        <v>05LL</v>
      </c>
      <c r="B317" s="145">
        <f>'Door Comparison'!B317</f>
        <v>4</v>
      </c>
      <c r="C317" s="77" t="str">
        <f>'Door Comparison'!C317</f>
        <v>R10</v>
      </c>
      <c r="D317" s="60">
        <f>'Door Comparison'!D317</f>
        <v>1010</v>
      </c>
      <c r="E317" s="60">
        <f>'Door Comparison'!E317</f>
        <v>975</v>
      </c>
      <c r="G317" s="63">
        <f>'Door Comparison'!G317</f>
        <v>0</v>
      </c>
      <c r="H317" s="63">
        <f>'Door Comparison'!H317</f>
        <v>1</v>
      </c>
      <c r="J317" s="63">
        <f>'Door Comparison'!J317</f>
        <v>1</v>
      </c>
      <c r="K317" s="63">
        <f>'Door Comparison'!K317</f>
        <v>0</v>
      </c>
      <c r="L317" s="63">
        <f>'Door Comparison'!L317</f>
        <v>0</v>
      </c>
      <c r="N317" s="65">
        <f t="shared" si="16"/>
        <v>0.27</v>
      </c>
      <c r="P317" s="65">
        <f t="shared" si="17"/>
        <v>2.37</v>
      </c>
      <c r="R317" s="1">
        <f>JMS!X316</f>
        <v>0</v>
      </c>
      <c r="S317" s="65">
        <f>'Door Comparison'!W317</f>
        <v>376.71</v>
      </c>
      <c r="U317" s="65">
        <f t="shared" si="18"/>
        <v>5.92</v>
      </c>
      <c r="X317" s="66">
        <f t="shared" si="19"/>
        <v>385.27</v>
      </c>
      <c r="Y317" s="61" t="e">
        <f>#REF!</f>
        <v>#REF!</v>
      </c>
      <c r="Z317" s="118" t="str">
        <f>'Door Labour'!AA317</f>
        <v>No specification, have assumed as DRS-07 with no lever handle</v>
      </c>
    </row>
    <row r="318" spans="1:26" x14ac:dyDescent="0.25">
      <c r="A318" s="64" t="str">
        <f>'Door Comparison'!A318</f>
        <v>05LL</v>
      </c>
      <c r="B318" s="145">
        <f>'Door Comparison'!B318</f>
        <v>5</v>
      </c>
      <c r="C318" s="77" t="str">
        <f>'Door Comparison'!C318</f>
        <v>R10</v>
      </c>
      <c r="D318" s="60">
        <f>'Door Comparison'!D318</f>
        <v>1010</v>
      </c>
      <c r="E318" s="60">
        <f>'Door Comparison'!E318</f>
        <v>975</v>
      </c>
      <c r="G318" s="63">
        <f>'Door Comparison'!G318</f>
        <v>0</v>
      </c>
      <c r="H318" s="63">
        <f>'Door Comparison'!H318</f>
        <v>1</v>
      </c>
      <c r="J318" s="63">
        <f>'Door Comparison'!J318</f>
        <v>1</v>
      </c>
      <c r="K318" s="63">
        <f>'Door Comparison'!K318</f>
        <v>0</v>
      </c>
      <c r="L318" s="63">
        <f>'Door Comparison'!L318</f>
        <v>0</v>
      </c>
      <c r="N318" s="65">
        <f t="shared" si="16"/>
        <v>0.27</v>
      </c>
      <c r="P318" s="65">
        <f t="shared" si="17"/>
        <v>2.37</v>
      </c>
      <c r="R318" s="1">
        <f>JMS!X317</f>
        <v>0</v>
      </c>
      <c r="S318" s="65">
        <f>'Door Comparison'!W318</f>
        <v>376.71</v>
      </c>
      <c r="U318" s="65">
        <f t="shared" si="18"/>
        <v>5.92</v>
      </c>
      <c r="X318" s="66">
        <f t="shared" si="19"/>
        <v>385.27</v>
      </c>
      <c r="Y318" s="61" t="e">
        <f>#REF!</f>
        <v>#REF!</v>
      </c>
      <c r="Z318" s="118" t="str">
        <f>'Door Labour'!AA318</f>
        <v>No specification, have assumed as DRS-07 with no lever handle</v>
      </c>
    </row>
    <row r="319" spans="1:26" x14ac:dyDescent="0.25">
      <c r="A319" s="64" t="str">
        <f>'Door Comparison'!A319</f>
        <v>05LL</v>
      </c>
      <c r="B319" s="145">
        <f>'Door Comparison'!B319</f>
        <v>6</v>
      </c>
      <c r="C319" s="77" t="str">
        <f>'Door Comparison'!C319</f>
        <v>R10</v>
      </c>
      <c r="D319" s="60">
        <f>'Door Comparison'!D319</f>
        <v>1200</v>
      </c>
      <c r="E319" s="60">
        <f>'Door Comparison'!E319</f>
        <v>800</v>
      </c>
      <c r="G319" s="63">
        <f>'Door Comparison'!G319</f>
        <v>0</v>
      </c>
      <c r="H319" s="63">
        <f>'Door Comparison'!H319</f>
        <v>1</v>
      </c>
      <c r="J319" s="63">
        <f>'Door Comparison'!J319</f>
        <v>1</v>
      </c>
      <c r="K319" s="63">
        <f>'Door Comparison'!K319</f>
        <v>0</v>
      </c>
      <c r="L319" s="63">
        <f>'Door Comparison'!L319</f>
        <v>0</v>
      </c>
      <c r="N319" s="65">
        <f t="shared" si="16"/>
        <v>0.25</v>
      </c>
      <c r="P319" s="65">
        <f t="shared" si="17"/>
        <v>2.2400000000000002</v>
      </c>
      <c r="R319" s="1">
        <f>JMS!X318</f>
        <v>0</v>
      </c>
      <c r="S319" s="65">
        <f>'Door Comparison'!W319</f>
        <v>353.35</v>
      </c>
      <c r="U319" s="65">
        <f t="shared" si="18"/>
        <v>5.6</v>
      </c>
      <c r="X319" s="66">
        <f t="shared" si="19"/>
        <v>361.44</v>
      </c>
      <c r="Y319" s="61" t="e">
        <f>#REF!</f>
        <v>#REF!</v>
      </c>
      <c r="Z319" s="118" t="str">
        <f>'Door Labour'!AA319</f>
        <v>No specification, have assumed as DRS-07 with no lever handle</v>
      </c>
    </row>
    <row r="320" spans="1:26" x14ac:dyDescent="0.25">
      <c r="A320" s="64" t="str">
        <f>'Door Comparison'!A320</f>
        <v>05LL</v>
      </c>
      <c r="B320" s="145">
        <f>'Door Comparison'!B320</f>
        <v>7</v>
      </c>
      <c r="C320" s="77" t="str">
        <f>'Door Comparison'!C320</f>
        <v>R10</v>
      </c>
      <c r="D320" s="60">
        <f>'Door Comparison'!D320</f>
        <v>1010</v>
      </c>
      <c r="E320" s="60">
        <f>'Door Comparison'!E320</f>
        <v>975</v>
      </c>
      <c r="G320" s="63">
        <f>'Door Comparison'!G320</f>
        <v>0</v>
      </c>
      <c r="H320" s="63">
        <f>'Door Comparison'!H320</f>
        <v>1</v>
      </c>
      <c r="J320" s="63">
        <f>'Door Comparison'!J320</f>
        <v>1</v>
      </c>
      <c r="K320" s="63">
        <f>'Door Comparison'!K320</f>
        <v>0</v>
      </c>
      <c r="L320" s="63">
        <f>'Door Comparison'!L320</f>
        <v>0</v>
      </c>
      <c r="N320" s="65">
        <f t="shared" si="16"/>
        <v>0.27</v>
      </c>
      <c r="P320" s="65">
        <f t="shared" si="17"/>
        <v>2.37</v>
      </c>
      <c r="R320" s="1">
        <f>JMS!X319</f>
        <v>0</v>
      </c>
      <c r="S320" s="65">
        <f>'Door Comparison'!W320</f>
        <v>376.71</v>
      </c>
      <c r="U320" s="65">
        <f t="shared" si="18"/>
        <v>5.92</v>
      </c>
      <c r="X320" s="66">
        <f t="shared" si="19"/>
        <v>385.27</v>
      </c>
      <c r="Y320" s="61" t="e">
        <f>#REF!</f>
        <v>#REF!</v>
      </c>
      <c r="Z320" s="118" t="str">
        <f>'Door Labour'!AA320</f>
        <v>No specification, have assumed as DRS-07 with no lever handle</v>
      </c>
    </row>
    <row r="321" spans="1:26" x14ac:dyDescent="0.25">
      <c r="A321" s="64" t="str">
        <f>'Door Comparison'!A321</f>
        <v>05LL</v>
      </c>
      <c r="B321" s="145">
        <f>'Door Comparison'!B321</f>
        <v>8</v>
      </c>
      <c r="C321" s="77" t="str">
        <f>'Door Comparison'!C321</f>
        <v>R10</v>
      </c>
      <c r="D321" s="60">
        <f>'Door Comparison'!D321</f>
        <v>1010</v>
      </c>
      <c r="E321" s="60">
        <f>'Door Comparison'!E321</f>
        <v>975</v>
      </c>
      <c r="G321" s="63">
        <f>'Door Comparison'!G321</f>
        <v>0</v>
      </c>
      <c r="H321" s="63">
        <f>'Door Comparison'!H321</f>
        <v>1</v>
      </c>
      <c r="J321" s="63">
        <f>'Door Comparison'!J321</f>
        <v>1</v>
      </c>
      <c r="K321" s="63">
        <f>'Door Comparison'!K321</f>
        <v>0</v>
      </c>
      <c r="L321" s="63">
        <f>'Door Comparison'!L321</f>
        <v>0</v>
      </c>
      <c r="N321" s="65">
        <f t="shared" si="16"/>
        <v>0.27</v>
      </c>
      <c r="P321" s="65">
        <f t="shared" si="17"/>
        <v>2.37</v>
      </c>
      <c r="R321" s="1">
        <f>JMS!X320</f>
        <v>0</v>
      </c>
      <c r="S321" s="65">
        <f>'Door Comparison'!W321</f>
        <v>376.71</v>
      </c>
      <c r="U321" s="65">
        <f t="shared" si="18"/>
        <v>5.92</v>
      </c>
      <c r="X321" s="66">
        <f t="shared" si="19"/>
        <v>385.27</v>
      </c>
      <c r="Y321" s="61" t="e">
        <f>#REF!</f>
        <v>#REF!</v>
      </c>
      <c r="Z321" s="118" t="str">
        <f>'Door Labour'!AA321</f>
        <v>No specification, have assumed as DRS-07 with no lever handle</v>
      </c>
    </row>
    <row r="322" spans="1:26" x14ac:dyDescent="0.25">
      <c r="A322" s="64" t="str">
        <f>'Door Comparison'!A322</f>
        <v>05LL</v>
      </c>
      <c r="B322" s="145">
        <f>'Door Comparison'!B322</f>
        <v>9</v>
      </c>
      <c r="C322" s="77" t="str">
        <f>'Door Comparison'!C322</f>
        <v>R10</v>
      </c>
      <c r="D322" s="60">
        <f>'Door Comparison'!D322</f>
        <v>1010</v>
      </c>
      <c r="E322" s="60">
        <f>'Door Comparison'!E322</f>
        <v>975</v>
      </c>
      <c r="G322" s="63">
        <f>'Door Comparison'!G322</f>
        <v>0</v>
      </c>
      <c r="H322" s="63">
        <f>'Door Comparison'!H322</f>
        <v>1</v>
      </c>
      <c r="J322" s="63">
        <f>'Door Comparison'!J322</f>
        <v>1</v>
      </c>
      <c r="K322" s="63">
        <f>'Door Comparison'!K322</f>
        <v>0</v>
      </c>
      <c r="L322" s="63">
        <f>'Door Comparison'!L322</f>
        <v>0</v>
      </c>
      <c r="N322" s="65">
        <f t="shared" si="16"/>
        <v>0.27</v>
      </c>
      <c r="P322" s="65">
        <f t="shared" si="17"/>
        <v>2.37</v>
      </c>
      <c r="R322" s="1">
        <f>JMS!X321</f>
        <v>0</v>
      </c>
      <c r="S322" s="65">
        <f>'Door Comparison'!W322</f>
        <v>376.71</v>
      </c>
      <c r="U322" s="65">
        <f t="shared" si="18"/>
        <v>5.92</v>
      </c>
      <c r="X322" s="66">
        <f t="shared" si="19"/>
        <v>385.27</v>
      </c>
      <c r="Y322" s="61" t="e">
        <f>#REF!</f>
        <v>#REF!</v>
      </c>
      <c r="Z322" s="118" t="str">
        <f>'Door Labour'!AA322</f>
        <v>No specification, have assumed as DRS-07 with no lever handle</v>
      </c>
    </row>
    <row r="323" spans="1:26" x14ac:dyDescent="0.25">
      <c r="A323" s="64" t="str">
        <f>'Door Comparison'!A323</f>
        <v>05LL</v>
      </c>
      <c r="B323" s="145">
        <f>'Door Comparison'!B323</f>
        <v>10</v>
      </c>
      <c r="C323" s="77" t="str">
        <f>'Door Comparison'!C323</f>
        <v>R10</v>
      </c>
      <c r="D323" s="60">
        <f>'Door Comparison'!D323</f>
        <v>1010</v>
      </c>
      <c r="E323" s="60">
        <f>'Door Comparison'!E323</f>
        <v>975</v>
      </c>
      <c r="G323" s="63">
        <f>'Door Comparison'!G323</f>
        <v>0</v>
      </c>
      <c r="H323" s="63">
        <f>'Door Comparison'!H323</f>
        <v>1</v>
      </c>
      <c r="J323" s="63">
        <f>'Door Comparison'!J323</f>
        <v>1</v>
      </c>
      <c r="K323" s="63">
        <f>'Door Comparison'!K323</f>
        <v>0</v>
      </c>
      <c r="L323" s="63">
        <f>'Door Comparison'!L323</f>
        <v>0</v>
      </c>
      <c r="N323" s="65">
        <f t="shared" si="16"/>
        <v>0.27</v>
      </c>
      <c r="P323" s="65">
        <f t="shared" si="17"/>
        <v>2.37</v>
      </c>
      <c r="R323" s="1">
        <f>JMS!X322</f>
        <v>0</v>
      </c>
      <c r="S323" s="65">
        <f>'Door Comparison'!W323</f>
        <v>376.71</v>
      </c>
      <c r="U323" s="65">
        <f t="shared" si="18"/>
        <v>5.92</v>
      </c>
      <c r="X323" s="66">
        <f t="shared" si="19"/>
        <v>385.27</v>
      </c>
      <c r="Y323" s="61" t="e">
        <f>#REF!</f>
        <v>#REF!</v>
      </c>
      <c r="Z323" s="118" t="str">
        <f>'Door Labour'!AA323</f>
        <v>No specification, have assumed as DRS-07 with no lever handle</v>
      </c>
    </row>
    <row r="324" spans="1:26" x14ac:dyDescent="0.25">
      <c r="A324" s="64" t="str">
        <f>'Door Comparison'!A324</f>
        <v>05LL</v>
      </c>
      <c r="B324" s="145">
        <f>'Door Comparison'!B324</f>
        <v>11</v>
      </c>
      <c r="C324" s="77" t="str">
        <f>'Door Comparison'!C324</f>
        <v>R10</v>
      </c>
      <c r="D324" s="60">
        <f>'Door Comparison'!D324</f>
        <v>1010</v>
      </c>
      <c r="E324" s="60">
        <f>'Door Comparison'!E324</f>
        <v>975</v>
      </c>
      <c r="G324" s="63">
        <f>'Door Comparison'!G324</f>
        <v>0</v>
      </c>
      <c r="H324" s="63">
        <f>'Door Comparison'!H324</f>
        <v>1</v>
      </c>
      <c r="J324" s="63">
        <f>'Door Comparison'!J324</f>
        <v>1</v>
      </c>
      <c r="K324" s="63">
        <f>'Door Comparison'!K324</f>
        <v>0</v>
      </c>
      <c r="L324" s="63">
        <f>'Door Comparison'!L324</f>
        <v>0</v>
      </c>
      <c r="N324" s="65">
        <f t="shared" si="16"/>
        <v>0.27</v>
      </c>
      <c r="P324" s="65">
        <f t="shared" si="17"/>
        <v>2.37</v>
      </c>
      <c r="R324" s="1">
        <f>JMS!X323</f>
        <v>0</v>
      </c>
      <c r="S324" s="65">
        <f>'Door Comparison'!W324</f>
        <v>376.71</v>
      </c>
      <c r="U324" s="65">
        <f t="shared" si="18"/>
        <v>5.92</v>
      </c>
      <c r="X324" s="66">
        <f t="shared" si="19"/>
        <v>385.27</v>
      </c>
      <c r="Y324" s="61" t="e">
        <f>#REF!</f>
        <v>#REF!</v>
      </c>
      <c r="Z324" s="118" t="str">
        <f>'Door Labour'!AA324</f>
        <v>No specification, have assumed as DRS-07 with no lever handle</v>
      </c>
    </row>
    <row r="325" spans="1:26" x14ac:dyDescent="0.25">
      <c r="A325" s="64" t="str">
        <f>'Door Comparison'!A325</f>
        <v>05LL</v>
      </c>
      <c r="B325" s="145">
        <f>'Door Comparison'!B325</f>
        <v>12</v>
      </c>
      <c r="C325" s="77" t="str">
        <f>'Door Comparison'!C325</f>
        <v>R10</v>
      </c>
      <c r="D325" s="60">
        <f>'Door Comparison'!D325</f>
        <v>1010</v>
      </c>
      <c r="E325" s="60">
        <f>'Door Comparison'!E325</f>
        <v>975</v>
      </c>
      <c r="G325" s="63">
        <f>'Door Comparison'!G325</f>
        <v>0</v>
      </c>
      <c r="H325" s="63">
        <f>'Door Comparison'!H325</f>
        <v>1</v>
      </c>
      <c r="J325" s="63">
        <f>'Door Comparison'!J325</f>
        <v>1</v>
      </c>
      <c r="K325" s="63">
        <f>'Door Comparison'!K325</f>
        <v>0</v>
      </c>
      <c r="L325" s="63">
        <f>'Door Comparison'!L325</f>
        <v>0</v>
      </c>
      <c r="N325" s="65">
        <f t="shared" si="16"/>
        <v>0.27</v>
      </c>
      <c r="P325" s="65">
        <f t="shared" si="17"/>
        <v>2.37</v>
      </c>
      <c r="R325" s="1">
        <f>JMS!X324</f>
        <v>0</v>
      </c>
      <c r="S325" s="65">
        <f>'Door Comparison'!W325</f>
        <v>376.71</v>
      </c>
      <c r="U325" s="65">
        <f t="shared" si="18"/>
        <v>5.92</v>
      </c>
      <c r="X325" s="66">
        <f t="shared" si="19"/>
        <v>385.27</v>
      </c>
      <c r="Y325" s="61" t="e">
        <f>#REF!</f>
        <v>#REF!</v>
      </c>
      <c r="Z325" s="118" t="str">
        <f>'Door Labour'!AA325</f>
        <v>No specification, have assumed as DRS-07 with no lever handle</v>
      </c>
    </row>
    <row r="326" spans="1:26" x14ac:dyDescent="0.25">
      <c r="A326" s="64" t="str">
        <f>'Door Comparison'!A326</f>
        <v>05LL</v>
      </c>
      <c r="B326" s="145">
        <f>'Door Comparison'!B326</f>
        <v>13</v>
      </c>
      <c r="C326" s="77" t="str">
        <f>'Door Comparison'!C326</f>
        <v>R10</v>
      </c>
      <c r="D326" s="60">
        <f>'Door Comparison'!D326</f>
        <v>1010</v>
      </c>
      <c r="E326" s="60">
        <f>'Door Comparison'!E326</f>
        <v>975</v>
      </c>
      <c r="G326" s="63">
        <f>'Door Comparison'!G326</f>
        <v>0</v>
      </c>
      <c r="H326" s="63">
        <f>'Door Comparison'!H326</f>
        <v>1</v>
      </c>
      <c r="J326" s="63">
        <f>'Door Comparison'!J326</f>
        <v>1</v>
      </c>
      <c r="K326" s="63">
        <f>'Door Comparison'!K326</f>
        <v>0</v>
      </c>
      <c r="L326" s="63">
        <f>'Door Comparison'!L326</f>
        <v>0</v>
      </c>
      <c r="N326" s="65">
        <f t="shared" si="16"/>
        <v>0.27</v>
      </c>
      <c r="P326" s="65">
        <f t="shared" si="17"/>
        <v>2.37</v>
      </c>
      <c r="R326" s="1">
        <f>JMS!X325</f>
        <v>0</v>
      </c>
      <c r="S326" s="65">
        <f>'Door Comparison'!W326</f>
        <v>376.71</v>
      </c>
      <c r="U326" s="65">
        <f t="shared" si="18"/>
        <v>5.92</v>
      </c>
      <c r="X326" s="66">
        <f t="shared" si="19"/>
        <v>385.27</v>
      </c>
      <c r="Y326" s="61" t="e">
        <f>#REF!</f>
        <v>#REF!</v>
      </c>
      <c r="Z326" s="118" t="str">
        <f>'Door Labour'!AA326</f>
        <v>No specification, have assumed as DRS-07 with no lever handle</v>
      </c>
    </row>
    <row r="327" spans="1:26" x14ac:dyDescent="0.25">
      <c r="A327" s="64" t="str">
        <f>'Door Comparison'!A327</f>
        <v>05LL</v>
      </c>
      <c r="B327" s="145">
        <f>'Door Comparison'!B327</f>
        <v>14</v>
      </c>
      <c r="C327" s="77" t="str">
        <f>'Door Comparison'!C327</f>
        <v>R10</v>
      </c>
      <c r="D327" s="60">
        <f>'Door Comparison'!D327</f>
        <v>1010</v>
      </c>
      <c r="E327" s="60">
        <f>'Door Comparison'!E327</f>
        <v>975</v>
      </c>
      <c r="G327" s="63">
        <f>'Door Comparison'!G327</f>
        <v>0</v>
      </c>
      <c r="H327" s="63">
        <f>'Door Comparison'!H327</f>
        <v>1</v>
      </c>
      <c r="J327" s="63">
        <f>'Door Comparison'!J327</f>
        <v>1</v>
      </c>
      <c r="K327" s="63">
        <f>'Door Comparison'!K327</f>
        <v>0</v>
      </c>
      <c r="L327" s="63">
        <f>'Door Comparison'!L327</f>
        <v>0</v>
      </c>
      <c r="N327" s="65">
        <f t="shared" si="16"/>
        <v>0.27</v>
      </c>
      <c r="P327" s="65">
        <f t="shared" si="17"/>
        <v>2.37</v>
      </c>
      <c r="R327" s="1">
        <f>JMS!X326</f>
        <v>0</v>
      </c>
      <c r="S327" s="65">
        <f>'Door Comparison'!W327</f>
        <v>376.71</v>
      </c>
      <c r="U327" s="65">
        <f t="shared" si="18"/>
        <v>5.92</v>
      </c>
      <c r="X327" s="66">
        <f t="shared" si="19"/>
        <v>385.27</v>
      </c>
      <c r="Y327" s="61" t="e">
        <f>#REF!</f>
        <v>#REF!</v>
      </c>
      <c r="Z327" s="118" t="str">
        <f>'Door Labour'!AA327</f>
        <v>No specification, have assumed as DRS-07 with no lever handle</v>
      </c>
    </row>
    <row r="328" spans="1:26" x14ac:dyDescent="0.25">
      <c r="A328" s="64" t="str">
        <f>'Door Comparison'!A328</f>
        <v>05LL</v>
      </c>
      <c r="B328" s="145">
        <f>'Door Comparison'!B328</f>
        <v>15</v>
      </c>
      <c r="C328" s="77" t="str">
        <f>'Door Comparison'!C328</f>
        <v>R10</v>
      </c>
      <c r="D328" s="60">
        <f>'Door Comparison'!D328</f>
        <v>1010</v>
      </c>
      <c r="E328" s="60">
        <f>'Door Comparison'!E328</f>
        <v>975</v>
      </c>
      <c r="G328" s="63">
        <f>'Door Comparison'!G328</f>
        <v>0</v>
      </c>
      <c r="H328" s="63">
        <f>'Door Comparison'!H328</f>
        <v>1</v>
      </c>
      <c r="J328" s="63">
        <f>'Door Comparison'!J328</f>
        <v>1</v>
      </c>
      <c r="K328" s="63">
        <f>'Door Comparison'!K328</f>
        <v>0</v>
      </c>
      <c r="L328" s="63">
        <f>'Door Comparison'!L328</f>
        <v>0</v>
      </c>
      <c r="N328" s="65">
        <f t="shared" si="16"/>
        <v>0.27</v>
      </c>
      <c r="P328" s="65">
        <f t="shared" si="17"/>
        <v>2.37</v>
      </c>
      <c r="R328" s="1">
        <f>JMS!X327</f>
        <v>0</v>
      </c>
      <c r="S328" s="65">
        <f>'Door Comparison'!W328</f>
        <v>376.71</v>
      </c>
      <c r="U328" s="65">
        <f t="shared" si="18"/>
        <v>5.92</v>
      </c>
      <c r="X328" s="66">
        <f t="shared" si="19"/>
        <v>385.27</v>
      </c>
      <c r="Y328" s="61" t="e">
        <f>#REF!</f>
        <v>#REF!</v>
      </c>
      <c r="Z328" s="118" t="str">
        <f>'Door Labour'!AA328</f>
        <v>No specification, have assumed as DRS-07 with no lever handle</v>
      </c>
    </row>
    <row r="329" spans="1:26" x14ac:dyDescent="0.25">
      <c r="A329" s="64" t="str">
        <f>'Door Comparison'!A329</f>
        <v>05LL</v>
      </c>
      <c r="B329" s="145">
        <f>'Door Comparison'!B329</f>
        <v>16</v>
      </c>
      <c r="C329" s="77" t="str">
        <f>'Door Comparison'!C329</f>
        <v>R10</v>
      </c>
      <c r="D329" s="60">
        <f>'Door Comparison'!D329</f>
        <v>1010</v>
      </c>
      <c r="E329" s="60">
        <f>'Door Comparison'!E329</f>
        <v>975</v>
      </c>
      <c r="G329" s="63">
        <f>'Door Comparison'!G329</f>
        <v>0</v>
      </c>
      <c r="H329" s="63">
        <f>'Door Comparison'!H329</f>
        <v>1</v>
      </c>
      <c r="J329" s="63">
        <f>'Door Comparison'!J329</f>
        <v>1</v>
      </c>
      <c r="K329" s="63">
        <f>'Door Comparison'!K329</f>
        <v>0</v>
      </c>
      <c r="L329" s="63">
        <f>'Door Comparison'!L329</f>
        <v>0</v>
      </c>
      <c r="N329" s="65">
        <f t="shared" si="16"/>
        <v>0.27</v>
      </c>
      <c r="P329" s="65">
        <f t="shared" si="17"/>
        <v>2.37</v>
      </c>
      <c r="R329" s="1">
        <f>JMS!X328</f>
        <v>0</v>
      </c>
      <c r="S329" s="65">
        <f>'Door Comparison'!W329</f>
        <v>376.71</v>
      </c>
      <c r="U329" s="65">
        <f t="shared" si="18"/>
        <v>5.92</v>
      </c>
      <c r="X329" s="66">
        <f t="shared" si="19"/>
        <v>385.27</v>
      </c>
      <c r="Y329" s="61" t="e">
        <f>#REF!</f>
        <v>#REF!</v>
      </c>
      <c r="Z329" s="118" t="str">
        <f>'Door Labour'!AA329</f>
        <v>No specification, have assumed as DRS-07 with no lever handle</v>
      </c>
    </row>
    <row r="330" spans="1:26" x14ac:dyDescent="0.25">
      <c r="A330" s="64" t="str">
        <f>'Door Comparison'!A330</f>
        <v>05LL</v>
      </c>
      <c r="B330" s="145">
        <f>'Door Comparison'!B330</f>
        <v>17</v>
      </c>
      <c r="C330" s="77" t="str">
        <f>'Door Comparison'!C330</f>
        <v>R10</v>
      </c>
      <c r="D330" s="60">
        <f>'Door Comparison'!D330</f>
        <v>1010</v>
      </c>
      <c r="E330" s="60">
        <f>'Door Comparison'!E330</f>
        <v>810</v>
      </c>
      <c r="G330" s="63">
        <f>'Door Comparison'!G330</f>
        <v>0</v>
      </c>
      <c r="H330" s="63">
        <f>'Door Comparison'!H330</f>
        <v>1</v>
      </c>
      <c r="J330" s="63">
        <f>'Door Comparison'!J330</f>
        <v>1</v>
      </c>
      <c r="K330" s="63">
        <f>'Door Comparison'!K330</f>
        <v>0</v>
      </c>
      <c r="L330" s="63">
        <f>'Door Comparison'!L330</f>
        <v>0</v>
      </c>
      <c r="N330" s="65">
        <f t="shared" ref="N330:N393" si="20">(D330+2*E330)*((G330*0.04)+(H330*0.09))/1000</f>
        <v>0.24</v>
      </c>
      <c r="P330" s="65">
        <f t="shared" ref="P330:P393" si="21">((D330+2*E330)*0.8)/1000</f>
        <v>2.1</v>
      </c>
      <c r="R330" s="1">
        <f>JMS!X329</f>
        <v>0</v>
      </c>
      <c r="S330" s="65">
        <f>'Door Comparison'!W330</f>
        <v>360.33</v>
      </c>
      <c r="U330" s="65">
        <f t="shared" ref="U330:U393" si="22">(J330+K330+L330)*(2*((D330+2*E330)*1/1000))</f>
        <v>5.26</v>
      </c>
      <c r="X330" s="66">
        <f t="shared" ref="X330:X393" si="23">SUM(N330:W330)</f>
        <v>367.93</v>
      </c>
      <c r="Y330" s="61" t="e">
        <f>#REF!</f>
        <v>#REF!</v>
      </c>
      <c r="Z330" s="118" t="str">
        <f>'Door Labour'!AA330</f>
        <v>No specification, have assumed as DRS-07 with no lever handle</v>
      </c>
    </row>
    <row r="331" spans="1:26" x14ac:dyDescent="0.25">
      <c r="A331" s="64" t="str">
        <f>'Door Comparison'!A331</f>
        <v>05LL</v>
      </c>
      <c r="B331" s="145">
        <f>'Door Comparison'!B331</f>
        <v>18</v>
      </c>
      <c r="C331" s="77" t="str">
        <f>'Door Comparison'!C331</f>
        <v>R10</v>
      </c>
      <c r="D331" s="60">
        <f>'Door Comparison'!D331</f>
        <v>1010</v>
      </c>
      <c r="E331" s="60">
        <f>'Door Comparison'!E331</f>
        <v>810</v>
      </c>
      <c r="G331" s="63">
        <f>'Door Comparison'!G331</f>
        <v>0</v>
      </c>
      <c r="H331" s="63">
        <f>'Door Comparison'!H331</f>
        <v>1</v>
      </c>
      <c r="J331" s="63">
        <f>'Door Comparison'!J331</f>
        <v>1</v>
      </c>
      <c r="K331" s="63">
        <f>'Door Comparison'!K331</f>
        <v>0</v>
      </c>
      <c r="L331" s="63">
        <f>'Door Comparison'!L331</f>
        <v>0</v>
      </c>
      <c r="N331" s="65">
        <f t="shared" si="20"/>
        <v>0.24</v>
      </c>
      <c r="P331" s="65">
        <f t="shared" si="21"/>
        <v>2.1</v>
      </c>
      <c r="R331" s="1">
        <f>JMS!X330</f>
        <v>0</v>
      </c>
      <c r="S331" s="65">
        <f>'Door Comparison'!W331</f>
        <v>360.33</v>
      </c>
      <c r="U331" s="65">
        <f t="shared" si="22"/>
        <v>5.26</v>
      </c>
      <c r="X331" s="66">
        <f t="shared" si="23"/>
        <v>367.93</v>
      </c>
      <c r="Y331" s="61" t="e">
        <f>#REF!</f>
        <v>#REF!</v>
      </c>
      <c r="Z331" s="118" t="str">
        <f>'Door Labour'!AA331</f>
        <v>No specification, have assumed as DRS-07 with no lever handle</v>
      </c>
    </row>
    <row r="332" spans="1:26" x14ac:dyDescent="0.25">
      <c r="A332" s="64" t="str">
        <f>'Door Comparison'!A332</f>
        <v>05LL</v>
      </c>
      <c r="B332" s="145">
        <f>'Door Comparison'!B332</f>
        <v>19</v>
      </c>
      <c r="C332" s="77" t="str">
        <f>'Door Comparison'!C332</f>
        <v>R10</v>
      </c>
      <c r="D332" s="60">
        <f>'Door Comparison'!D332</f>
        <v>1010</v>
      </c>
      <c r="E332" s="60">
        <f>'Door Comparison'!E332</f>
        <v>975</v>
      </c>
      <c r="G332" s="63">
        <f>'Door Comparison'!G332</f>
        <v>0</v>
      </c>
      <c r="H332" s="63">
        <f>'Door Comparison'!H332</f>
        <v>1</v>
      </c>
      <c r="J332" s="63">
        <f>'Door Comparison'!J332</f>
        <v>1</v>
      </c>
      <c r="K332" s="63">
        <f>'Door Comparison'!K332</f>
        <v>0</v>
      </c>
      <c r="L332" s="63">
        <f>'Door Comparison'!L332</f>
        <v>0</v>
      </c>
      <c r="N332" s="65">
        <f t="shared" si="20"/>
        <v>0.27</v>
      </c>
      <c r="P332" s="65">
        <f t="shared" si="21"/>
        <v>2.37</v>
      </c>
      <c r="R332" s="1">
        <f>JMS!X331</f>
        <v>0</v>
      </c>
      <c r="S332" s="65">
        <f>'Door Comparison'!W332</f>
        <v>376.71</v>
      </c>
      <c r="U332" s="65">
        <f t="shared" si="22"/>
        <v>5.92</v>
      </c>
      <c r="X332" s="66">
        <f t="shared" si="23"/>
        <v>385.27</v>
      </c>
      <c r="Y332" s="61" t="e">
        <f>#REF!</f>
        <v>#REF!</v>
      </c>
      <c r="Z332" s="118" t="str">
        <f>'Door Labour'!AA332</f>
        <v>No specification, have assumed as DRS-07 with no lever handle</v>
      </c>
    </row>
    <row r="333" spans="1:26" x14ac:dyDescent="0.25">
      <c r="A333" s="64" t="str">
        <f>'Door Comparison'!A333</f>
        <v>05LL</v>
      </c>
      <c r="B333" s="145">
        <f>'Door Comparison'!B333</f>
        <v>20</v>
      </c>
      <c r="C333" s="77" t="str">
        <f>'Door Comparison'!C333</f>
        <v>R10</v>
      </c>
      <c r="D333" s="60">
        <f>'Door Comparison'!D333</f>
        <v>1200</v>
      </c>
      <c r="E333" s="60">
        <f>'Door Comparison'!E333</f>
        <v>740</v>
      </c>
      <c r="G333" s="63">
        <f>'Door Comparison'!G333</f>
        <v>0</v>
      </c>
      <c r="H333" s="63">
        <f>'Door Comparison'!H333</f>
        <v>1</v>
      </c>
      <c r="J333" s="63">
        <f>'Door Comparison'!J333</f>
        <v>1</v>
      </c>
      <c r="K333" s="63">
        <f>'Door Comparison'!K333</f>
        <v>0</v>
      </c>
      <c r="L333" s="63">
        <f>'Door Comparison'!L333</f>
        <v>0</v>
      </c>
      <c r="N333" s="65">
        <f t="shared" si="20"/>
        <v>0.24</v>
      </c>
      <c r="P333" s="65">
        <f t="shared" si="21"/>
        <v>2.14</v>
      </c>
      <c r="R333" s="1">
        <f>JMS!X332</f>
        <v>0</v>
      </c>
      <c r="S333" s="65">
        <f>'Door Comparison'!W333</f>
        <v>375.24</v>
      </c>
      <c r="U333" s="65">
        <f t="shared" si="22"/>
        <v>5.36</v>
      </c>
      <c r="X333" s="66">
        <f t="shared" si="23"/>
        <v>382.98</v>
      </c>
      <c r="Y333" s="61" t="e">
        <f>#REF!</f>
        <v>#REF!</v>
      </c>
      <c r="Z333" s="118" t="str">
        <f>'Door Labour'!AA333</f>
        <v>No specification, have assumed as DRS-07 with no lever handle</v>
      </c>
    </row>
    <row r="334" spans="1:26" x14ac:dyDescent="0.25">
      <c r="A334" s="64" t="str">
        <f>'Door Comparison'!A334</f>
        <v>05LL</v>
      </c>
      <c r="B334" s="145">
        <f>'Door Comparison'!B334</f>
        <v>21</v>
      </c>
      <c r="C334" s="77" t="str">
        <f>'Door Comparison'!C334</f>
        <v>R10</v>
      </c>
      <c r="D334" s="60">
        <f>'Door Comparison'!D334</f>
        <v>1010</v>
      </c>
      <c r="E334" s="60">
        <f>'Door Comparison'!E334</f>
        <v>890</v>
      </c>
      <c r="G334" s="63">
        <f>'Door Comparison'!G334</f>
        <v>0</v>
      </c>
      <c r="H334" s="63">
        <f>'Door Comparison'!H334</f>
        <v>1</v>
      </c>
      <c r="J334" s="63">
        <f>'Door Comparison'!J334</f>
        <v>1</v>
      </c>
      <c r="K334" s="63">
        <f>'Door Comparison'!K334</f>
        <v>0</v>
      </c>
      <c r="L334" s="63">
        <f>'Door Comparison'!L334</f>
        <v>0</v>
      </c>
      <c r="N334" s="65">
        <f t="shared" si="20"/>
        <v>0.25</v>
      </c>
      <c r="P334" s="65">
        <f t="shared" si="21"/>
        <v>2.23</v>
      </c>
      <c r="R334" s="1">
        <f>JMS!X333</f>
        <v>0</v>
      </c>
      <c r="S334" s="65">
        <f>'Door Comparison'!W334</f>
        <v>368.27</v>
      </c>
      <c r="U334" s="65">
        <f t="shared" si="22"/>
        <v>5.58</v>
      </c>
      <c r="X334" s="66">
        <f t="shared" si="23"/>
        <v>376.33</v>
      </c>
      <c r="Y334" s="61" t="e">
        <f>#REF!</f>
        <v>#REF!</v>
      </c>
      <c r="Z334" s="118" t="str">
        <f>'Door Labour'!AA334</f>
        <v>No specification, have assumed as DRS-07 with no lever handle</v>
      </c>
    </row>
    <row r="335" spans="1:26" x14ac:dyDescent="0.25">
      <c r="A335" s="64" t="str">
        <f>'Door Comparison'!A335</f>
        <v>05LL</v>
      </c>
      <c r="B335" s="145">
        <f>'Door Comparison'!B335</f>
        <v>22</v>
      </c>
      <c r="C335" s="77" t="str">
        <f>'Door Comparison'!C335</f>
        <v>R10</v>
      </c>
      <c r="D335" s="60">
        <f>'Door Comparison'!D335</f>
        <v>1010</v>
      </c>
      <c r="E335" s="60">
        <f>'Door Comparison'!E335</f>
        <v>975</v>
      </c>
      <c r="G335" s="63">
        <f>'Door Comparison'!G335</f>
        <v>0</v>
      </c>
      <c r="H335" s="63">
        <f>'Door Comparison'!H335</f>
        <v>1</v>
      </c>
      <c r="J335" s="63">
        <f>'Door Comparison'!J335</f>
        <v>1</v>
      </c>
      <c r="K335" s="63">
        <f>'Door Comparison'!K335</f>
        <v>0</v>
      </c>
      <c r="L335" s="63">
        <f>'Door Comparison'!L335</f>
        <v>0</v>
      </c>
      <c r="N335" s="65">
        <f t="shared" si="20"/>
        <v>0.27</v>
      </c>
      <c r="P335" s="65">
        <f t="shared" si="21"/>
        <v>2.37</v>
      </c>
      <c r="R335" s="1">
        <f>JMS!X334</f>
        <v>0</v>
      </c>
      <c r="S335" s="65">
        <f>'Door Comparison'!W335</f>
        <v>376.71</v>
      </c>
      <c r="U335" s="65">
        <f t="shared" si="22"/>
        <v>5.92</v>
      </c>
      <c r="X335" s="66">
        <f t="shared" si="23"/>
        <v>385.27</v>
      </c>
      <c r="Y335" s="61" t="e">
        <f>#REF!</f>
        <v>#REF!</v>
      </c>
      <c r="Z335" s="118" t="str">
        <f>'Door Labour'!AA335</f>
        <v>No specification, have assumed as DRS-07 with no lever handle</v>
      </c>
    </row>
    <row r="336" spans="1:26" x14ac:dyDescent="0.25">
      <c r="A336" s="64" t="str">
        <f>'Door Comparison'!A336</f>
        <v>05LL</v>
      </c>
      <c r="B336" s="145">
        <f>'Door Comparison'!B336</f>
        <v>23</v>
      </c>
      <c r="C336" s="77" t="str">
        <f>'Door Comparison'!C336</f>
        <v>R10</v>
      </c>
      <c r="D336" s="60">
        <f>'Door Comparison'!D336</f>
        <v>1010</v>
      </c>
      <c r="E336" s="60">
        <f>'Door Comparison'!E336</f>
        <v>975</v>
      </c>
      <c r="G336" s="63">
        <f>'Door Comparison'!G336</f>
        <v>0</v>
      </c>
      <c r="H336" s="63">
        <f>'Door Comparison'!H336</f>
        <v>1</v>
      </c>
      <c r="J336" s="63">
        <f>'Door Comparison'!J336</f>
        <v>1</v>
      </c>
      <c r="K336" s="63">
        <f>'Door Comparison'!K336</f>
        <v>0</v>
      </c>
      <c r="L336" s="63">
        <f>'Door Comparison'!L336</f>
        <v>0</v>
      </c>
      <c r="N336" s="65">
        <f t="shared" si="20"/>
        <v>0.27</v>
      </c>
      <c r="P336" s="65">
        <f t="shared" si="21"/>
        <v>2.37</v>
      </c>
      <c r="R336" s="1">
        <f>JMS!X335</f>
        <v>0</v>
      </c>
      <c r="S336" s="65">
        <f>'Door Comparison'!W336</f>
        <v>376.71</v>
      </c>
      <c r="U336" s="65">
        <f t="shared" si="22"/>
        <v>5.92</v>
      </c>
      <c r="X336" s="66">
        <f t="shared" si="23"/>
        <v>385.27</v>
      </c>
      <c r="Y336" s="61" t="e">
        <f>#REF!</f>
        <v>#REF!</v>
      </c>
      <c r="Z336" s="118" t="str">
        <f>'Door Labour'!AA336</f>
        <v>No specification, have assumed as DRS-07 with no lever handle</v>
      </c>
    </row>
    <row r="337" spans="1:26" x14ac:dyDescent="0.25">
      <c r="A337" s="64" t="str">
        <f>'Door Comparison'!A337</f>
        <v>05LL</v>
      </c>
      <c r="B337" s="145">
        <f>'Door Comparison'!B337</f>
        <v>24</v>
      </c>
      <c r="C337" s="77" t="str">
        <f>'Door Comparison'!C337</f>
        <v>R10</v>
      </c>
      <c r="D337" s="60">
        <f>'Door Comparison'!D337</f>
        <v>1200</v>
      </c>
      <c r="E337" s="60">
        <f>'Door Comparison'!E337</f>
        <v>740</v>
      </c>
      <c r="G337" s="63">
        <f>'Door Comparison'!G337</f>
        <v>0</v>
      </c>
      <c r="H337" s="63">
        <f>'Door Comparison'!H337</f>
        <v>1</v>
      </c>
      <c r="J337" s="63">
        <f>'Door Comparison'!J337</f>
        <v>1</v>
      </c>
      <c r="K337" s="63">
        <f>'Door Comparison'!K337</f>
        <v>0</v>
      </c>
      <c r="L337" s="63">
        <f>'Door Comparison'!L337</f>
        <v>0</v>
      </c>
      <c r="N337" s="65">
        <f t="shared" si="20"/>
        <v>0.24</v>
      </c>
      <c r="P337" s="65">
        <f t="shared" si="21"/>
        <v>2.14</v>
      </c>
      <c r="R337" s="1">
        <f>JMS!X336</f>
        <v>0</v>
      </c>
      <c r="S337" s="65">
        <f>'Door Comparison'!W337</f>
        <v>367.24</v>
      </c>
      <c r="U337" s="65">
        <f t="shared" si="22"/>
        <v>5.36</v>
      </c>
      <c r="X337" s="66">
        <f t="shared" si="23"/>
        <v>374.98</v>
      </c>
      <c r="Y337" s="61" t="e">
        <f>#REF!</f>
        <v>#REF!</v>
      </c>
      <c r="Z337" s="118" t="str">
        <f>'Door Labour'!AA337</f>
        <v>No specification, have assumed as DRS-07 with no lever handle</v>
      </c>
    </row>
    <row r="338" spans="1:26" x14ac:dyDescent="0.25">
      <c r="A338" s="64" t="str">
        <f>'Door Comparison'!A338</f>
        <v>05LL</v>
      </c>
      <c r="B338" s="145">
        <f>'Door Comparison'!B338</f>
        <v>25</v>
      </c>
      <c r="C338" s="77" t="str">
        <f>'Door Comparison'!C338</f>
        <v>R10</v>
      </c>
      <c r="D338" s="60">
        <f>'Door Comparison'!D338</f>
        <v>1010</v>
      </c>
      <c r="E338" s="60">
        <f>'Door Comparison'!E338</f>
        <v>975</v>
      </c>
      <c r="G338" s="63">
        <f>'Door Comparison'!G338</f>
        <v>0</v>
      </c>
      <c r="H338" s="63">
        <f>'Door Comparison'!H338</f>
        <v>1</v>
      </c>
      <c r="J338" s="63">
        <f>'Door Comparison'!J338</f>
        <v>1</v>
      </c>
      <c r="K338" s="63">
        <f>'Door Comparison'!K338</f>
        <v>0</v>
      </c>
      <c r="L338" s="63">
        <f>'Door Comparison'!L338</f>
        <v>0</v>
      </c>
      <c r="N338" s="65">
        <f t="shared" si="20"/>
        <v>0.27</v>
      </c>
      <c r="P338" s="65">
        <f t="shared" si="21"/>
        <v>2.37</v>
      </c>
      <c r="R338" s="1">
        <f>JMS!X337</f>
        <v>0</v>
      </c>
      <c r="S338" s="65">
        <f>'Door Comparison'!W338</f>
        <v>376.71</v>
      </c>
      <c r="U338" s="65">
        <f t="shared" si="22"/>
        <v>5.92</v>
      </c>
      <c r="X338" s="66">
        <f t="shared" si="23"/>
        <v>385.27</v>
      </c>
      <c r="Y338" s="61" t="e">
        <f>#REF!</f>
        <v>#REF!</v>
      </c>
      <c r="Z338" s="118" t="str">
        <f>'Door Labour'!AA338</f>
        <v>No specification, have assumed as DRS-07 with no lever handle</v>
      </c>
    </row>
    <row r="339" spans="1:26" x14ac:dyDescent="0.25">
      <c r="A339" s="64" t="str">
        <f>'Door Comparison'!A339</f>
        <v>05LL</v>
      </c>
      <c r="B339" s="145">
        <f>'Door Comparison'!B339</f>
        <v>26</v>
      </c>
      <c r="C339" s="77" t="str">
        <f>'Door Comparison'!C339</f>
        <v>R10</v>
      </c>
      <c r="D339" s="60">
        <f>'Door Comparison'!D339</f>
        <v>1010</v>
      </c>
      <c r="E339" s="60">
        <f>'Door Comparison'!E339</f>
        <v>975</v>
      </c>
      <c r="G339" s="63">
        <f>'Door Comparison'!G339</f>
        <v>0</v>
      </c>
      <c r="H339" s="63">
        <f>'Door Comparison'!H339</f>
        <v>1</v>
      </c>
      <c r="J339" s="63">
        <f>'Door Comparison'!J339</f>
        <v>1</v>
      </c>
      <c r="K339" s="63">
        <f>'Door Comparison'!K339</f>
        <v>0</v>
      </c>
      <c r="L339" s="63">
        <f>'Door Comparison'!L339</f>
        <v>0</v>
      </c>
      <c r="N339" s="65">
        <f t="shared" si="20"/>
        <v>0.27</v>
      </c>
      <c r="P339" s="65">
        <f t="shared" si="21"/>
        <v>2.37</v>
      </c>
      <c r="R339" s="1">
        <f>JMS!X338</f>
        <v>0</v>
      </c>
      <c r="S339" s="65">
        <f>'Door Comparison'!W339</f>
        <v>376.71</v>
      </c>
      <c r="U339" s="65">
        <f t="shared" si="22"/>
        <v>5.92</v>
      </c>
      <c r="X339" s="66">
        <f t="shared" si="23"/>
        <v>385.27</v>
      </c>
      <c r="Y339" s="61" t="e">
        <f>#REF!</f>
        <v>#REF!</v>
      </c>
      <c r="Z339" s="118" t="str">
        <f>'Door Labour'!AA339</f>
        <v>No specification, have assumed as DRS-07 with no lever handle</v>
      </c>
    </row>
    <row r="340" spans="1:26" x14ac:dyDescent="0.25">
      <c r="A340" s="64" t="str">
        <f>'Door Comparison'!A340</f>
        <v>05LL</v>
      </c>
      <c r="B340" s="145">
        <f>'Door Comparison'!B340</f>
        <v>27</v>
      </c>
      <c r="C340" s="77" t="str">
        <f>'Door Comparison'!C340</f>
        <v>R10</v>
      </c>
      <c r="N340" s="65"/>
      <c r="P340" s="65"/>
      <c r="R340" s="1"/>
      <c r="U340" s="65"/>
      <c r="Y340" s="61" t="e">
        <f>#REF!</f>
        <v>#REF!</v>
      </c>
      <c r="Z340" s="118" t="str">
        <f>'Door Labour'!AA340</f>
        <v>Omitted</v>
      </c>
    </row>
    <row r="341" spans="1:26" x14ac:dyDescent="0.25">
      <c r="A341" s="64" t="str">
        <f>'Door Comparison'!A341</f>
        <v>05LL</v>
      </c>
      <c r="B341" s="145">
        <f>'Door Comparison'!B341</f>
        <v>28</v>
      </c>
      <c r="C341" s="77" t="str">
        <f>'Door Comparison'!C341</f>
        <v>R10</v>
      </c>
      <c r="D341" s="60">
        <f>'Door Comparison'!D341</f>
        <v>1010</v>
      </c>
      <c r="E341" s="60">
        <f>'Door Comparison'!E341</f>
        <v>975</v>
      </c>
      <c r="G341" s="63">
        <f>'Door Comparison'!G341</f>
        <v>0</v>
      </c>
      <c r="H341" s="63">
        <f>'Door Comparison'!H341</f>
        <v>1</v>
      </c>
      <c r="J341" s="63">
        <f>'Door Comparison'!J341</f>
        <v>1</v>
      </c>
      <c r="K341" s="63">
        <f>'Door Comparison'!K341</f>
        <v>0</v>
      </c>
      <c r="L341" s="63">
        <f>'Door Comparison'!L341</f>
        <v>0</v>
      </c>
      <c r="N341" s="65">
        <f t="shared" si="20"/>
        <v>0.27</v>
      </c>
      <c r="P341" s="65">
        <f t="shared" si="21"/>
        <v>2.37</v>
      </c>
      <c r="R341" s="1">
        <f>JMS!X340</f>
        <v>0</v>
      </c>
      <c r="S341" s="65">
        <f>'Door Comparison'!W341</f>
        <v>376.71</v>
      </c>
      <c r="U341" s="65">
        <f t="shared" si="22"/>
        <v>5.92</v>
      </c>
      <c r="X341" s="66">
        <f t="shared" si="23"/>
        <v>385.27</v>
      </c>
      <c r="Y341" s="61" t="e">
        <f>#REF!</f>
        <v>#REF!</v>
      </c>
      <c r="Z341" s="118" t="str">
        <f>'Door Labour'!AA341</f>
        <v>No specification, have assumed as DRS-07 with no lever handle</v>
      </c>
    </row>
    <row r="342" spans="1:26" x14ac:dyDescent="0.25">
      <c r="A342" s="64" t="str">
        <f>'Door Comparison'!A342</f>
        <v>05LL</v>
      </c>
      <c r="B342" s="145">
        <f>'Door Comparison'!B342</f>
        <v>29</v>
      </c>
      <c r="C342" s="77" t="str">
        <f>'Door Comparison'!C342</f>
        <v>R10</v>
      </c>
      <c r="D342" s="60">
        <f>'Door Comparison'!D342</f>
        <v>1010</v>
      </c>
      <c r="E342" s="60">
        <f>'Door Comparison'!E342</f>
        <v>975</v>
      </c>
      <c r="G342" s="63">
        <f>'Door Comparison'!G342</f>
        <v>0</v>
      </c>
      <c r="H342" s="63">
        <f>'Door Comparison'!H342</f>
        <v>1</v>
      </c>
      <c r="J342" s="63">
        <f>'Door Comparison'!J342</f>
        <v>1</v>
      </c>
      <c r="K342" s="63">
        <f>'Door Comparison'!K342</f>
        <v>0</v>
      </c>
      <c r="L342" s="63">
        <f>'Door Comparison'!L342</f>
        <v>0</v>
      </c>
      <c r="N342" s="65">
        <f t="shared" si="20"/>
        <v>0.27</v>
      </c>
      <c r="P342" s="65">
        <f t="shared" si="21"/>
        <v>2.37</v>
      </c>
      <c r="R342" s="1">
        <f>JMS!X341</f>
        <v>0</v>
      </c>
      <c r="S342" s="65">
        <f>'Door Comparison'!W342</f>
        <v>376.71</v>
      </c>
      <c r="U342" s="65">
        <f t="shared" si="22"/>
        <v>5.92</v>
      </c>
      <c r="X342" s="66">
        <f t="shared" si="23"/>
        <v>385.27</v>
      </c>
      <c r="Y342" s="61" t="e">
        <f>#REF!</f>
        <v>#REF!</v>
      </c>
      <c r="Z342" s="118" t="str">
        <f>'Door Labour'!AA342</f>
        <v>No specification, have assumed as DRS-07 with no lever handle</v>
      </c>
    </row>
    <row r="343" spans="1:26" x14ac:dyDescent="0.25">
      <c r="A343" s="64">
        <f>'Door Comparison'!A343</f>
        <v>6</v>
      </c>
      <c r="B343" s="145">
        <f>'Door Comparison'!B343</f>
        <v>1</v>
      </c>
      <c r="C343" s="77" t="str">
        <f>'Door Comparison'!C343</f>
        <v>E06</v>
      </c>
      <c r="D343" s="60">
        <f>'Door Comparison'!D343</f>
        <v>1340</v>
      </c>
      <c r="E343" s="60">
        <f>'Door Comparison'!E343</f>
        <v>2100</v>
      </c>
      <c r="G343" s="63">
        <f>'Door Comparison'!G343</f>
        <v>0</v>
      </c>
      <c r="H343" s="63">
        <f>'Door Comparison'!H343</f>
        <v>1</v>
      </c>
      <c r="J343" s="63">
        <f>'Door Comparison'!J343</f>
        <v>0</v>
      </c>
      <c r="K343" s="63">
        <f>'Door Comparison'!K343</f>
        <v>0</v>
      </c>
      <c r="L343" s="63">
        <f>'Door Comparison'!L343</f>
        <v>0</v>
      </c>
      <c r="N343" s="65">
        <f t="shared" si="20"/>
        <v>0.5</v>
      </c>
      <c r="P343" s="65">
        <f t="shared" si="21"/>
        <v>4.43</v>
      </c>
      <c r="R343" s="1">
        <f>JMS!X342</f>
        <v>0</v>
      </c>
      <c r="S343" s="65">
        <f>'Door Comparison'!W343</f>
        <v>1121</v>
      </c>
      <c r="U343" s="65">
        <f t="shared" si="22"/>
        <v>0</v>
      </c>
      <c r="X343" s="66">
        <f t="shared" si="23"/>
        <v>1125.93</v>
      </c>
      <c r="Y343" s="61" t="e">
        <f>#REF!</f>
        <v>#REF!</v>
      </c>
      <c r="Z343" s="118" t="str">
        <f>'Door Labour'!AA343</f>
        <v>Fully clad metal doors cannot be fire certificated we have therefore allowed for a metal doorset</v>
      </c>
    </row>
    <row r="344" spans="1:26" x14ac:dyDescent="0.25">
      <c r="A344" s="64">
        <f>'Door Comparison'!A344</f>
        <v>6</v>
      </c>
      <c r="B344" s="145">
        <f>'Door Comparison'!B344</f>
        <v>2</v>
      </c>
      <c r="C344" s="77" t="str">
        <f>'Door Comparison'!C344</f>
        <v>E06</v>
      </c>
      <c r="D344" s="60">
        <f>'Door Comparison'!D344</f>
        <v>1010</v>
      </c>
      <c r="E344" s="60">
        <f>'Door Comparison'!E344</f>
        <v>2100</v>
      </c>
      <c r="G344" s="63">
        <f>'Door Comparison'!G344</f>
        <v>0</v>
      </c>
      <c r="H344" s="63">
        <f>'Door Comparison'!H344</f>
        <v>1</v>
      </c>
      <c r="J344" s="63">
        <f>'Door Comparison'!J344</f>
        <v>0</v>
      </c>
      <c r="K344" s="63">
        <f>'Door Comparison'!K344</f>
        <v>0</v>
      </c>
      <c r="L344" s="63">
        <f>'Door Comparison'!L344</f>
        <v>0</v>
      </c>
      <c r="N344" s="65">
        <f t="shared" si="20"/>
        <v>0.47</v>
      </c>
      <c r="P344" s="65">
        <f t="shared" si="21"/>
        <v>4.17</v>
      </c>
      <c r="R344" s="1">
        <f>JMS!X343</f>
        <v>0</v>
      </c>
      <c r="S344" s="65">
        <f>'Door Comparison'!W344</f>
        <v>732</v>
      </c>
      <c r="U344" s="65">
        <f t="shared" si="22"/>
        <v>0</v>
      </c>
      <c r="X344" s="66">
        <f t="shared" si="23"/>
        <v>736.64</v>
      </c>
      <c r="Y344" s="61" t="e">
        <f>#REF!</f>
        <v>#REF!</v>
      </c>
      <c r="Z344" s="118" t="str">
        <f>'Door Labour'!AA344</f>
        <v>Fully clad metal doors cannot be fire certificated we have therefore allowed for a metal doorset</v>
      </c>
    </row>
    <row r="345" spans="1:26" x14ac:dyDescent="0.25">
      <c r="A345" s="64">
        <f>'Door Comparison'!A345</f>
        <v>6</v>
      </c>
      <c r="B345" s="145">
        <f>'Door Comparison'!B345</f>
        <v>3</v>
      </c>
      <c r="C345" s="77" t="str">
        <f>'Door Comparison'!C345</f>
        <v>E06</v>
      </c>
      <c r="D345" s="60">
        <f>'Door Comparison'!D345</f>
        <v>1340</v>
      </c>
      <c r="E345" s="60">
        <f>'Door Comparison'!E345</f>
        <v>2100</v>
      </c>
      <c r="G345" s="63">
        <f>'Door Comparison'!G345</f>
        <v>0</v>
      </c>
      <c r="H345" s="63">
        <f>'Door Comparison'!H345</f>
        <v>1</v>
      </c>
      <c r="J345" s="63">
        <f>'Door Comparison'!J345</f>
        <v>0</v>
      </c>
      <c r="K345" s="63">
        <f>'Door Comparison'!K345</f>
        <v>0</v>
      </c>
      <c r="L345" s="63">
        <f>'Door Comparison'!L345</f>
        <v>0</v>
      </c>
      <c r="N345" s="65">
        <f t="shared" si="20"/>
        <v>0.5</v>
      </c>
      <c r="P345" s="65">
        <f t="shared" si="21"/>
        <v>4.43</v>
      </c>
      <c r="R345" s="1">
        <f>JMS!X344</f>
        <v>0</v>
      </c>
      <c r="S345" s="65">
        <f>'Door Comparison'!W345</f>
        <v>1121</v>
      </c>
      <c r="U345" s="65">
        <f t="shared" si="22"/>
        <v>0</v>
      </c>
      <c r="X345" s="66">
        <f t="shared" si="23"/>
        <v>1125.93</v>
      </c>
      <c r="Y345" s="61" t="e">
        <f>#REF!</f>
        <v>#REF!</v>
      </c>
      <c r="Z345" s="118" t="str">
        <f>'Door Labour'!AA345</f>
        <v>Fully clad metal doors cannot be fire certificated we have therefore allowed for a metal doorset</v>
      </c>
    </row>
    <row r="346" spans="1:26" x14ac:dyDescent="0.25">
      <c r="A346" s="64">
        <f>'Door Comparison'!A346</f>
        <v>6</v>
      </c>
      <c r="B346" s="145">
        <f>'Door Comparison'!B346</f>
        <v>6</v>
      </c>
      <c r="C346" s="77" t="str">
        <f>'Door Comparison'!C346</f>
        <v>C02</v>
      </c>
      <c r="D346" s="60">
        <f>'Door Comparison'!D346</f>
        <v>1010</v>
      </c>
      <c r="E346" s="60">
        <f>'Door Comparison'!E346</f>
        <v>2200</v>
      </c>
      <c r="G346" s="63">
        <f>'Door Comparison'!G346</f>
        <v>0</v>
      </c>
      <c r="H346" s="63">
        <f>'Door Comparison'!H346</f>
        <v>1</v>
      </c>
      <c r="J346" s="63">
        <f>'Door Comparison'!J346</f>
        <v>0</v>
      </c>
      <c r="K346" s="63">
        <f>'Door Comparison'!K346</f>
        <v>0</v>
      </c>
      <c r="L346" s="63">
        <f>'Door Comparison'!L346</f>
        <v>0</v>
      </c>
      <c r="N346" s="65">
        <f t="shared" si="20"/>
        <v>0.49</v>
      </c>
      <c r="P346" s="65">
        <f t="shared" si="21"/>
        <v>4.33</v>
      </c>
      <c r="R346" s="1">
        <f>JMS!X345</f>
        <v>309.42</v>
      </c>
      <c r="S346" s="65">
        <f>'Door Comparison'!W346</f>
        <v>447.97</v>
      </c>
      <c r="U346" s="65">
        <f t="shared" si="22"/>
        <v>0</v>
      </c>
      <c r="X346" s="66">
        <f t="shared" si="23"/>
        <v>762.21</v>
      </c>
      <c r="Y346" s="61" t="e">
        <f>#REF!</f>
        <v>#REF!</v>
      </c>
      <c r="Z346" s="118">
        <f>'Door Labour'!AA346</f>
        <v>0</v>
      </c>
    </row>
    <row r="347" spans="1:26" x14ac:dyDescent="0.25">
      <c r="A347" s="64">
        <f>'Door Comparison'!A347</f>
        <v>6</v>
      </c>
      <c r="B347" s="145">
        <f>'Door Comparison'!B347</f>
        <v>7</v>
      </c>
      <c r="C347" s="77" t="str">
        <f>'Door Comparison'!C347</f>
        <v>C02</v>
      </c>
      <c r="D347" s="60">
        <f>'Door Comparison'!D347</f>
        <v>1010</v>
      </c>
      <c r="E347" s="60">
        <f>'Door Comparison'!E347</f>
        <v>2200</v>
      </c>
      <c r="G347" s="63">
        <f>'Door Comparison'!G347</f>
        <v>0</v>
      </c>
      <c r="H347" s="63">
        <f>'Door Comparison'!H347</f>
        <v>1</v>
      </c>
      <c r="J347" s="63">
        <f>'Door Comparison'!J347</f>
        <v>0</v>
      </c>
      <c r="K347" s="63">
        <f>'Door Comparison'!K347</f>
        <v>1</v>
      </c>
      <c r="L347" s="63">
        <f>'Door Comparison'!L347</f>
        <v>0</v>
      </c>
      <c r="N347" s="65">
        <f t="shared" si="20"/>
        <v>0.49</v>
      </c>
      <c r="P347" s="65">
        <f t="shared" si="21"/>
        <v>4.33</v>
      </c>
      <c r="R347" s="1">
        <f>JMS!X346</f>
        <v>343.47</v>
      </c>
      <c r="S347" s="65">
        <f>'Door Comparison'!W347</f>
        <v>360.88</v>
      </c>
      <c r="U347" s="65">
        <f t="shared" si="22"/>
        <v>10.82</v>
      </c>
      <c r="X347" s="66">
        <f t="shared" si="23"/>
        <v>719.99</v>
      </c>
      <c r="Y347" s="61" t="e">
        <f>#REF!</f>
        <v>#REF!</v>
      </c>
      <c r="Z347" s="118">
        <f>'Door Labour'!AA347</f>
        <v>0</v>
      </c>
    </row>
    <row r="348" spans="1:26" x14ac:dyDescent="0.25">
      <c r="A348" s="64">
        <f>'Door Comparison'!A348</f>
        <v>6</v>
      </c>
      <c r="B348" s="145">
        <f>'Door Comparison'!B348</f>
        <v>8</v>
      </c>
      <c r="C348" s="77" t="str">
        <f>'Door Comparison'!C348</f>
        <v>C02</v>
      </c>
      <c r="D348" s="60">
        <f>'Door Comparison'!D348</f>
        <v>825</v>
      </c>
      <c r="E348" s="60">
        <f>'Door Comparison'!E348</f>
        <v>2200</v>
      </c>
      <c r="G348" s="63">
        <f>'Door Comparison'!G348</f>
        <v>0</v>
      </c>
      <c r="H348" s="63">
        <f>'Door Comparison'!H348</f>
        <v>1</v>
      </c>
      <c r="J348" s="63">
        <f>'Door Comparison'!J348</f>
        <v>0</v>
      </c>
      <c r="K348" s="63">
        <f>'Door Comparison'!K348</f>
        <v>1</v>
      </c>
      <c r="L348" s="63">
        <f>'Door Comparison'!L348</f>
        <v>0</v>
      </c>
      <c r="N348" s="65">
        <f t="shared" si="20"/>
        <v>0.47</v>
      </c>
      <c r="P348" s="65">
        <f t="shared" si="21"/>
        <v>4.18</v>
      </c>
      <c r="R348" s="1">
        <f>JMS!X347</f>
        <v>336.32</v>
      </c>
      <c r="S348" s="65">
        <f>'Door Comparison'!W348</f>
        <v>269.06</v>
      </c>
      <c r="U348" s="65">
        <f t="shared" si="22"/>
        <v>10.45</v>
      </c>
      <c r="X348" s="66">
        <f t="shared" si="23"/>
        <v>620.48</v>
      </c>
      <c r="Y348" s="61" t="e">
        <f>#REF!</f>
        <v>#REF!</v>
      </c>
      <c r="Z348" s="118">
        <f>'Door Labour'!AA348</f>
        <v>0</v>
      </c>
    </row>
    <row r="349" spans="1:26" x14ac:dyDescent="0.25">
      <c r="A349" s="64">
        <f>'Door Comparison'!A349</f>
        <v>6</v>
      </c>
      <c r="B349" s="145">
        <f>'Door Comparison'!B349</f>
        <v>9</v>
      </c>
      <c r="C349" s="77" t="str">
        <f>'Door Comparison'!C349</f>
        <v>R02</v>
      </c>
      <c r="D349" s="60">
        <f>'Door Comparison'!D349</f>
        <v>450</v>
      </c>
      <c r="E349" s="60">
        <f>'Door Comparison'!E349</f>
        <v>650</v>
      </c>
      <c r="G349" s="63">
        <f>'Door Comparison'!G349</f>
        <v>0</v>
      </c>
      <c r="H349" s="63">
        <f>'Door Comparison'!H349</f>
        <v>1</v>
      </c>
      <c r="J349" s="63">
        <f>'Door Comparison'!J349</f>
        <v>0</v>
      </c>
      <c r="K349" s="63">
        <f>'Door Comparison'!K349</f>
        <v>1</v>
      </c>
      <c r="L349" s="63">
        <f>'Door Comparison'!L349</f>
        <v>0</v>
      </c>
      <c r="N349" s="65">
        <f t="shared" si="20"/>
        <v>0.16</v>
      </c>
      <c r="P349" s="65">
        <f t="shared" si="21"/>
        <v>1.4</v>
      </c>
      <c r="R349" s="1">
        <f>JMS!X348</f>
        <v>0</v>
      </c>
      <c r="S349" s="65">
        <f>'Door Comparison'!W349</f>
        <v>114.7</v>
      </c>
      <c r="U349" s="65">
        <f t="shared" si="22"/>
        <v>3.5</v>
      </c>
      <c r="X349" s="66">
        <f t="shared" si="23"/>
        <v>119.76</v>
      </c>
      <c r="Y349" s="61" t="e">
        <f>#REF!</f>
        <v>#REF!</v>
      </c>
      <c r="Z349" s="118" t="str">
        <f>'Door Labour'!AA349</f>
        <v>Profab recommend a door primed for on site decoration by others to match surrounding finishes.</v>
      </c>
    </row>
    <row r="350" spans="1:26" x14ac:dyDescent="0.25">
      <c r="A350" s="64">
        <f>'Door Comparison'!A350</f>
        <v>6</v>
      </c>
      <c r="B350" s="145">
        <f>'Door Comparison'!B350</f>
        <v>10</v>
      </c>
      <c r="C350" s="77" t="str">
        <f>'Door Comparison'!C350</f>
        <v>R08</v>
      </c>
      <c r="D350" s="60">
        <f>'Door Comparison'!D350</f>
        <v>1200</v>
      </c>
      <c r="E350" s="60">
        <f>'Door Comparison'!E350</f>
        <v>2200</v>
      </c>
      <c r="G350" s="63">
        <f>'Door Comparison'!G350</f>
        <v>0</v>
      </c>
      <c r="H350" s="63">
        <f>'Door Comparison'!H350</f>
        <v>1</v>
      </c>
      <c r="J350" s="63">
        <f>'Door Comparison'!J350</f>
        <v>0</v>
      </c>
      <c r="K350" s="63">
        <f>'Door Comparison'!K350</f>
        <v>1</v>
      </c>
      <c r="L350" s="63">
        <f>'Door Comparison'!L350</f>
        <v>0</v>
      </c>
      <c r="N350" s="65">
        <f t="shared" si="20"/>
        <v>0.5</v>
      </c>
      <c r="P350" s="65">
        <f t="shared" si="21"/>
        <v>4.4800000000000004</v>
      </c>
      <c r="R350" s="1">
        <f>JMS!X349</f>
        <v>0</v>
      </c>
      <c r="S350" s="65">
        <f>'Door Comparison'!W350</f>
        <v>744.9</v>
      </c>
      <c r="U350" s="65">
        <f t="shared" si="22"/>
        <v>11.2</v>
      </c>
      <c r="X350" s="66">
        <f t="shared" si="23"/>
        <v>761.08</v>
      </c>
      <c r="Y350" s="61" t="e">
        <f>#REF!</f>
        <v>#REF!</v>
      </c>
      <c r="Z350" s="118" t="str">
        <f>'Door Labour'!AA350</f>
        <v>Profab recommend a door primed for on site decoration by others to match surrounding finishes.</v>
      </c>
    </row>
    <row r="351" spans="1:26" x14ac:dyDescent="0.25">
      <c r="A351" s="64">
        <f>'Door Comparison'!A351</f>
        <v>6</v>
      </c>
      <c r="B351" s="145">
        <f>'Door Comparison'!B351</f>
        <v>11</v>
      </c>
      <c r="C351" s="77" t="str">
        <f>'Door Comparison'!C351</f>
        <v>R08</v>
      </c>
      <c r="D351" s="60">
        <f>'Door Comparison'!D351</f>
        <v>1200</v>
      </c>
      <c r="E351" s="60">
        <f>'Door Comparison'!E351</f>
        <v>2200</v>
      </c>
      <c r="G351" s="63">
        <f>'Door Comparison'!G351</f>
        <v>0</v>
      </c>
      <c r="H351" s="63">
        <f>'Door Comparison'!H351</f>
        <v>1</v>
      </c>
      <c r="J351" s="63">
        <f>'Door Comparison'!J351</f>
        <v>0</v>
      </c>
      <c r="K351" s="63">
        <f>'Door Comparison'!K351</f>
        <v>1</v>
      </c>
      <c r="L351" s="63">
        <f>'Door Comparison'!L351</f>
        <v>0</v>
      </c>
      <c r="N351" s="65">
        <f t="shared" si="20"/>
        <v>0.5</v>
      </c>
      <c r="P351" s="65">
        <f t="shared" si="21"/>
        <v>4.4800000000000004</v>
      </c>
      <c r="R351" s="1">
        <f>JMS!X350</f>
        <v>0</v>
      </c>
      <c r="S351" s="65">
        <f>'Door Comparison'!W351</f>
        <v>744.9</v>
      </c>
      <c r="U351" s="65">
        <f t="shared" si="22"/>
        <v>11.2</v>
      </c>
      <c r="X351" s="66">
        <f t="shared" si="23"/>
        <v>761.08</v>
      </c>
      <c r="Y351" s="61" t="e">
        <f>#REF!</f>
        <v>#REF!</v>
      </c>
      <c r="Z351" s="118" t="str">
        <f>'Door Labour'!AA351</f>
        <v>Profab recommend a door primed for on site decoration by others to match surrounding finishes.</v>
      </c>
    </row>
    <row r="352" spans="1:26" x14ac:dyDescent="0.25">
      <c r="A352" s="64">
        <f>'Door Comparison'!A352</f>
        <v>6</v>
      </c>
      <c r="B352" s="145">
        <f>'Door Comparison'!B352</f>
        <v>12</v>
      </c>
      <c r="C352" s="77" t="str">
        <f>'Door Comparison'!C352</f>
        <v>L01</v>
      </c>
      <c r="N352" s="65"/>
      <c r="P352" s="65"/>
      <c r="R352" s="1"/>
      <c r="U352" s="65"/>
      <c r="Y352" s="61" t="e">
        <f>#REF!</f>
        <v>#REF!</v>
      </c>
      <c r="Z352" s="118" t="str">
        <f>'Door Labour'!AA352</f>
        <v>Lift doors. Excluded</v>
      </c>
    </row>
    <row r="353" spans="1:26" x14ac:dyDescent="0.25">
      <c r="A353" s="64">
        <f>'Door Comparison'!A353</f>
        <v>6</v>
      </c>
      <c r="B353" s="145">
        <f>'Door Comparison'!B353</f>
        <v>13</v>
      </c>
      <c r="C353" s="77" t="str">
        <f>'Door Comparison'!C353</f>
        <v>R01</v>
      </c>
      <c r="D353" s="60">
        <f>'Door Comparison'!D353</f>
        <v>1340</v>
      </c>
      <c r="E353" s="60">
        <f>'Door Comparison'!E353</f>
        <v>2200</v>
      </c>
      <c r="G353" s="63">
        <f>'Door Comparison'!G353</f>
        <v>0</v>
      </c>
      <c r="H353" s="63">
        <f>'Door Comparison'!H353</f>
        <v>1</v>
      </c>
      <c r="J353" s="63">
        <f>'Door Comparison'!J353</f>
        <v>0</v>
      </c>
      <c r="K353" s="63">
        <f>'Door Comparison'!K353</f>
        <v>1</v>
      </c>
      <c r="L353" s="63">
        <f>'Door Comparison'!L353</f>
        <v>0</v>
      </c>
      <c r="N353" s="65">
        <f t="shared" si="20"/>
        <v>0.52</v>
      </c>
      <c r="P353" s="65">
        <f t="shared" si="21"/>
        <v>4.59</v>
      </c>
      <c r="R353" s="1">
        <f>JMS!X352</f>
        <v>253.36</v>
      </c>
      <c r="S353" s="65">
        <f>'Door Comparison'!W353</f>
        <v>0</v>
      </c>
      <c r="U353" s="65">
        <f t="shared" si="22"/>
        <v>11.48</v>
      </c>
      <c r="X353" s="66">
        <f t="shared" si="23"/>
        <v>269.95</v>
      </c>
      <c r="Y353" s="61" t="e">
        <f>#REF!</f>
        <v>#REF!</v>
      </c>
      <c r="Z353" s="118">
        <f>'Door Labour'!AA353</f>
        <v>0</v>
      </c>
    </row>
    <row r="354" spans="1:26" x14ac:dyDescent="0.25">
      <c r="A354" s="64">
        <f>'Door Comparison'!A354</f>
        <v>6</v>
      </c>
      <c r="B354" s="145">
        <f>'Door Comparison'!B354</f>
        <v>14</v>
      </c>
      <c r="C354" s="77" t="str">
        <f>'Door Comparison'!C354</f>
        <v>C06</v>
      </c>
      <c r="D354" s="60">
        <f>'Door Comparison'!D354</f>
        <v>1940</v>
      </c>
      <c r="E354" s="60">
        <f>'Door Comparison'!E354</f>
        <v>2200</v>
      </c>
      <c r="G354" s="63">
        <f>'Door Comparison'!G354</f>
        <v>0</v>
      </c>
      <c r="H354" s="63">
        <f>'Door Comparison'!H354</f>
        <v>1</v>
      </c>
      <c r="J354" s="63">
        <f>'Door Comparison'!J354</f>
        <v>0</v>
      </c>
      <c r="K354" s="63">
        <f>'Door Comparison'!K354</f>
        <v>1</v>
      </c>
      <c r="L354" s="63">
        <f>'Door Comparison'!L354</f>
        <v>0</v>
      </c>
      <c r="N354" s="65">
        <f t="shared" si="20"/>
        <v>0.56999999999999995</v>
      </c>
      <c r="P354" s="65">
        <f t="shared" si="21"/>
        <v>5.07</v>
      </c>
      <c r="R354" s="1">
        <f>JMS!X353</f>
        <v>398.31</v>
      </c>
      <c r="S354" s="65">
        <f>'Door Comparison'!W354</f>
        <v>704.02</v>
      </c>
      <c r="U354" s="65">
        <f t="shared" si="22"/>
        <v>12.68</v>
      </c>
      <c r="X354" s="66">
        <f t="shared" si="23"/>
        <v>1120.6500000000001</v>
      </c>
      <c r="Y354" s="61" t="e">
        <f>#REF!</f>
        <v>#REF!</v>
      </c>
      <c r="Z354" s="118">
        <f>'Door Labour'!AA354</f>
        <v>0</v>
      </c>
    </row>
    <row r="355" spans="1:26" x14ac:dyDescent="0.25">
      <c r="A355" s="64">
        <f>'Door Comparison'!A355</f>
        <v>6</v>
      </c>
      <c r="B355" s="145">
        <f>'Door Comparison'!B355</f>
        <v>15</v>
      </c>
      <c r="C355" s="77" t="str">
        <f>'Door Comparison'!C355</f>
        <v>R01</v>
      </c>
      <c r="D355" s="60">
        <f>'Door Comparison'!D355</f>
        <v>1540</v>
      </c>
      <c r="E355" s="60">
        <f>'Door Comparison'!E355</f>
        <v>2200</v>
      </c>
      <c r="G355" s="63">
        <f>'Door Comparison'!G355</f>
        <v>0</v>
      </c>
      <c r="H355" s="63">
        <f>'Door Comparison'!H355</f>
        <v>1</v>
      </c>
      <c r="J355" s="63">
        <f>'Door Comparison'!J355</f>
        <v>0</v>
      </c>
      <c r="K355" s="63">
        <f>'Door Comparison'!K355</f>
        <v>1</v>
      </c>
      <c r="L355" s="63">
        <f>'Door Comparison'!L355</f>
        <v>0</v>
      </c>
      <c r="N355" s="65">
        <f t="shared" si="20"/>
        <v>0.53</v>
      </c>
      <c r="P355" s="65">
        <f t="shared" si="21"/>
        <v>4.75</v>
      </c>
      <c r="R355" s="1">
        <f>JMS!X354</f>
        <v>257.63</v>
      </c>
      <c r="S355" s="65">
        <f>'Door Comparison'!W355</f>
        <v>515.76</v>
      </c>
      <c r="U355" s="65">
        <f t="shared" si="22"/>
        <v>11.88</v>
      </c>
      <c r="X355" s="66">
        <f t="shared" si="23"/>
        <v>790.55</v>
      </c>
      <c r="Y355" s="61" t="e">
        <f>#REF!</f>
        <v>#REF!</v>
      </c>
      <c r="Z355" s="118">
        <f>'Door Labour'!AA355</f>
        <v>0</v>
      </c>
    </row>
    <row r="356" spans="1:26" x14ac:dyDescent="0.25">
      <c r="A356" s="64">
        <f>'Door Comparison'!A356</f>
        <v>6</v>
      </c>
      <c r="B356" s="145">
        <f>'Door Comparison'!B356</f>
        <v>17</v>
      </c>
      <c r="C356" s="77" t="str">
        <f>'Door Comparison'!C356</f>
        <v>E08</v>
      </c>
      <c r="D356" s="60">
        <f>'Door Comparison'!D356</f>
        <v>1250</v>
      </c>
      <c r="E356" s="60">
        <f>'Door Comparison'!E356</f>
        <v>2100</v>
      </c>
      <c r="G356" s="63">
        <f>'Door Comparison'!G356</f>
        <v>0</v>
      </c>
      <c r="H356" s="63">
        <f>'Door Comparison'!H356</f>
        <v>1</v>
      </c>
      <c r="J356" s="63">
        <f>'Door Comparison'!J356</f>
        <v>0</v>
      </c>
      <c r="K356" s="63">
        <f>'Door Comparison'!K356</f>
        <v>0</v>
      </c>
      <c r="L356" s="63">
        <f>'Door Comparison'!L356</f>
        <v>0</v>
      </c>
      <c r="N356" s="65">
        <f t="shared" si="20"/>
        <v>0.49</v>
      </c>
      <c r="P356" s="65">
        <f t="shared" si="21"/>
        <v>4.3600000000000003</v>
      </c>
      <c r="R356" s="1">
        <f>JMS!X355</f>
        <v>0</v>
      </c>
      <c r="S356" s="65">
        <f>'Door Comparison'!W356</f>
        <v>0</v>
      </c>
      <c r="U356" s="65">
        <f t="shared" si="22"/>
        <v>0</v>
      </c>
      <c r="X356" s="66">
        <f t="shared" si="23"/>
        <v>4.8499999999999996</v>
      </c>
      <c r="Y356" s="61" t="e">
        <f>#REF!</f>
        <v>#REF!</v>
      </c>
      <c r="Z356" s="118">
        <f>'Door Labour'!AA356</f>
        <v>0</v>
      </c>
    </row>
    <row r="357" spans="1:26" x14ac:dyDescent="0.25">
      <c r="A357" s="64">
        <f>'Door Comparison'!A357</f>
        <v>6</v>
      </c>
      <c r="B357" s="145">
        <f>'Door Comparison'!B357</f>
        <v>18</v>
      </c>
      <c r="C357" s="77" t="str">
        <f>'Door Comparison'!C357</f>
        <v>C04</v>
      </c>
      <c r="D357" s="60">
        <f>'Door Comparison'!D357</f>
        <v>1250</v>
      </c>
      <c r="E357" s="60">
        <f>'Door Comparison'!E357</f>
        <v>2200</v>
      </c>
      <c r="G357" s="63">
        <f>'Door Comparison'!G357</f>
        <v>0</v>
      </c>
      <c r="H357" s="63">
        <f>'Door Comparison'!H357</f>
        <v>1</v>
      </c>
      <c r="J357" s="63">
        <f>'Door Comparison'!J357</f>
        <v>0</v>
      </c>
      <c r="K357" s="63">
        <f>'Door Comparison'!K357</f>
        <v>1</v>
      </c>
      <c r="L357" s="63">
        <f>'Door Comparison'!L357</f>
        <v>0</v>
      </c>
      <c r="N357" s="65">
        <f t="shared" si="20"/>
        <v>0.51</v>
      </c>
      <c r="P357" s="65">
        <f t="shared" si="21"/>
        <v>4.5199999999999996</v>
      </c>
      <c r="R357" s="1">
        <f>JMS!X356</f>
        <v>300.64</v>
      </c>
      <c r="S357" s="65">
        <f>'Door Comparison'!W357</f>
        <v>0</v>
      </c>
      <c r="U357" s="65">
        <f t="shared" si="22"/>
        <v>11.3</v>
      </c>
      <c r="X357" s="66">
        <f t="shared" si="23"/>
        <v>316.97000000000003</v>
      </c>
      <c r="Y357" s="61" t="e">
        <f>#REF!</f>
        <v>#REF!</v>
      </c>
      <c r="Z357" s="118">
        <f>'Door Labour'!AA357</f>
        <v>0</v>
      </c>
    </row>
    <row r="358" spans="1:26" x14ac:dyDescent="0.25">
      <c r="A358" s="64">
        <f>'Door Comparison'!A358</f>
        <v>6</v>
      </c>
      <c r="B358" s="145">
        <f>'Door Comparison'!B358</f>
        <v>19</v>
      </c>
      <c r="C358" s="77" t="str">
        <f>'Door Comparison'!C358</f>
        <v>E06</v>
      </c>
      <c r="D358" s="60">
        <f>'Door Comparison'!D358</f>
        <v>1010</v>
      </c>
      <c r="E358" s="60">
        <f>'Door Comparison'!E358</f>
        <v>2100</v>
      </c>
      <c r="G358" s="63">
        <f>'Door Comparison'!G358</f>
        <v>0</v>
      </c>
      <c r="H358" s="63">
        <f>'Door Comparison'!H358</f>
        <v>1</v>
      </c>
      <c r="J358" s="63">
        <f>'Door Comparison'!J358</f>
        <v>0</v>
      </c>
      <c r="K358" s="63">
        <f>'Door Comparison'!K358</f>
        <v>0</v>
      </c>
      <c r="L358" s="63">
        <f>'Door Comparison'!L358</f>
        <v>0</v>
      </c>
      <c r="N358" s="65">
        <f t="shared" si="20"/>
        <v>0.47</v>
      </c>
      <c r="P358" s="65">
        <f t="shared" si="21"/>
        <v>4.17</v>
      </c>
      <c r="R358" s="1">
        <f>JMS!X357</f>
        <v>0</v>
      </c>
      <c r="S358" s="65">
        <f>'Door Comparison'!W358</f>
        <v>732</v>
      </c>
      <c r="U358" s="65">
        <f t="shared" si="22"/>
        <v>0</v>
      </c>
      <c r="X358" s="66">
        <f t="shared" si="23"/>
        <v>736.64</v>
      </c>
      <c r="Y358" s="61" t="e">
        <f>#REF!</f>
        <v>#REF!</v>
      </c>
      <c r="Z358" s="118" t="str">
        <f>'Door Labour'!AA358</f>
        <v>Fully clad metal doors cannot be fire certificated we have therefore allowed for a metal doorset</v>
      </c>
    </row>
    <row r="359" spans="1:26" x14ac:dyDescent="0.25">
      <c r="A359" s="64">
        <f>'Door Comparison'!A359</f>
        <v>6</v>
      </c>
      <c r="B359" s="145">
        <f>'Door Comparison'!B359</f>
        <v>20</v>
      </c>
      <c r="C359" s="77" t="str">
        <f>'Door Comparison'!C359</f>
        <v>E06</v>
      </c>
      <c r="D359" s="60">
        <f>'Door Comparison'!D359</f>
        <v>1340</v>
      </c>
      <c r="E359" s="60">
        <f>'Door Comparison'!E359</f>
        <v>2100</v>
      </c>
      <c r="G359" s="63">
        <f>'Door Comparison'!G359</f>
        <v>0</v>
      </c>
      <c r="H359" s="63">
        <f>'Door Comparison'!H359</f>
        <v>1</v>
      </c>
      <c r="J359" s="63">
        <f>'Door Comparison'!J359</f>
        <v>0</v>
      </c>
      <c r="K359" s="63">
        <f>'Door Comparison'!K359</f>
        <v>0</v>
      </c>
      <c r="L359" s="63">
        <f>'Door Comparison'!L359</f>
        <v>0</v>
      </c>
      <c r="N359" s="65">
        <f t="shared" si="20"/>
        <v>0.5</v>
      </c>
      <c r="P359" s="65">
        <f t="shared" si="21"/>
        <v>4.43</v>
      </c>
      <c r="R359" s="1">
        <f>JMS!X358</f>
        <v>0</v>
      </c>
      <c r="S359" s="65">
        <f>'Door Comparison'!W359</f>
        <v>1121</v>
      </c>
      <c r="U359" s="65">
        <f t="shared" si="22"/>
        <v>0</v>
      </c>
      <c r="X359" s="66">
        <f t="shared" si="23"/>
        <v>1125.93</v>
      </c>
      <c r="Y359" s="61" t="e">
        <f>#REF!</f>
        <v>#REF!</v>
      </c>
      <c r="Z359" s="118" t="str">
        <f>'Door Labour'!AA359</f>
        <v>Fully clad metal doors cannot be fire certificated we have therefore allowed for a metal doorset</v>
      </c>
    </row>
    <row r="360" spans="1:26" x14ac:dyDescent="0.25">
      <c r="A360" s="64">
        <f>'Door Comparison'!A360</f>
        <v>6</v>
      </c>
      <c r="B360" s="145">
        <f>'Door Comparison'!B360</f>
        <v>21</v>
      </c>
      <c r="C360" s="77" t="str">
        <f>'Door Comparison'!C360</f>
        <v>E06</v>
      </c>
      <c r="D360" s="60">
        <f>'Door Comparison'!D360</f>
        <v>1010</v>
      </c>
      <c r="E360" s="60">
        <f>'Door Comparison'!E360</f>
        <v>2100</v>
      </c>
      <c r="G360" s="63">
        <f>'Door Comparison'!G360</f>
        <v>0</v>
      </c>
      <c r="H360" s="63">
        <f>'Door Comparison'!H360</f>
        <v>1</v>
      </c>
      <c r="J360" s="63">
        <f>'Door Comparison'!J360</f>
        <v>0</v>
      </c>
      <c r="K360" s="63">
        <f>'Door Comparison'!K360</f>
        <v>0</v>
      </c>
      <c r="L360" s="63">
        <f>'Door Comparison'!L360</f>
        <v>0</v>
      </c>
      <c r="N360" s="65">
        <f t="shared" si="20"/>
        <v>0.47</v>
      </c>
      <c r="P360" s="65">
        <f t="shared" si="21"/>
        <v>4.17</v>
      </c>
      <c r="R360" s="1">
        <f>JMS!X359</f>
        <v>0</v>
      </c>
      <c r="S360" s="65">
        <f>'Door Comparison'!W360</f>
        <v>732</v>
      </c>
      <c r="U360" s="65">
        <f t="shared" si="22"/>
        <v>0</v>
      </c>
      <c r="X360" s="66">
        <f t="shared" si="23"/>
        <v>736.64</v>
      </c>
      <c r="Y360" s="61" t="e">
        <f>#REF!</f>
        <v>#REF!</v>
      </c>
      <c r="Z360" s="118" t="str">
        <f>'Door Labour'!AA360</f>
        <v>Fully clad metal doors cannot be fire certificated we have therefore allowed for a metal doorset</v>
      </c>
    </row>
    <row r="361" spans="1:26" x14ac:dyDescent="0.25">
      <c r="A361" s="64" t="str">
        <f>'Door Comparison'!A361</f>
        <v>B1</v>
      </c>
      <c r="B361" s="145">
        <f>'Door Comparison'!B361</f>
        <v>1</v>
      </c>
      <c r="C361" s="77" t="str">
        <f>'Door Comparison'!C361</f>
        <v>C08</v>
      </c>
      <c r="D361" s="60">
        <f>'Door Comparison'!D361</f>
        <v>1340</v>
      </c>
      <c r="E361" s="60">
        <f>'Door Comparison'!E361</f>
        <v>990</v>
      </c>
      <c r="G361" s="63">
        <f>'Door Comparison'!G361</f>
        <v>0</v>
      </c>
      <c r="H361" s="63">
        <f>'Door Comparison'!H361</f>
        <v>1</v>
      </c>
      <c r="J361" s="63">
        <f>'Door Comparison'!J361</f>
        <v>0</v>
      </c>
      <c r="K361" s="63">
        <f>'Door Comparison'!K361</f>
        <v>1</v>
      </c>
      <c r="L361" s="63">
        <f>'Door Comparison'!L361</f>
        <v>0</v>
      </c>
      <c r="N361" s="65">
        <f t="shared" si="20"/>
        <v>0.3</v>
      </c>
      <c r="P361" s="65">
        <f t="shared" si="21"/>
        <v>2.66</v>
      </c>
      <c r="R361" s="1">
        <f>JMS!X360</f>
        <v>214.1</v>
      </c>
      <c r="S361" s="65">
        <f>'Door Comparison'!W361</f>
        <v>226.44</v>
      </c>
      <c r="U361" s="65">
        <f t="shared" si="22"/>
        <v>6.64</v>
      </c>
      <c r="X361" s="66">
        <f t="shared" si="23"/>
        <v>450.14</v>
      </c>
      <c r="Y361" s="61" t="e">
        <f>#REF!</f>
        <v>#REF!</v>
      </c>
      <c r="Z361" s="118">
        <f>'Door Labour'!AA361</f>
        <v>0</v>
      </c>
    </row>
    <row r="362" spans="1:26" x14ac:dyDescent="0.25">
      <c r="A362" s="64" t="str">
        <f>'Door Comparison'!A362</f>
        <v>B1</v>
      </c>
      <c r="B362" s="145">
        <f>'Door Comparison'!B362</f>
        <v>2</v>
      </c>
      <c r="C362" s="77" t="str">
        <f>'Door Comparison'!C362</f>
        <v>C08</v>
      </c>
      <c r="D362" s="60">
        <f>'Door Comparison'!D362</f>
        <v>1340</v>
      </c>
      <c r="E362" s="60">
        <f>'Door Comparison'!E362</f>
        <v>1280</v>
      </c>
      <c r="G362" s="63">
        <f>'Door Comparison'!G362</f>
        <v>0</v>
      </c>
      <c r="H362" s="63">
        <f>'Door Comparison'!H362</f>
        <v>1</v>
      </c>
      <c r="J362" s="63">
        <f>'Door Comparison'!J362</f>
        <v>0</v>
      </c>
      <c r="K362" s="63">
        <f>'Door Comparison'!K362</f>
        <v>1</v>
      </c>
      <c r="L362" s="63">
        <f>'Door Comparison'!L362</f>
        <v>0</v>
      </c>
      <c r="N362" s="65">
        <f t="shared" si="20"/>
        <v>0.35</v>
      </c>
      <c r="P362" s="65">
        <f t="shared" si="21"/>
        <v>3.12</v>
      </c>
      <c r="R362" s="1">
        <f>JMS!X361</f>
        <v>235.45</v>
      </c>
      <c r="S362" s="65">
        <f>'Door Comparison'!W362</f>
        <v>281.64</v>
      </c>
      <c r="U362" s="65">
        <f t="shared" si="22"/>
        <v>7.8</v>
      </c>
      <c r="X362" s="66">
        <f t="shared" si="23"/>
        <v>528.36</v>
      </c>
      <c r="Y362" s="61" t="e">
        <f>#REF!</f>
        <v>#REF!</v>
      </c>
      <c r="Z362" s="118">
        <f>'Door Labour'!AA362</f>
        <v>0</v>
      </c>
    </row>
    <row r="363" spans="1:26" x14ac:dyDescent="0.25">
      <c r="A363" s="64" t="str">
        <f>'Door Comparison'!A363</f>
        <v>B1</v>
      </c>
      <c r="B363" s="145">
        <f>'Door Comparison'!B363</f>
        <v>3</v>
      </c>
      <c r="C363" s="77" t="str">
        <f>'Door Comparison'!C363</f>
        <v>C08</v>
      </c>
      <c r="D363" s="60">
        <f>'Door Comparison'!D363</f>
        <v>1340</v>
      </c>
      <c r="E363" s="60">
        <f>'Door Comparison'!E363</f>
        <v>1880</v>
      </c>
      <c r="G363" s="63">
        <f>'Door Comparison'!G363</f>
        <v>0</v>
      </c>
      <c r="H363" s="63">
        <f>'Door Comparison'!H363</f>
        <v>1</v>
      </c>
      <c r="J363" s="63">
        <f>'Door Comparison'!J363</f>
        <v>0</v>
      </c>
      <c r="K363" s="63">
        <f>'Door Comparison'!K363</f>
        <v>1</v>
      </c>
      <c r="L363" s="63">
        <f>'Door Comparison'!L363</f>
        <v>0</v>
      </c>
      <c r="N363" s="65">
        <f t="shared" si="20"/>
        <v>0.46</v>
      </c>
      <c r="P363" s="65">
        <f t="shared" si="21"/>
        <v>4.08</v>
      </c>
      <c r="R363" s="1">
        <f>JMS!X362</f>
        <v>267.08</v>
      </c>
      <c r="S363" s="65">
        <f>'Door Comparison'!W363</f>
        <v>395.74</v>
      </c>
      <c r="U363" s="65">
        <f t="shared" si="22"/>
        <v>10.199999999999999</v>
      </c>
      <c r="X363" s="66">
        <f t="shared" si="23"/>
        <v>677.56</v>
      </c>
      <c r="Y363" s="61" t="e">
        <f>#REF!</f>
        <v>#REF!</v>
      </c>
      <c r="Z363" s="118">
        <f>'Door Labour'!AA363</f>
        <v>0</v>
      </c>
    </row>
    <row r="364" spans="1:26" x14ac:dyDescent="0.25">
      <c r="A364" s="64" t="str">
        <f>'Door Comparison'!A364</f>
        <v>B1</v>
      </c>
      <c r="B364" s="145">
        <f>'Door Comparison'!B364</f>
        <v>4</v>
      </c>
      <c r="C364" s="77" t="str">
        <f>'Door Comparison'!C364</f>
        <v>C08</v>
      </c>
      <c r="D364" s="60">
        <f>'Door Comparison'!D364</f>
        <v>1340</v>
      </c>
      <c r="E364" s="60">
        <f>'Door Comparison'!E364</f>
        <v>2020</v>
      </c>
      <c r="G364" s="63">
        <f>'Door Comparison'!G364</f>
        <v>0</v>
      </c>
      <c r="H364" s="63">
        <f>'Door Comparison'!H364</f>
        <v>1</v>
      </c>
      <c r="J364" s="63">
        <f>'Door Comparison'!J364</f>
        <v>0</v>
      </c>
      <c r="K364" s="63">
        <f>'Door Comparison'!K364</f>
        <v>1</v>
      </c>
      <c r="L364" s="63">
        <f>'Door Comparison'!L364</f>
        <v>0</v>
      </c>
      <c r="N364" s="65">
        <f t="shared" si="20"/>
        <v>0.48</v>
      </c>
      <c r="P364" s="65">
        <f t="shared" si="21"/>
        <v>4.3</v>
      </c>
      <c r="R364" s="1">
        <f>JMS!X363</f>
        <v>274.45999999999998</v>
      </c>
      <c r="S364" s="65">
        <f>'Door Comparison'!W364</f>
        <v>422.38</v>
      </c>
      <c r="U364" s="65">
        <f t="shared" si="22"/>
        <v>10.76</v>
      </c>
      <c r="X364" s="66">
        <f t="shared" si="23"/>
        <v>712.38</v>
      </c>
      <c r="Y364" s="61" t="e">
        <f>#REF!</f>
        <v>#REF!</v>
      </c>
      <c r="Z364" s="118">
        <f>'Door Labour'!AA364</f>
        <v>0</v>
      </c>
    </row>
    <row r="365" spans="1:26" x14ac:dyDescent="0.25">
      <c r="A365" s="64" t="str">
        <f>'Door Comparison'!A365</f>
        <v>B2</v>
      </c>
      <c r="B365" s="145">
        <f>'Door Comparison'!B365</f>
        <v>1</v>
      </c>
      <c r="C365" s="77" t="str">
        <f>'Door Comparison'!C365</f>
        <v>C07</v>
      </c>
      <c r="D365" s="60">
        <f>'Door Comparison'!D365</f>
        <v>1010</v>
      </c>
      <c r="E365" s="60">
        <f>'Door Comparison'!E365</f>
        <v>2100</v>
      </c>
      <c r="G365" s="63">
        <f>'Door Comparison'!G365</f>
        <v>1</v>
      </c>
      <c r="H365" s="63">
        <f>'Door Comparison'!H365</f>
        <v>0</v>
      </c>
      <c r="J365" s="63">
        <f>'Door Comparison'!J365</f>
        <v>1</v>
      </c>
      <c r="K365" s="63">
        <f>'Door Comparison'!K365</f>
        <v>0</v>
      </c>
      <c r="L365" s="63">
        <f>'Door Comparison'!L365</f>
        <v>0</v>
      </c>
      <c r="N365" s="65">
        <f t="shared" si="20"/>
        <v>0.21</v>
      </c>
      <c r="P365" s="65">
        <f t="shared" si="21"/>
        <v>4.17</v>
      </c>
      <c r="R365" s="1">
        <f>JMS!X364</f>
        <v>192.94</v>
      </c>
      <c r="S365" s="65">
        <f>'Door Comparison'!W365</f>
        <v>307.81</v>
      </c>
      <c r="U365" s="65">
        <f t="shared" si="22"/>
        <v>10.42</v>
      </c>
      <c r="X365" s="66">
        <f t="shared" si="23"/>
        <v>515.54999999999995</v>
      </c>
      <c r="Y365" s="61" t="e">
        <f>#REF!</f>
        <v>#REF!</v>
      </c>
      <c r="Z365" s="118">
        <f>'Door Labour'!AA365</f>
        <v>0</v>
      </c>
    </row>
    <row r="366" spans="1:26" x14ac:dyDescent="0.25">
      <c r="A366" s="64" t="str">
        <f>'Door Comparison'!A366</f>
        <v>B2</v>
      </c>
      <c r="B366" s="145">
        <f>'Door Comparison'!B366</f>
        <v>2</v>
      </c>
      <c r="C366" s="77" t="str">
        <f>'Door Comparison'!C366</f>
        <v>C08</v>
      </c>
      <c r="D366" s="60">
        <f>'Door Comparison'!D366</f>
        <v>1340</v>
      </c>
      <c r="E366" s="60">
        <f>'Door Comparison'!E366</f>
        <v>2100</v>
      </c>
      <c r="G366" s="63">
        <f>'Door Comparison'!G366</f>
        <v>1</v>
      </c>
      <c r="H366" s="63">
        <f>'Door Comparison'!H366</f>
        <v>0</v>
      </c>
      <c r="J366" s="63">
        <f>'Door Comparison'!J366</f>
        <v>1</v>
      </c>
      <c r="K366" s="63">
        <f>'Door Comparison'!K366</f>
        <v>0</v>
      </c>
      <c r="L366" s="63">
        <f>'Door Comparison'!L366</f>
        <v>0</v>
      </c>
      <c r="N366" s="65">
        <f t="shared" si="20"/>
        <v>0.22</v>
      </c>
      <c r="P366" s="65">
        <f t="shared" si="21"/>
        <v>4.43</v>
      </c>
      <c r="R366" s="1">
        <f>JMS!X365</f>
        <v>196.34</v>
      </c>
      <c r="S366" s="65">
        <f>'Door Comparison'!W366</f>
        <v>437.64</v>
      </c>
      <c r="U366" s="65">
        <f t="shared" si="22"/>
        <v>11.08</v>
      </c>
      <c r="X366" s="66">
        <f t="shared" si="23"/>
        <v>649.71</v>
      </c>
      <c r="Y366" s="61" t="e">
        <f>#REF!</f>
        <v>#REF!</v>
      </c>
      <c r="Z366" s="118">
        <f>'Door Labour'!AA366</f>
        <v>0</v>
      </c>
    </row>
    <row r="367" spans="1:26" x14ac:dyDescent="0.25">
      <c r="A367" s="64" t="str">
        <f>'Door Comparison'!A367</f>
        <v>B2</v>
      </c>
      <c r="B367" s="145">
        <f>'Door Comparison'!B367</f>
        <v>3</v>
      </c>
      <c r="C367" s="77" t="str">
        <f>'Door Comparison'!C367</f>
        <v>C07</v>
      </c>
      <c r="D367" s="60">
        <f>'Door Comparison'!D367</f>
        <v>1010</v>
      </c>
      <c r="E367" s="60">
        <f>'Door Comparison'!E367</f>
        <v>2100</v>
      </c>
      <c r="G367" s="63">
        <f>'Door Comparison'!G367</f>
        <v>1</v>
      </c>
      <c r="H367" s="63">
        <f>'Door Comparison'!H367</f>
        <v>0</v>
      </c>
      <c r="J367" s="63">
        <f>'Door Comparison'!J367</f>
        <v>1</v>
      </c>
      <c r="K367" s="63">
        <f>'Door Comparison'!K367</f>
        <v>0</v>
      </c>
      <c r="L367" s="63">
        <f>'Door Comparison'!L367</f>
        <v>0</v>
      </c>
      <c r="N367" s="65">
        <f t="shared" si="20"/>
        <v>0.21</v>
      </c>
      <c r="P367" s="65">
        <f t="shared" si="21"/>
        <v>4.17</v>
      </c>
      <c r="R367" s="1">
        <f>JMS!X366</f>
        <v>192.94</v>
      </c>
      <c r="S367" s="65">
        <f>'Door Comparison'!W367</f>
        <v>307.81</v>
      </c>
      <c r="U367" s="65">
        <f t="shared" si="22"/>
        <v>10.42</v>
      </c>
      <c r="X367" s="66">
        <f t="shared" si="23"/>
        <v>515.54999999999995</v>
      </c>
      <c r="Y367" s="61" t="e">
        <f>#REF!</f>
        <v>#REF!</v>
      </c>
      <c r="Z367" s="118">
        <f>'Door Labour'!AA367</f>
        <v>0</v>
      </c>
    </row>
    <row r="368" spans="1:26" x14ac:dyDescent="0.25">
      <c r="A368" s="64" t="str">
        <f>'Door Comparison'!A368</f>
        <v>B2</v>
      </c>
      <c r="B368" s="145">
        <f>'Door Comparison'!B368</f>
        <v>4</v>
      </c>
      <c r="C368" s="77" t="str">
        <f>'Door Comparison'!C368</f>
        <v>C08</v>
      </c>
      <c r="D368" s="60">
        <f>'Door Comparison'!D368</f>
        <v>1340</v>
      </c>
      <c r="E368" s="60">
        <f>'Door Comparison'!E368</f>
        <v>2100</v>
      </c>
      <c r="G368" s="63">
        <f>'Door Comparison'!G368</f>
        <v>0</v>
      </c>
      <c r="H368" s="63">
        <f>'Door Comparison'!H368</f>
        <v>1</v>
      </c>
      <c r="J368" s="63">
        <f>'Door Comparison'!J368</f>
        <v>0</v>
      </c>
      <c r="K368" s="63">
        <f>'Door Comparison'!K368</f>
        <v>1</v>
      </c>
      <c r="L368" s="63">
        <f>'Door Comparison'!L368</f>
        <v>0</v>
      </c>
      <c r="N368" s="65">
        <f t="shared" si="20"/>
        <v>0.5</v>
      </c>
      <c r="P368" s="65">
        <f t="shared" si="21"/>
        <v>4.43</v>
      </c>
      <c r="R368" s="1">
        <f>JMS!X367</f>
        <v>278.68</v>
      </c>
      <c r="S368" s="65">
        <f>'Door Comparison'!W368</f>
        <v>437.64</v>
      </c>
      <c r="U368" s="65">
        <f t="shared" si="22"/>
        <v>11.08</v>
      </c>
      <c r="X368" s="66">
        <f t="shared" si="23"/>
        <v>732.33</v>
      </c>
      <c r="Y368" s="61" t="e">
        <f>#REF!</f>
        <v>#REF!</v>
      </c>
      <c r="Z368" s="118">
        <f>'Door Labour'!AA368</f>
        <v>0</v>
      </c>
    </row>
    <row r="369" spans="1:26" x14ac:dyDescent="0.25">
      <c r="A369" s="64" t="str">
        <f>'Door Comparison'!A369</f>
        <v>B2</v>
      </c>
      <c r="B369" s="145">
        <f>'Door Comparison'!B369</f>
        <v>5</v>
      </c>
      <c r="C369" s="77" t="str">
        <f>'Door Comparison'!C369</f>
        <v>C08</v>
      </c>
      <c r="D369" s="60">
        <f>'Door Comparison'!D369</f>
        <v>1340</v>
      </c>
      <c r="E369" s="60">
        <f>'Door Comparison'!E369</f>
        <v>2100</v>
      </c>
      <c r="G369" s="63">
        <f>'Door Comparison'!G369</f>
        <v>0</v>
      </c>
      <c r="H369" s="63">
        <f>'Door Comparison'!H369</f>
        <v>1</v>
      </c>
      <c r="J369" s="63">
        <f>'Door Comparison'!J369</f>
        <v>0</v>
      </c>
      <c r="K369" s="63">
        <f>'Door Comparison'!K369</f>
        <v>1</v>
      </c>
      <c r="L369" s="63">
        <f>'Door Comparison'!L369</f>
        <v>0</v>
      </c>
      <c r="N369" s="65">
        <f t="shared" si="20"/>
        <v>0.5</v>
      </c>
      <c r="P369" s="65">
        <f t="shared" si="21"/>
        <v>4.43</v>
      </c>
      <c r="R369" s="1">
        <f>JMS!X368</f>
        <v>278.68</v>
      </c>
      <c r="S369" s="65">
        <f>'Door Comparison'!W369</f>
        <v>437.64</v>
      </c>
      <c r="U369" s="65">
        <f t="shared" si="22"/>
        <v>11.08</v>
      </c>
      <c r="X369" s="66">
        <f t="shared" si="23"/>
        <v>732.33</v>
      </c>
      <c r="Y369" s="61" t="e">
        <f>#REF!</f>
        <v>#REF!</v>
      </c>
      <c r="Z369" s="118">
        <f>'Door Labour'!AA369</f>
        <v>0</v>
      </c>
    </row>
    <row r="370" spans="1:26" x14ac:dyDescent="0.25">
      <c r="A370" s="64" t="str">
        <f>'Door Comparison'!A370</f>
        <v>B2</v>
      </c>
      <c r="B370" s="145">
        <f>'Door Comparison'!B370</f>
        <v>6</v>
      </c>
      <c r="C370" s="77" t="str">
        <f>'Door Comparison'!C370</f>
        <v>C08</v>
      </c>
      <c r="D370" s="60">
        <f>'Door Comparison'!D370</f>
        <v>2240</v>
      </c>
      <c r="E370" s="60">
        <f>'Door Comparison'!E370</f>
        <v>2100</v>
      </c>
      <c r="G370" s="63">
        <f>'Door Comparison'!G370</f>
        <v>1</v>
      </c>
      <c r="H370" s="63">
        <f>'Door Comparison'!H370</f>
        <v>0</v>
      </c>
      <c r="J370" s="63">
        <f>'Door Comparison'!J370</f>
        <v>1</v>
      </c>
      <c r="K370" s="63">
        <f>'Door Comparison'!K370</f>
        <v>0</v>
      </c>
      <c r="L370" s="63">
        <f>'Door Comparison'!L370</f>
        <v>0</v>
      </c>
      <c r="N370" s="65">
        <f t="shared" si="20"/>
        <v>0.26</v>
      </c>
      <c r="P370" s="65">
        <f t="shared" si="21"/>
        <v>5.15</v>
      </c>
      <c r="R370" s="1">
        <f>JMS!X369</f>
        <v>217.11</v>
      </c>
      <c r="S370" s="65">
        <f>'Door Comparison'!W370</f>
        <v>1263.3</v>
      </c>
      <c r="U370" s="65">
        <f t="shared" si="22"/>
        <v>12.88</v>
      </c>
      <c r="X370" s="66">
        <f t="shared" si="23"/>
        <v>1498.7</v>
      </c>
      <c r="Y370" s="61" t="e">
        <f>#REF!</f>
        <v>#REF!</v>
      </c>
      <c r="Z370" s="118">
        <f>'Door Labour'!AA370</f>
        <v>0</v>
      </c>
    </row>
    <row r="371" spans="1:26" x14ac:dyDescent="0.25">
      <c r="A371" s="64" t="str">
        <f>'Door Comparison'!A371</f>
        <v>B2</v>
      </c>
      <c r="B371" s="145">
        <f>'Door Comparison'!B371</f>
        <v>7</v>
      </c>
      <c r="C371" s="77" t="str">
        <f>'Door Comparison'!C371</f>
        <v>C07</v>
      </c>
      <c r="D371" s="60">
        <f>'Door Comparison'!D371</f>
        <v>550</v>
      </c>
      <c r="E371" s="60">
        <f>'Door Comparison'!E371</f>
        <v>2100</v>
      </c>
      <c r="G371" s="63">
        <f>'Door Comparison'!G371</f>
        <v>1</v>
      </c>
      <c r="H371" s="63">
        <f>'Door Comparison'!H371</f>
        <v>0</v>
      </c>
      <c r="J371" s="63">
        <f>'Door Comparison'!J371</f>
        <v>1</v>
      </c>
      <c r="K371" s="63">
        <f>'Door Comparison'!K371</f>
        <v>0</v>
      </c>
      <c r="L371" s="63">
        <f>'Door Comparison'!L371</f>
        <v>0</v>
      </c>
      <c r="N371" s="65">
        <f t="shared" si="20"/>
        <v>0.19</v>
      </c>
      <c r="P371" s="65">
        <f t="shared" si="21"/>
        <v>3.8</v>
      </c>
      <c r="R371" s="1">
        <f>JMS!X370</f>
        <v>187.86</v>
      </c>
      <c r="S371" s="65">
        <f>'Door Comparison'!W371</f>
        <v>177.89</v>
      </c>
      <c r="U371" s="65">
        <f t="shared" si="22"/>
        <v>9.5</v>
      </c>
      <c r="X371" s="66">
        <f t="shared" si="23"/>
        <v>379.24</v>
      </c>
      <c r="Y371" s="61" t="e">
        <f>#REF!</f>
        <v>#REF!</v>
      </c>
      <c r="Z371" s="118">
        <f>'Door Labour'!AA371</f>
        <v>0</v>
      </c>
    </row>
    <row r="372" spans="1:26" x14ac:dyDescent="0.25">
      <c r="A372" s="64" t="str">
        <f>'Door Comparison'!A372</f>
        <v>B2</v>
      </c>
      <c r="B372" s="145">
        <f>'Door Comparison'!B372</f>
        <v>8</v>
      </c>
      <c r="C372" s="77" t="str">
        <f>'Door Comparison'!C372</f>
        <v>C06</v>
      </c>
      <c r="D372" s="60">
        <f>'Door Comparison'!D372</f>
        <v>2570</v>
      </c>
      <c r="E372" s="60">
        <f>'Door Comparison'!E372</f>
        <v>2250</v>
      </c>
      <c r="G372" s="63">
        <f>'Door Comparison'!G372</f>
        <v>0</v>
      </c>
      <c r="H372" s="63">
        <f>'Door Comparison'!H372</f>
        <v>1</v>
      </c>
      <c r="J372" s="63">
        <f>'Door Comparison'!J372</f>
        <v>1</v>
      </c>
      <c r="K372" s="63">
        <f>'Door Comparison'!K372</f>
        <v>0</v>
      </c>
      <c r="L372" s="63">
        <f>'Door Comparison'!L372</f>
        <v>0</v>
      </c>
      <c r="N372" s="65">
        <f t="shared" si="20"/>
        <v>0.64</v>
      </c>
      <c r="P372" s="65">
        <f t="shared" si="21"/>
        <v>5.66</v>
      </c>
      <c r="R372" s="1">
        <f>JMS!X371</f>
        <v>278.19</v>
      </c>
      <c r="S372" s="65">
        <f>'Door Comparison'!W372</f>
        <v>1423.62</v>
      </c>
      <c r="U372" s="65">
        <f t="shared" si="22"/>
        <v>14.14</v>
      </c>
      <c r="X372" s="66">
        <f t="shared" si="23"/>
        <v>1722.25</v>
      </c>
      <c r="Y372" s="61" t="e">
        <f>#REF!</f>
        <v>#REF!</v>
      </c>
      <c r="Z372" s="118">
        <f>'Door Labour'!AA372</f>
        <v>0</v>
      </c>
    </row>
    <row r="373" spans="1:26" x14ac:dyDescent="0.25">
      <c r="A373" s="64" t="str">
        <f>'Door Comparison'!A373</f>
        <v>B2</v>
      </c>
      <c r="B373" s="145">
        <f>'Door Comparison'!B373</f>
        <v>9</v>
      </c>
      <c r="C373" s="77" t="str">
        <f>'Door Comparison'!C373</f>
        <v>C07</v>
      </c>
      <c r="D373" s="60">
        <f>'Door Comparison'!D373</f>
        <v>1010</v>
      </c>
      <c r="E373" s="60">
        <f>'Door Comparison'!E373</f>
        <v>2100</v>
      </c>
      <c r="G373" s="63">
        <f>'Door Comparison'!G373</f>
        <v>0</v>
      </c>
      <c r="H373" s="63">
        <f>'Door Comparison'!H373</f>
        <v>1</v>
      </c>
      <c r="J373" s="63">
        <f>'Door Comparison'!J373</f>
        <v>0</v>
      </c>
      <c r="K373" s="63">
        <f>'Door Comparison'!K373</f>
        <v>1</v>
      </c>
      <c r="L373" s="63">
        <f>'Door Comparison'!L373</f>
        <v>0</v>
      </c>
      <c r="N373" s="65">
        <f t="shared" si="20"/>
        <v>0.47</v>
      </c>
      <c r="P373" s="65">
        <f t="shared" si="21"/>
        <v>4.17</v>
      </c>
      <c r="R373" s="1">
        <f>JMS!X372</f>
        <v>0</v>
      </c>
      <c r="S373" s="65">
        <f>'Door Comparison'!W373</f>
        <v>0</v>
      </c>
      <c r="U373" s="65">
        <f t="shared" si="22"/>
        <v>10.42</v>
      </c>
      <c r="X373" s="66">
        <f t="shared" si="23"/>
        <v>15.06</v>
      </c>
      <c r="Y373" s="61" t="e">
        <f>#REF!</f>
        <v>#REF!</v>
      </c>
      <c r="Z373" s="118" t="str">
        <f>'Door Labour'!AA373</f>
        <v>Max fire rating we can offer is 120mm</v>
      </c>
    </row>
    <row r="374" spans="1:26" x14ac:dyDescent="0.25">
      <c r="A374" s="64" t="str">
        <f>'Door Comparison'!A374</f>
        <v>B2</v>
      </c>
      <c r="B374" s="145">
        <f>'Door Comparison'!B374</f>
        <v>12</v>
      </c>
      <c r="C374" s="77" t="str">
        <f>'Door Comparison'!C374</f>
        <v>C08</v>
      </c>
      <c r="D374" s="60">
        <f>'Door Comparison'!D374</f>
        <v>1340</v>
      </c>
      <c r="E374" s="60">
        <f>'Door Comparison'!E374</f>
        <v>2100</v>
      </c>
      <c r="G374" s="63">
        <f>'Door Comparison'!G374</f>
        <v>1</v>
      </c>
      <c r="H374" s="63">
        <f>'Door Comparison'!H374</f>
        <v>0</v>
      </c>
      <c r="J374" s="63">
        <f>'Door Comparison'!J374</f>
        <v>1</v>
      </c>
      <c r="K374" s="63">
        <f>'Door Comparison'!K374</f>
        <v>0</v>
      </c>
      <c r="L374" s="63">
        <f>'Door Comparison'!L374</f>
        <v>0</v>
      </c>
      <c r="N374" s="65">
        <f t="shared" si="20"/>
        <v>0.22</v>
      </c>
      <c r="P374" s="65">
        <f t="shared" si="21"/>
        <v>4.43</v>
      </c>
      <c r="R374" s="1">
        <f>JMS!X373</f>
        <v>196.34</v>
      </c>
      <c r="S374" s="65">
        <f>'Door Comparison'!W374</f>
        <v>437.64</v>
      </c>
      <c r="U374" s="65">
        <f t="shared" si="22"/>
        <v>11.08</v>
      </c>
      <c r="X374" s="66">
        <f t="shared" si="23"/>
        <v>649.71</v>
      </c>
      <c r="Y374" s="61" t="e">
        <f>#REF!</f>
        <v>#REF!</v>
      </c>
      <c r="Z374" s="118">
        <f>'Door Labour'!AA374</f>
        <v>0</v>
      </c>
    </row>
    <row r="375" spans="1:26" x14ac:dyDescent="0.25">
      <c r="A375" s="64" t="str">
        <f>'Door Comparison'!A375</f>
        <v>B2</v>
      </c>
      <c r="B375" s="145">
        <f>'Door Comparison'!B375</f>
        <v>13</v>
      </c>
      <c r="C375" s="77" t="str">
        <f>'Door Comparison'!C375</f>
        <v>C08</v>
      </c>
      <c r="D375" s="60">
        <f>'Door Comparison'!D375</f>
        <v>1425</v>
      </c>
      <c r="E375" s="60">
        <f>'Door Comparison'!E375</f>
        <v>2100</v>
      </c>
      <c r="G375" s="63">
        <f>'Door Comparison'!G375</f>
        <v>0</v>
      </c>
      <c r="H375" s="63">
        <f>'Door Comparison'!H375</f>
        <v>1</v>
      </c>
      <c r="J375" s="63">
        <f>'Door Comparison'!J375</f>
        <v>0</v>
      </c>
      <c r="K375" s="63">
        <f>'Door Comparison'!K375</f>
        <v>1</v>
      </c>
      <c r="L375" s="63">
        <f>'Door Comparison'!L375</f>
        <v>0</v>
      </c>
      <c r="N375" s="65">
        <f t="shared" si="20"/>
        <v>0.51</v>
      </c>
      <c r="P375" s="65">
        <f t="shared" si="21"/>
        <v>4.5</v>
      </c>
      <c r="R375" s="1">
        <f>JMS!X374</f>
        <v>0</v>
      </c>
      <c r="S375" s="65">
        <f>'Door Comparison'!W375</f>
        <v>0</v>
      </c>
      <c r="U375" s="65">
        <f t="shared" si="22"/>
        <v>11.25</v>
      </c>
      <c r="X375" s="66">
        <f t="shared" si="23"/>
        <v>16.260000000000002</v>
      </c>
      <c r="Y375" s="61" t="e">
        <f>#REF!</f>
        <v>#REF!</v>
      </c>
      <c r="Z375" s="118" t="str">
        <f>'Door Labour'!AA375</f>
        <v>Max fire rating we can offer is 120mm</v>
      </c>
    </row>
    <row r="376" spans="1:26" x14ac:dyDescent="0.25">
      <c r="A376" s="64" t="str">
        <f>'Door Comparison'!A376</f>
        <v>B2</v>
      </c>
      <c r="B376" s="145">
        <f>'Door Comparison'!B376</f>
        <v>14</v>
      </c>
      <c r="C376" s="77" t="str">
        <f>'Door Comparison'!C376</f>
        <v>C08</v>
      </c>
      <c r="D376" s="60">
        <f>'Door Comparison'!D376</f>
        <v>1340</v>
      </c>
      <c r="E376" s="60">
        <f>'Door Comparison'!E376</f>
        <v>2100</v>
      </c>
      <c r="G376" s="63">
        <f>'Door Comparison'!G376</f>
        <v>0</v>
      </c>
      <c r="H376" s="63">
        <f>'Door Comparison'!H376</f>
        <v>1</v>
      </c>
      <c r="J376" s="63">
        <f>'Door Comparison'!J376</f>
        <v>0</v>
      </c>
      <c r="K376" s="63">
        <f>'Door Comparison'!K376</f>
        <v>1</v>
      </c>
      <c r="L376" s="63">
        <f>'Door Comparison'!L376</f>
        <v>0</v>
      </c>
      <c r="N376" s="65">
        <f t="shared" si="20"/>
        <v>0.5</v>
      </c>
      <c r="P376" s="65">
        <f t="shared" si="21"/>
        <v>4.43</v>
      </c>
      <c r="R376" s="1">
        <f>JMS!X375</f>
        <v>278.68</v>
      </c>
      <c r="S376" s="65">
        <f>'Door Comparison'!W376</f>
        <v>437.64</v>
      </c>
      <c r="U376" s="65">
        <f t="shared" si="22"/>
        <v>11.08</v>
      </c>
      <c r="X376" s="66">
        <f t="shared" si="23"/>
        <v>732.33</v>
      </c>
      <c r="Y376" s="61" t="e">
        <f>#REF!</f>
        <v>#REF!</v>
      </c>
      <c r="Z376" s="118">
        <f>'Door Labour'!AA376</f>
        <v>0</v>
      </c>
    </row>
    <row r="377" spans="1:26" x14ac:dyDescent="0.25">
      <c r="A377" s="64" t="str">
        <f>'Door Comparison'!A377</f>
        <v>B2</v>
      </c>
      <c r="B377" s="145">
        <f>'Door Comparison'!B377</f>
        <v>15</v>
      </c>
      <c r="C377" s="77" t="str">
        <f>'Door Comparison'!C377</f>
        <v>C08</v>
      </c>
      <c r="D377" s="60">
        <f>'Door Comparison'!D377</f>
        <v>1340</v>
      </c>
      <c r="E377" s="60">
        <f>'Door Comparison'!E377</f>
        <v>2100</v>
      </c>
      <c r="G377" s="63">
        <f>'Door Comparison'!G377</f>
        <v>0</v>
      </c>
      <c r="H377" s="63">
        <f>'Door Comparison'!H377</f>
        <v>1</v>
      </c>
      <c r="J377" s="63">
        <f>'Door Comparison'!J377</f>
        <v>0</v>
      </c>
      <c r="K377" s="63">
        <f>'Door Comparison'!K377</f>
        <v>1</v>
      </c>
      <c r="L377" s="63">
        <f>'Door Comparison'!L377</f>
        <v>0</v>
      </c>
      <c r="N377" s="65">
        <f t="shared" si="20"/>
        <v>0.5</v>
      </c>
      <c r="P377" s="65">
        <f t="shared" si="21"/>
        <v>4.43</v>
      </c>
      <c r="R377" s="1">
        <f>JMS!X376</f>
        <v>278.68</v>
      </c>
      <c r="S377" s="65">
        <f>'Door Comparison'!W377</f>
        <v>437.64</v>
      </c>
      <c r="U377" s="65">
        <f t="shared" si="22"/>
        <v>11.08</v>
      </c>
      <c r="X377" s="66">
        <f t="shared" si="23"/>
        <v>732.33</v>
      </c>
      <c r="Y377" s="61" t="e">
        <f>#REF!</f>
        <v>#REF!</v>
      </c>
      <c r="Z377" s="118">
        <f>'Door Labour'!AA377</f>
        <v>0</v>
      </c>
    </row>
    <row r="378" spans="1:26" x14ac:dyDescent="0.25">
      <c r="A378" s="64" t="str">
        <f>'Door Comparison'!A378</f>
        <v>B2</v>
      </c>
      <c r="B378" s="145">
        <f>'Door Comparison'!B378</f>
        <v>16</v>
      </c>
      <c r="C378" s="77" t="str">
        <f>'Door Comparison'!C378</f>
        <v>WC02</v>
      </c>
      <c r="D378" s="60">
        <f>'Door Comparison'!D378</f>
        <v>910</v>
      </c>
      <c r="E378" s="60">
        <f>'Door Comparison'!E378</f>
        <v>2100</v>
      </c>
      <c r="G378" s="63">
        <f>'Door Comparison'!G378</f>
        <v>0</v>
      </c>
      <c r="H378" s="63">
        <f>'Door Comparison'!H378</f>
        <v>1</v>
      </c>
      <c r="J378" s="63">
        <f>'Door Comparison'!J378</f>
        <v>0</v>
      </c>
      <c r="K378" s="63">
        <f>'Door Comparison'!K378</f>
        <v>0</v>
      </c>
      <c r="L378" s="63">
        <f>'Door Comparison'!L378</f>
        <v>0</v>
      </c>
      <c r="N378" s="65">
        <f t="shared" si="20"/>
        <v>0.46</v>
      </c>
      <c r="P378" s="65">
        <f t="shared" si="21"/>
        <v>4.09</v>
      </c>
      <c r="Q378" s="376">
        <v>100</v>
      </c>
      <c r="R378" s="1">
        <f>JMS!X377</f>
        <v>0</v>
      </c>
      <c r="S378" s="65">
        <f>'Door Comparison'!W378</f>
        <v>0</v>
      </c>
      <c r="U378" s="65">
        <f t="shared" si="22"/>
        <v>0</v>
      </c>
      <c r="X378" s="66">
        <f t="shared" si="23"/>
        <v>104.55</v>
      </c>
      <c r="Y378" s="61" t="e">
        <f>#REF!</f>
        <v>#REF!</v>
      </c>
      <c r="Z378" s="118"/>
    </row>
    <row r="379" spans="1:26" x14ac:dyDescent="0.25">
      <c r="A379" s="64" t="str">
        <f>'Door Comparison'!A379</f>
        <v>B2</v>
      </c>
      <c r="B379" s="145">
        <f>'Door Comparison'!B379</f>
        <v>17</v>
      </c>
      <c r="C379" s="77" t="str">
        <f>'Door Comparison'!C379</f>
        <v>WC02</v>
      </c>
      <c r="D379" s="60">
        <f>'Door Comparison'!D379</f>
        <v>910</v>
      </c>
      <c r="E379" s="60">
        <f>'Door Comparison'!E379</f>
        <v>2100</v>
      </c>
      <c r="G379" s="63">
        <f>'Door Comparison'!G379</f>
        <v>0</v>
      </c>
      <c r="H379" s="63">
        <f>'Door Comparison'!H379</f>
        <v>1</v>
      </c>
      <c r="J379" s="63">
        <f>'Door Comparison'!J379</f>
        <v>0</v>
      </c>
      <c r="K379" s="63">
        <f>'Door Comparison'!K379</f>
        <v>0</v>
      </c>
      <c r="L379" s="63">
        <f>'Door Comparison'!L379</f>
        <v>0</v>
      </c>
      <c r="N379" s="65">
        <f t="shared" si="20"/>
        <v>0.46</v>
      </c>
      <c r="P379" s="65">
        <f t="shared" si="21"/>
        <v>4.09</v>
      </c>
      <c r="Q379" s="376">
        <v>100</v>
      </c>
      <c r="R379" s="1">
        <f>JMS!X378</f>
        <v>0</v>
      </c>
      <c r="S379" s="65">
        <f>'Door Comparison'!W379</f>
        <v>0</v>
      </c>
      <c r="U379" s="65">
        <f t="shared" si="22"/>
        <v>0</v>
      </c>
      <c r="X379" s="66">
        <f t="shared" si="23"/>
        <v>104.55</v>
      </c>
      <c r="Y379" s="61" t="e">
        <f>#REF!</f>
        <v>#REF!</v>
      </c>
      <c r="Z379" s="118"/>
    </row>
    <row r="380" spans="1:26" x14ac:dyDescent="0.25">
      <c r="A380" s="64" t="str">
        <f>'Door Comparison'!A380</f>
        <v>B2</v>
      </c>
      <c r="B380" s="145">
        <f>'Door Comparison'!B380</f>
        <v>18</v>
      </c>
      <c r="C380" s="77" t="str">
        <f>'Door Comparison'!C380</f>
        <v>WC02</v>
      </c>
      <c r="D380" s="60">
        <f>'Door Comparison'!D380</f>
        <v>910</v>
      </c>
      <c r="E380" s="60">
        <f>'Door Comparison'!E380</f>
        <v>2100</v>
      </c>
      <c r="G380" s="63">
        <f>'Door Comparison'!G380</f>
        <v>0</v>
      </c>
      <c r="H380" s="63">
        <f>'Door Comparison'!H380</f>
        <v>1</v>
      </c>
      <c r="J380" s="63">
        <f>'Door Comparison'!J380</f>
        <v>0</v>
      </c>
      <c r="K380" s="63">
        <f>'Door Comparison'!K380</f>
        <v>0</v>
      </c>
      <c r="L380" s="63">
        <f>'Door Comparison'!L380</f>
        <v>0</v>
      </c>
      <c r="N380" s="65">
        <f t="shared" si="20"/>
        <v>0.46</v>
      </c>
      <c r="P380" s="65">
        <f t="shared" si="21"/>
        <v>4.09</v>
      </c>
      <c r="Q380" s="376">
        <v>100</v>
      </c>
      <c r="R380" s="1">
        <f>JMS!X379</f>
        <v>0</v>
      </c>
      <c r="S380" s="65">
        <f>'Door Comparison'!W380</f>
        <v>0</v>
      </c>
      <c r="U380" s="65">
        <f t="shared" si="22"/>
        <v>0</v>
      </c>
      <c r="X380" s="66">
        <f t="shared" si="23"/>
        <v>104.55</v>
      </c>
      <c r="Y380" s="61" t="e">
        <f>#REF!</f>
        <v>#REF!</v>
      </c>
      <c r="Z380" s="118"/>
    </row>
    <row r="381" spans="1:26" x14ac:dyDescent="0.25">
      <c r="A381" s="64" t="str">
        <f>'Door Comparison'!A381</f>
        <v>B2</v>
      </c>
      <c r="B381" s="145">
        <f>'Door Comparison'!B381</f>
        <v>19</v>
      </c>
      <c r="C381" s="77" t="str">
        <f>'Door Comparison'!C381</f>
        <v>WC02</v>
      </c>
      <c r="D381" s="60">
        <f>'Door Comparison'!D381</f>
        <v>910</v>
      </c>
      <c r="E381" s="60">
        <f>'Door Comparison'!E381</f>
        <v>2100</v>
      </c>
      <c r="G381" s="63">
        <f>'Door Comparison'!G381</f>
        <v>0</v>
      </c>
      <c r="H381" s="63">
        <f>'Door Comparison'!H381</f>
        <v>1</v>
      </c>
      <c r="J381" s="63">
        <f>'Door Comparison'!J381</f>
        <v>0</v>
      </c>
      <c r="K381" s="63">
        <f>'Door Comparison'!K381</f>
        <v>0</v>
      </c>
      <c r="L381" s="63">
        <f>'Door Comparison'!L381</f>
        <v>0</v>
      </c>
      <c r="N381" s="65">
        <f t="shared" si="20"/>
        <v>0.46</v>
      </c>
      <c r="P381" s="65">
        <f t="shared" si="21"/>
        <v>4.09</v>
      </c>
      <c r="Q381" s="376">
        <v>100</v>
      </c>
      <c r="R381" s="1">
        <f>JMS!X380</f>
        <v>0</v>
      </c>
      <c r="S381" s="65">
        <f>'Door Comparison'!W381</f>
        <v>0</v>
      </c>
      <c r="U381" s="65">
        <f t="shared" si="22"/>
        <v>0</v>
      </c>
      <c r="X381" s="66">
        <f t="shared" si="23"/>
        <v>104.55</v>
      </c>
      <c r="Y381" s="61" t="e">
        <f>#REF!</f>
        <v>#REF!</v>
      </c>
      <c r="Z381" s="118"/>
    </row>
    <row r="382" spans="1:26" x14ac:dyDescent="0.25">
      <c r="A382" s="64" t="str">
        <f>'Door Comparison'!A382</f>
        <v>B2</v>
      </c>
      <c r="B382" s="145">
        <f>'Door Comparison'!B382</f>
        <v>20</v>
      </c>
      <c r="C382" s="77" t="str">
        <f>'Door Comparison'!C382</f>
        <v>WC02</v>
      </c>
      <c r="D382" s="60">
        <f>'Door Comparison'!D382</f>
        <v>910</v>
      </c>
      <c r="E382" s="60">
        <f>'Door Comparison'!E382</f>
        <v>2100</v>
      </c>
      <c r="G382" s="63">
        <f>'Door Comparison'!G382</f>
        <v>0</v>
      </c>
      <c r="H382" s="63">
        <f>'Door Comparison'!H382</f>
        <v>1</v>
      </c>
      <c r="J382" s="63">
        <f>'Door Comparison'!J382</f>
        <v>0</v>
      </c>
      <c r="K382" s="63">
        <f>'Door Comparison'!K382</f>
        <v>0</v>
      </c>
      <c r="L382" s="63">
        <f>'Door Comparison'!L382</f>
        <v>0</v>
      </c>
      <c r="N382" s="65">
        <f t="shared" si="20"/>
        <v>0.46</v>
      </c>
      <c r="P382" s="65">
        <f t="shared" si="21"/>
        <v>4.09</v>
      </c>
      <c r="Q382" s="376">
        <v>100</v>
      </c>
      <c r="R382" s="1">
        <f>JMS!X381</f>
        <v>0</v>
      </c>
      <c r="S382" s="65">
        <f>'Door Comparison'!W382</f>
        <v>0</v>
      </c>
      <c r="U382" s="65">
        <f t="shared" si="22"/>
        <v>0</v>
      </c>
      <c r="X382" s="66">
        <f t="shared" si="23"/>
        <v>104.55</v>
      </c>
      <c r="Y382" s="61" t="e">
        <f>#REF!</f>
        <v>#REF!</v>
      </c>
      <c r="Z382" s="118"/>
    </row>
    <row r="383" spans="1:26" x14ac:dyDescent="0.25">
      <c r="A383" s="64" t="str">
        <f>'Door Comparison'!A383</f>
        <v>B2</v>
      </c>
      <c r="B383" s="145">
        <f>'Door Comparison'!B383</f>
        <v>21</v>
      </c>
      <c r="C383" s="77" t="str">
        <f>'Door Comparison'!C383</f>
        <v>WC02</v>
      </c>
      <c r="D383" s="60">
        <f>'Door Comparison'!D383</f>
        <v>910</v>
      </c>
      <c r="E383" s="60">
        <f>'Door Comparison'!E383</f>
        <v>2100</v>
      </c>
      <c r="G383" s="63">
        <f>'Door Comparison'!G383</f>
        <v>0</v>
      </c>
      <c r="H383" s="63">
        <f>'Door Comparison'!H383</f>
        <v>1</v>
      </c>
      <c r="J383" s="63">
        <f>'Door Comparison'!J383</f>
        <v>0</v>
      </c>
      <c r="K383" s="63">
        <f>'Door Comparison'!K383</f>
        <v>0</v>
      </c>
      <c r="L383" s="63">
        <f>'Door Comparison'!L383</f>
        <v>0</v>
      </c>
      <c r="N383" s="65">
        <f t="shared" si="20"/>
        <v>0.46</v>
      </c>
      <c r="P383" s="65">
        <f t="shared" si="21"/>
        <v>4.09</v>
      </c>
      <c r="Q383" s="376">
        <v>100</v>
      </c>
      <c r="R383" s="1">
        <f>JMS!X382</f>
        <v>0</v>
      </c>
      <c r="S383" s="65">
        <f>'Door Comparison'!W383</f>
        <v>0</v>
      </c>
      <c r="U383" s="65">
        <f t="shared" si="22"/>
        <v>0</v>
      </c>
      <c r="X383" s="66">
        <f t="shared" si="23"/>
        <v>104.55</v>
      </c>
      <c r="Y383" s="61" t="e">
        <f>#REF!</f>
        <v>#REF!</v>
      </c>
      <c r="Z383" s="118"/>
    </row>
    <row r="384" spans="1:26" x14ac:dyDescent="0.25">
      <c r="A384" s="64" t="str">
        <f>'Door Comparison'!A384</f>
        <v>B2</v>
      </c>
      <c r="B384" s="145">
        <f>'Door Comparison'!B384</f>
        <v>22</v>
      </c>
      <c r="C384" s="77" t="str">
        <f>'Door Comparison'!C384</f>
        <v>C07</v>
      </c>
      <c r="D384" s="60">
        <f>'Door Comparison'!D384</f>
        <v>1010</v>
      </c>
      <c r="E384" s="60">
        <f>'Door Comparison'!E384</f>
        <v>2100</v>
      </c>
      <c r="G384" s="63">
        <f>'Door Comparison'!G384</f>
        <v>1</v>
      </c>
      <c r="H384" s="63">
        <f>'Door Comparison'!H384</f>
        <v>0</v>
      </c>
      <c r="J384" s="63">
        <f>'Door Comparison'!J384</f>
        <v>1</v>
      </c>
      <c r="K384" s="63">
        <f>'Door Comparison'!K384</f>
        <v>0</v>
      </c>
      <c r="L384" s="63">
        <f>'Door Comparison'!L384</f>
        <v>0</v>
      </c>
      <c r="N384" s="65">
        <f t="shared" si="20"/>
        <v>0.21</v>
      </c>
      <c r="P384" s="65">
        <f t="shared" si="21"/>
        <v>4.17</v>
      </c>
      <c r="R384" s="1">
        <f>JMS!X383</f>
        <v>196.65</v>
      </c>
      <c r="S384" s="65">
        <f>'Door Comparison'!W384</f>
        <v>305.48</v>
      </c>
      <c r="U384" s="65">
        <f t="shared" si="22"/>
        <v>10.42</v>
      </c>
      <c r="X384" s="66">
        <f t="shared" si="23"/>
        <v>516.92999999999995</v>
      </c>
      <c r="Y384" s="61" t="e">
        <f>#REF!</f>
        <v>#REF!</v>
      </c>
      <c r="Z384" s="118">
        <f>'Door Labour'!AA384</f>
        <v>0</v>
      </c>
    </row>
    <row r="385" spans="1:26" x14ac:dyDescent="0.25">
      <c r="A385" s="64" t="str">
        <f>'Door Comparison'!A385</f>
        <v>B2</v>
      </c>
      <c r="B385" s="145">
        <f>'Door Comparison'!B385</f>
        <v>30</v>
      </c>
      <c r="C385" s="77" t="str">
        <f>'Door Comparison'!C385</f>
        <v>C08</v>
      </c>
      <c r="D385" s="60">
        <f>'Door Comparison'!D385</f>
        <v>1340</v>
      </c>
      <c r="E385" s="60">
        <f>'Door Comparison'!E385</f>
        <v>2100</v>
      </c>
      <c r="G385" s="63">
        <f>'Door Comparison'!G385</f>
        <v>0</v>
      </c>
      <c r="H385" s="63">
        <f>'Door Comparison'!H385</f>
        <v>1</v>
      </c>
      <c r="J385" s="63">
        <f>'Door Comparison'!J385</f>
        <v>0</v>
      </c>
      <c r="K385" s="63">
        <f>'Door Comparison'!K385</f>
        <v>1</v>
      </c>
      <c r="L385" s="63">
        <f>'Door Comparison'!L385</f>
        <v>0</v>
      </c>
      <c r="N385" s="65">
        <f t="shared" si="20"/>
        <v>0.5</v>
      </c>
      <c r="P385" s="65">
        <f t="shared" si="21"/>
        <v>4.43</v>
      </c>
      <c r="R385" s="1">
        <f>JMS!X384</f>
        <v>278.68</v>
      </c>
      <c r="S385" s="65">
        <f>'Door Comparison'!W385</f>
        <v>437.64</v>
      </c>
      <c r="U385" s="65">
        <f t="shared" si="22"/>
        <v>11.08</v>
      </c>
      <c r="X385" s="66">
        <f t="shared" si="23"/>
        <v>732.33</v>
      </c>
      <c r="Y385" s="61" t="e">
        <f>#REF!</f>
        <v>#REF!</v>
      </c>
      <c r="Z385" s="118">
        <f>'Door Labour'!AA385</f>
        <v>0</v>
      </c>
    </row>
    <row r="386" spans="1:26" x14ac:dyDescent="0.25">
      <c r="A386" s="64" t="str">
        <f>'Door Comparison'!A386</f>
        <v>B2</v>
      </c>
      <c r="B386" s="145">
        <f>'Door Comparison'!B386</f>
        <v>31</v>
      </c>
      <c r="C386" s="77" t="str">
        <f>'Door Comparison'!C386</f>
        <v>C07</v>
      </c>
      <c r="D386" s="60">
        <f>'Door Comparison'!D386</f>
        <v>1250</v>
      </c>
      <c r="E386" s="60">
        <f>'Door Comparison'!E386</f>
        <v>2100</v>
      </c>
      <c r="G386" s="63">
        <f>'Door Comparison'!G386</f>
        <v>0</v>
      </c>
      <c r="H386" s="63">
        <f>'Door Comparison'!H386</f>
        <v>1</v>
      </c>
      <c r="J386" s="63">
        <f>'Door Comparison'!J386</f>
        <v>0</v>
      </c>
      <c r="K386" s="63">
        <f>'Door Comparison'!K386</f>
        <v>1</v>
      </c>
      <c r="L386" s="63">
        <f>'Door Comparison'!L386</f>
        <v>0</v>
      </c>
      <c r="N386" s="65">
        <f t="shared" si="20"/>
        <v>0.49</v>
      </c>
      <c r="P386" s="65">
        <f t="shared" si="21"/>
        <v>4.3600000000000003</v>
      </c>
      <c r="R386" s="1">
        <f>JMS!X385</f>
        <v>276.31</v>
      </c>
      <c r="S386" s="65">
        <f>'Door Comparison'!W386</f>
        <v>307.81</v>
      </c>
      <c r="U386" s="65">
        <f t="shared" si="22"/>
        <v>10.9</v>
      </c>
      <c r="X386" s="66">
        <f t="shared" si="23"/>
        <v>599.87</v>
      </c>
      <c r="Y386" s="61" t="e">
        <f>#REF!</f>
        <v>#REF!</v>
      </c>
      <c r="Z386" s="118">
        <f>'Door Labour'!AA386</f>
        <v>0</v>
      </c>
    </row>
    <row r="387" spans="1:26" x14ac:dyDescent="0.25">
      <c r="A387" s="64" t="str">
        <f>'Door Comparison'!A387</f>
        <v>B2</v>
      </c>
      <c r="B387" s="145">
        <f>'Door Comparison'!B387</f>
        <v>32</v>
      </c>
      <c r="C387" s="77" t="str">
        <f>'Door Comparison'!C387</f>
        <v>C07</v>
      </c>
      <c r="D387" s="60">
        <f>'Door Comparison'!D387</f>
        <v>1250</v>
      </c>
      <c r="E387" s="60">
        <f>'Door Comparison'!E387</f>
        <v>2100</v>
      </c>
      <c r="G387" s="63">
        <f>'Door Comparison'!G387</f>
        <v>0</v>
      </c>
      <c r="H387" s="63">
        <f>'Door Comparison'!H387</f>
        <v>1</v>
      </c>
      <c r="J387" s="63">
        <f>'Door Comparison'!J387</f>
        <v>0</v>
      </c>
      <c r="K387" s="63">
        <f>'Door Comparison'!K387</f>
        <v>1</v>
      </c>
      <c r="L387" s="63">
        <f>'Door Comparison'!L387</f>
        <v>0</v>
      </c>
      <c r="N387" s="65">
        <f t="shared" si="20"/>
        <v>0.49</v>
      </c>
      <c r="P387" s="65">
        <f t="shared" si="21"/>
        <v>4.3600000000000003</v>
      </c>
      <c r="R387" s="1">
        <f>JMS!X386</f>
        <v>276.31</v>
      </c>
      <c r="S387" s="65">
        <f>'Door Comparison'!W387</f>
        <v>375.61</v>
      </c>
      <c r="U387" s="65">
        <f t="shared" si="22"/>
        <v>10.9</v>
      </c>
      <c r="X387" s="66">
        <f t="shared" si="23"/>
        <v>667.67</v>
      </c>
      <c r="Y387" s="61" t="e">
        <f>#REF!</f>
        <v>#REF!</v>
      </c>
      <c r="Z387" s="118">
        <f>'Door Labour'!AA387</f>
        <v>0</v>
      </c>
    </row>
    <row r="388" spans="1:26" x14ac:dyDescent="0.25">
      <c r="A388" s="64" t="str">
        <f>'Door Comparison'!A388</f>
        <v>B2</v>
      </c>
      <c r="B388" s="145">
        <f>'Door Comparison'!B388</f>
        <v>33</v>
      </c>
      <c r="C388" s="77" t="str">
        <f>'Door Comparison'!C388</f>
        <v>C07</v>
      </c>
      <c r="N388" s="65"/>
      <c r="P388" s="65"/>
      <c r="R388" s="1"/>
      <c r="U388" s="65"/>
      <c r="Y388" s="61" t="e">
        <f>#REF!</f>
        <v>#REF!</v>
      </c>
      <c r="Z388" s="118" t="str">
        <f>'Door Labour'!AA388</f>
        <v>Omitted</v>
      </c>
    </row>
    <row r="389" spans="1:26" x14ac:dyDescent="0.25">
      <c r="A389" s="64" t="str">
        <f>'Door Comparison'!A389</f>
        <v>B2</v>
      </c>
      <c r="B389" s="145">
        <f>'Door Comparison'!B389</f>
        <v>34</v>
      </c>
      <c r="C389" s="77" t="str">
        <f>'Door Comparison'!C389</f>
        <v>C07</v>
      </c>
      <c r="D389" s="60">
        <f>'Door Comparison'!D389</f>
        <v>1250</v>
      </c>
      <c r="E389" s="60">
        <f>'Door Comparison'!E389</f>
        <v>2100</v>
      </c>
      <c r="G389" s="63">
        <f>'Door Comparison'!G389</f>
        <v>0</v>
      </c>
      <c r="H389" s="63">
        <f>'Door Comparison'!H389</f>
        <v>1</v>
      </c>
      <c r="J389" s="63">
        <f>'Door Comparison'!J389</f>
        <v>0</v>
      </c>
      <c r="K389" s="63">
        <f>'Door Comparison'!K389</f>
        <v>1</v>
      </c>
      <c r="L389" s="63">
        <f>'Door Comparison'!L389</f>
        <v>0</v>
      </c>
      <c r="N389" s="65">
        <f t="shared" si="20"/>
        <v>0.49</v>
      </c>
      <c r="P389" s="65">
        <f t="shared" si="21"/>
        <v>4.3600000000000003</v>
      </c>
      <c r="R389" s="1">
        <f>JMS!X388</f>
        <v>276.31</v>
      </c>
      <c r="S389" s="65">
        <f>'Door Comparison'!W389</f>
        <v>375.61</v>
      </c>
      <c r="U389" s="65">
        <f t="shared" si="22"/>
        <v>10.9</v>
      </c>
      <c r="X389" s="66">
        <f t="shared" si="23"/>
        <v>667.67</v>
      </c>
      <c r="Y389" s="61" t="e">
        <f>#REF!</f>
        <v>#REF!</v>
      </c>
      <c r="Z389" s="118">
        <f>'Door Labour'!AA389</f>
        <v>0</v>
      </c>
    </row>
    <row r="390" spans="1:26" x14ac:dyDescent="0.25">
      <c r="A390" s="64" t="str">
        <f>'Door Comparison'!A390</f>
        <v>B2</v>
      </c>
      <c r="B390" s="145">
        <f>'Door Comparison'!B390</f>
        <v>35</v>
      </c>
      <c r="C390" s="77" t="str">
        <f>'Door Comparison'!C390</f>
        <v>C07</v>
      </c>
      <c r="D390" s="60">
        <f>'Door Comparison'!D390</f>
        <v>1010</v>
      </c>
      <c r="E390" s="60">
        <f>'Door Comparison'!E390</f>
        <v>2100</v>
      </c>
      <c r="G390" s="63">
        <f>'Door Comparison'!G390</f>
        <v>1</v>
      </c>
      <c r="H390" s="63">
        <f>'Door Comparison'!H390</f>
        <v>0</v>
      </c>
      <c r="J390" s="63">
        <f>'Door Comparison'!J390</f>
        <v>1</v>
      </c>
      <c r="K390" s="63">
        <f>'Door Comparison'!K390</f>
        <v>0</v>
      </c>
      <c r="L390" s="63">
        <f>'Door Comparison'!L390</f>
        <v>0</v>
      </c>
      <c r="N390" s="65">
        <f t="shared" si="20"/>
        <v>0.21</v>
      </c>
      <c r="P390" s="65">
        <f t="shared" si="21"/>
        <v>4.17</v>
      </c>
      <c r="R390" s="1">
        <f>JMS!X389</f>
        <v>196.65</v>
      </c>
      <c r="S390" s="65">
        <f>'Door Comparison'!W390</f>
        <v>305.48</v>
      </c>
      <c r="U390" s="65">
        <f t="shared" si="22"/>
        <v>10.42</v>
      </c>
      <c r="X390" s="66">
        <f t="shared" si="23"/>
        <v>516.92999999999995</v>
      </c>
      <c r="Y390" s="61" t="e">
        <f>#REF!</f>
        <v>#REF!</v>
      </c>
      <c r="Z390" s="118">
        <f>'Door Labour'!AA390</f>
        <v>0</v>
      </c>
    </row>
    <row r="391" spans="1:26" x14ac:dyDescent="0.25">
      <c r="A391" s="64" t="str">
        <f>'Door Comparison'!A391</f>
        <v>B2</v>
      </c>
      <c r="B391" s="145">
        <f>'Door Comparison'!B391</f>
        <v>36</v>
      </c>
      <c r="C391" s="77" t="str">
        <f>'Door Comparison'!C391</f>
        <v>C07</v>
      </c>
      <c r="D391" s="60">
        <f>'Door Comparison'!D391</f>
        <v>1640</v>
      </c>
      <c r="E391" s="60">
        <f>'Door Comparison'!E391</f>
        <v>2100</v>
      </c>
      <c r="G391" s="63">
        <f>'Door Comparison'!G391</f>
        <v>0</v>
      </c>
      <c r="H391" s="63">
        <f>'Door Comparison'!H391</f>
        <v>1</v>
      </c>
      <c r="J391" s="63">
        <f>'Door Comparison'!J391</f>
        <v>0</v>
      </c>
      <c r="K391" s="63">
        <f>'Door Comparison'!K391</f>
        <v>1</v>
      </c>
      <c r="L391" s="63">
        <f>'Door Comparison'!L391</f>
        <v>0</v>
      </c>
      <c r="N391" s="65">
        <f t="shared" si="20"/>
        <v>0.53</v>
      </c>
      <c r="P391" s="65">
        <f t="shared" si="21"/>
        <v>4.67</v>
      </c>
      <c r="R391" s="1">
        <f>JMS!X390</f>
        <v>286.58</v>
      </c>
      <c r="S391" s="65">
        <f>'Door Comparison'!W391</f>
        <v>522.36</v>
      </c>
      <c r="U391" s="65">
        <f t="shared" si="22"/>
        <v>11.68</v>
      </c>
      <c r="X391" s="66">
        <f t="shared" si="23"/>
        <v>825.82</v>
      </c>
      <c r="Y391" s="61" t="e">
        <f>#REF!</f>
        <v>#REF!</v>
      </c>
      <c r="Z391" s="118">
        <f>'Door Labour'!AA391</f>
        <v>0</v>
      </c>
    </row>
    <row r="392" spans="1:26" x14ac:dyDescent="0.25">
      <c r="A392" s="64" t="str">
        <f>'Door Comparison'!A392</f>
        <v>B2</v>
      </c>
      <c r="B392" s="145">
        <f>'Door Comparison'!B392</f>
        <v>37</v>
      </c>
      <c r="C392" s="77" t="str">
        <f>'Door Comparison'!C392</f>
        <v>C07</v>
      </c>
      <c r="D392" s="60">
        <f>'Door Comparison'!D392</f>
        <v>1250</v>
      </c>
      <c r="E392" s="60">
        <f>'Door Comparison'!E392</f>
        <v>2100</v>
      </c>
      <c r="G392" s="63">
        <f>'Door Comparison'!G392</f>
        <v>1</v>
      </c>
      <c r="H392" s="63">
        <f>'Door Comparison'!H392</f>
        <v>0</v>
      </c>
      <c r="J392" s="63">
        <f>'Door Comparison'!J392</f>
        <v>1</v>
      </c>
      <c r="K392" s="63">
        <f>'Door Comparison'!K392</f>
        <v>0</v>
      </c>
      <c r="L392" s="63">
        <f>'Door Comparison'!L392</f>
        <v>0</v>
      </c>
      <c r="N392" s="65">
        <f t="shared" si="20"/>
        <v>0.22</v>
      </c>
      <c r="P392" s="65">
        <f t="shared" si="21"/>
        <v>4.3600000000000003</v>
      </c>
      <c r="R392" s="1">
        <f>JMS!X391</f>
        <v>197.09</v>
      </c>
      <c r="S392" s="65">
        <f>'Door Comparison'!W392</f>
        <v>375.61</v>
      </c>
      <c r="U392" s="65">
        <f t="shared" si="22"/>
        <v>10.9</v>
      </c>
      <c r="X392" s="66">
        <f t="shared" si="23"/>
        <v>588.17999999999995</v>
      </c>
      <c r="Y392" s="61" t="e">
        <f>#REF!</f>
        <v>#REF!</v>
      </c>
      <c r="Z392" s="118">
        <f>'Door Labour'!AA392</f>
        <v>0</v>
      </c>
    </row>
    <row r="393" spans="1:26" x14ac:dyDescent="0.25">
      <c r="A393" s="64" t="str">
        <f>'Door Comparison'!A393</f>
        <v>B2</v>
      </c>
      <c r="B393" s="145">
        <f>'Door Comparison'!B393</f>
        <v>38</v>
      </c>
      <c r="C393" s="77" t="str">
        <f>'Door Comparison'!C393</f>
        <v>C08</v>
      </c>
      <c r="D393" s="60">
        <f>'Door Comparison'!D393</f>
        <v>1540</v>
      </c>
      <c r="E393" s="60">
        <f>'Door Comparison'!E393</f>
        <v>2100</v>
      </c>
      <c r="G393" s="63">
        <f>'Door Comparison'!G393</f>
        <v>0</v>
      </c>
      <c r="H393" s="63">
        <f>'Door Comparison'!H393</f>
        <v>1</v>
      </c>
      <c r="J393" s="63">
        <f>'Door Comparison'!J393</f>
        <v>0</v>
      </c>
      <c r="K393" s="63">
        <f>'Door Comparison'!K393</f>
        <v>1</v>
      </c>
      <c r="L393" s="63">
        <f>'Door Comparison'!L393</f>
        <v>0</v>
      </c>
      <c r="N393" s="65">
        <f t="shared" si="20"/>
        <v>0.52</v>
      </c>
      <c r="P393" s="65">
        <f t="shared" si="21"/>
        <v>4.59</v>
      </c>
      <c r="R393" s="1">
        <f>JMS!X392</f>
        <v>283.95</v>
      </c>
      <c r="S393" s="65">
        <f>'Door Comparison'!W393</f>
        <v>494.12</v>
      </c>
      <c r="U393" s="65">
        <f t="shared" si="22"/>
        <v>11.48</v>
      </c>
      <c r="X393" s="66">
        <f t="shared" si="23"/>
        <v>794.66</v>
      </c>
      <c r="Y393" s="61" t="e">
        <f>#REF!</f>
        <v>#REF!</v>
      </c>
      <c r="Z393" s="118">
        <f>'Door Labour'!AA393</f>
        <v>0</v>
      </c>
    </row>
    <row r="394" spans="1:26" x14ac:dyDescent="0.25">
      <c r="A394" s="64" t="str">
        <f>'Door Comparison'!A394</f>
        <v>B2</v>
      </c>
      <c r="B394" s="145">
        <f>'Door Comparison'!B394</f>
        <v>39</v>
      </c>
      <c r="C394" s="77" t="str">
        <f>'Door Comparison'!C394</f>
        <v>C08</v>
      </c>
      <c r="D394" s="60">
        <f>'Door Comparison'!D394</f>
        <v>1540</v>
      </c>
      <c r="E394" s="60">
        <f>'Door Comparison'!E394</f>
        <v>2100</v>
      </c>
      <c r="G394" s="63">
        <f>'Door Comparison'!G394</f>
        <v>0</v>
      </c>
      <c r="H394" s="63">
        <f>'Door Comparison'!H394</f>
        <v>1</v>
      </c>
      <c r="J394" s="63">
        <f>'Door Comparison'!J394</f>
        <v>0</v>
      </c>
      <c r="K394" s="63">
        <f>'Door Comparison'!K394</f>
        <v>1</v>
      </c>
      <c r="L394" s="63">
        <f>'Door Comparison'!L394</f>
        <v>0</v>
      </c>
      <c r="N394" s="65">
        <f t="shared" ref="N394" si="24">(D394+2*E394)*((G394*0.04)+(H394*0.09))/1000</f>
        <v>0.52</v>
      </c>
      <c r="P394" s="65">
        <f t="shared" ref="P394" si="25">((D394+2*E394)*0.8)/1000</f>
        <v>4.59</v>
      </c>
      <c r="R394" s="1">
        <f>JMS!X393</f>
        <v>283.95</v>
      </c>
      <c r="S394" s="65">
        <f>'Door Comparison'!W394</f>
        <v>494.12</v>
      </c>
      <c r="U394" s="65">
        <f t="shared" ref="U394" si="26">(J394+K394+L394)*(2*((D394+2*E394)*1/1000))</f>
        <v>11.48</v>
      </c>
      <c r="X394" s="66">
        <f t="shared" ref="X394" si="27">SUM(N394:W394)</f>
        <v>794.66</v>
      </c>
      <c r="Y394" s="61" t="e">
        <f>#REF!</f>
        <v>#REF!</v>
      </c>
      <c r="Z394" s="118">
        <f>'Door Labour'!AA394</f>
        <v>0</v>
      </c>
    </row>
    <row r="395" spans="1:26" x14ac:dyDescent="0.25">
      <c r="B395" s="145"/>
      <c r="C395" s="77"/>
      <c r="N395" s="65"/>
      <c r="P395" s="65"/>
      <c r="R395" s="1"/>
      <c r="U395" s="65"/>
      <c r="Y395" s="61"/>
      <c r="Z395" s="118"/>
    </row>
    <row r="396" spans="1:26" x14ac:dyDescent="0.25">
      <c r="B396" s="145"/>
      <c r="C396" s="77"/>
      <c r="N396" s="65"/>
      <c r="P396" s="65"/>
      <c r="R396" s="1"/>
      <c r="U396" s="65"/>
      <c r="Y396" s="61"/>
      <c r="Z396" s="118"/>
    </row>
    <row r="397" spans="1:26" x14ac:dyDescent="0.25">
      <c r="B397" s="145"/>
      <c r="C397" s="77"/>
      <c r="N397" s="65"/>
      <c r="P397" s="65"/>
      <c r="R397" s="1"/>
      <c r="U397" s="65"/>
      <c r="Y397" s="61"/>
      <c r="Z397" s="118"/>
    </row>
    <row r="398" spans="1:26" x14ac:dyDescent="0.25">
      <c r="B398" s="145"/>
      <c r="C398" s="77"/>
      <c r="N398" s="65"/>
      <c r="P398" s="65"/>
      <c r="R398" s="1"/>
      <c r="U398" s="65"/>
      <c r="Y398" s="61"/>
      <c r="Z398" s="118"/>
    </row>
    <row r="399" spans="1:26" x14ac:dyDescent="0.25">
      <c r="B399" s="145"/>
      <c r="C399" s="77"/>
      <c r="N399" s="65"/>
      <c r="P399" s="65"/>
      <c r="R399" s="1"/>
      <c r="U399" s="65"/>
      <c r="Y399" s="61"/>
      <c r="Z399" s="118"/>
    </row>
    <row r="400" spans="1:26" x14ac:dyDescent="0.25">
      <c r="B400" s="145"/>
      <c r="C400" s="77"/>
      <c r="N400" s="65"/>
      <c r="P400" s="65"/>
      <c r="R400" s="1"/>
      <c r="U400" s="65"/>
      <c r="Y400" s="61"/>
      <c r="Z400" s="118"/>
    </row>
    <row r="401" spans="2:26" x14ac:dyDescent="0.25">
      <c r="B401" s="145"/>
      <c r="C401" s="77"/>
      <c r="N401" s="65"/>
      <c r="P401" s="65"/>
      <c r="R401" s="1"/>
      <c r="U401" s="65"/>
      <c r="Y401" s="61"/>
      <c r="Z401" s="118"/>
    </row>
    <row r="402" spans="2:26" x14ac:dyDescent="0.25">
      <c r="B402" s="145"/>
      <c r="C402" s="77"/>
      <c r="N402" s="65"/>
      <c r="P402" s="65"/>
      <c r="R402" s="1"/>
      <c r="U402" s="65"/>
      <c r="Y402" s="61"/>
      <c r="Z402" s="118"/>
    </row>
    <row r="403" spans="2:26" x14ac:dyDescent="0.25">
      <c r="B403" s="145"/>
      <c r="C403" s="77"/>
      <c r="N403" s="65"/>
      <c r="P403" s="65"/>
      <c r="R403" s="1"/>
      <c r="U403" s="65"/>
      <c r="Y403" s="61"/>
      <c r="Z403" s="118"/>
    </row>
    <row r="404" spans="2:26" x14ac:dyDescent="0.25">
      <c r="B404" s="145"/>
      <c r="C404" s="77"/>
      <c r="N404" s="65"/>
      <c r="P404" s="65"/>
      <c r="R404" s="1"/>
      <c r="U404" s="65"/>
      <c r="Y404" s="61"/>
      <c r="Z404" s="118"/>
    </row>
    <row r="405" spans="2:26" x14ac:dyDescent="0.25">
      <c r="B405" s="145"/>
      <c r="C405" s="77"/>
      <c r="N405" s="65"/>
      <c r="P405" s="65"/>
      <c r="R405" s="1"/>
      <c r="U405" s="65"/>
      <c r="Y405" s="61"/>
      <c r="Z405" s="118"/>
    </row>
    <row r="406" spans="2:26" x14ac:dyDescent="0.25">
      <c r="B406" s="145"/>
      <c r="C406" s="77"/>
      <c r="N406" s="65"/>
      <c r="P406" s="65"/>
      <c r="R406" s="1"/>
      <c r="U406" s="65"/>
      <c r="Y406" s="61"/>
      <c r="Z406" s="118"/>
    </row>
    <row r="407" spans="2:26" x14ac:dyDescent="0.25">
      <c r="B407" s="145"/>
      <c r="C407" s="77"/>
      <c r="N407" s="65"/>
      <c r="P407" s="65"/>
      <c r="R407" s="1"/>
      <c r="U407" s="65"/>
      <c r="Y407" s="61"/>
      <c r="Z407" s="118"/>
    </row>
    <row r="408" spans="2:26" x14ac:dyDescent="0.25">
      <c r="B408" s="145"/>
      <c r="C408" s="77"/>
      <c r="N408" s="65"/>
      <c r="P408" s="65"/>
      <c r="R408" s="1"/>
      <c r="U408" s="65"/>
      <c r="Y408" s="61"/>
      <c r="Z408" s="118"/>
    </row>
    <row r="409" spans="2:26" x14ac:dyDescent="0.25">
      <c r="B409" s="145"/>
      <c r="C409" s="77"/>
      <c r="N409" s="65"/>
      <c r="P409" s="65"/>
      <c r="R409" s="1"/>
      <c r="U409" s="65"/>
      <c r="Y409" s="61"/>
      <c r="Z409" s="118"/>
    </row>
    <row r="410" spans="2:26" x14ac:dyDescent="0.25">
      <c r="B410" s="145"/>
      <c r="C410" s="77"/>
      <c r="N410" s="65"/>
      <c r="P410" s="65"/>
      <c r="R410" s="1"/>
      <c r="U410" s="65"/>
      <c r="Y410" s="61"/>
      <c r="Z410" s="118"/>
    </row>
    <row r="411" spans="2:26" x14ac:dyDescent="0.25">
      <c r="B411" s="145"/>
      <c r="C411" s="77"/>
      <c r="N411" s="65"/>
      <c r="P411" s="65"/>
      <c r="R411" s="1"/>
      <c r="U411" s="65"/>
      <c r="Y411" s="61"/>
      <c r="Z411" s="118"/>
    </row>
    <row r="412" spans="2:26" x14ac:dyDescent="0.25">
      <c r="B412" s="145"/>
      <c r="C412" s="77"/>
      <c r="N412" s="65"/>
      <c r="P412" s="65"/>
      <c r="R412" s="1"/>
      <c r="U412" s="65"/>
      <c r="Y412" s="61"/>
      <c r="Z412" s="118"/>
    </row>
    <row r="413" spans="2:26" x14ac:dyDescent="0.25">
      <c r="B413" s="145"/>
      <c r="C413" s="77"/>
      <c r="N413" s="65"/>
      <c r="P413" s="65"/>
      <c r="R413" s="1"/>
      <c r="U413" s="65"/>
      <c r="Y413" s="61"/>
      <c r="Z413" s="118"/>
    </row>
    <row r="414" spans="2:26" x14ac:dyDescent="0.25">
      <c r="B414" s="145"/>
      <c r="C414" s="77"/>
      <c r="N414" s="65"/>
      <c r="P414" s="65"/>
      <c r="R414" s="1"/>
      <c r="U414" s="65"/>
      <c r="Y414" s="61"/>
      <c r="Z414" s="118"/>
    </row>
    <row r="415" spans="2:26" x14ac:dyDescent="0.25">
      <c r="B415" s="145"/>
      <c r="C415" s="77"/>
      <c r="N415" s="65"/>
      <c r="P415" s="65"/>
      <c r="R415" s="1"/>
      <c r="U415" s="65"/>
      <c r="Y415" s="61"/>
      <c r="Z415" s="118"/>
    </row>
    <row r="416" spans="2:26" x14ac:dyDescent="0.25">
      <c r="B416" s="145"/>
      <c r="C416" s="77"/>
      <c r="N416" s="65"/>
      <c r="P416" s="65"/>
      <c r="R416" s="1"/>
      <c r="U416" s="65"/>
      <c r="Y416" s="61"/>
      <c r="Z416" s="118"/>
    </row>
    <row r="417" spans="2:26" x14ac:dyDescent="0.25">
      <c r="B417" s="145"/>
      <c r="C417" s="77"/>
      <c r="N417" s="65"/>
      <c r="P417" s="65"/>
      <c r="R417" s="1"/>
      <c r="U417" s="65"/>
      <c r="Y417" s="61"/>
      <c r="Z417" s="118"/>
    </row>
    <row r="418" spans="2:26" x14ac:dyDescent="0.25">
      <c r="B418" s="145"/>
      <c r="C418" s="77"/>
      <c r="N418" s="65"/>
      <c r="P418" s="65"/>
      <c r="R418" s="1"/>
      <c r="U418" s="65"/>
      <c r="Y418" s="61"/>
      <c r="Z418" s="118"/>
    </row>
    <row r="419" spans="2:26" x14ac:dyDescent="0.25">
      <c r="B419" s="145"/>
      <c r="C419" s="77"/>
      <c r="N419" s="65"/>
      <c r="P419" s="65"/>
      <c r="R419" s="1"/>
      <c r="U419" s="65"/>
      <c r="Y419" s="61"/>
      <c r="Z419" s="118"/>
    </row>
    <row r="420" spans="2:26" x14ac:dyDescent="0.25">
      <c r="B420" s="145"/>
      <c r="C420" s="77"/>
      <c r="N420" s="65"/>
      <c r="P420" s="65"/>
      <c r="R420" s="1"/>
      <c r="U420" s="65"/>
      <c r="Y420" s="61"/>
      <c r="Z420" s="118"/>
    </row>
    <row r="421" spans="2:26" x14ac:dyDescent="0.25">
      <c r="B421" s="145"/>
      <c r="C421" s="77"/>
      <c r="N421" s="65"/>
      <c r="P421" s="65"/>
      <c r="R421" s="1"/>
      <c r="U421" s="65"/>
      <c r="Y421" s="61"/>
      <c r="Z421" s="118"/>
    </row>
    <row r="422" spans="2:26" x14ac:dyDescent="0.25">
      <c r="B422" s="145"/>
      <c r="C422" s="77"/>
      <c r="N422" s="65"/>
      <c r="P422" s="65"/>
      <c r="R422" s="1"/>
      <c r="U422" s="65"/>
      <c r="Y422" s="61"/>
      <c r="Z422" s="118"/>
    </row>
    <row r="423" spans="2:26" x14ac:dyDescent="0.25">
      <c r="B423" s="145"/>
      <c r="C423" s="77"/>
      <c r="N423" s="65"/>
      <c r="P423" s="65"/>
      <c r="R423" s="1"/>
      <c r="U423" s="65"/>
      <c r="Y423" s="61"/>
      <c r="Z423" s="118"/>
    </row>
    <row r="424" spans="2:26" x14ac:dyDescent="0.25">
      <c r="B424" s="145"/>
      <c r="C424" s="77"/>
      <c r="N424" s="65"/>
      <c r="P424" s="65"/>
      <c r="R424" s="1"/>
      <c r="U424" s="65"/>
      <c r="Y424" s="61"/>
      <c r="Z424" s="118"/>
    </row>
    <row r="425" spans="2:26" x14ac:dyDescent="0.25">
      <c r="B425" s="145"/>
      <c r="C425" s="77"/>
      <c r="N425" s="65"/>
      <c r="P425" s="65"/>
      <c r="R425" s="1"/>
      <c r="U425" s="65"/>
      <c r="Y425" s="61"/>
      <c r="Z425" s="118"/>
    </row>
    <row r="426" spans="2:26" x14ac:dyDescent="0.25">
      <c r="B426" s="145"/>
      <c r="C426" s="77"/>
      <c r="N426" s="65"/>
      <c r="P426" s="65"/>
      <c r="R426" s="1"/>
      <c r="U426" s="65"/>
      <c r="Y426" s="61"/>
      <c r="Z426" s="118"/>
    </row>
    <row r="427" spans="2:26" x14ac:dyDescent="0.25">
      <c r="B427" s="145"/>
      <c r="C427" s="77"/>
      <c r="N427" s="65"/>
      <c r="P427" s="65"/>
      <c r="R427" s="1"/>
      <c r="U427" s="65"/>
      <c r="Y427" s="61"/>
      <c r="Z427" s="118"/>
    </row>
    <row r="428" spans="2:26" x14ac:dyDescent="0.25">
      <c r="B428" s="145"/>
      <c r="C428" s="77"/>
      <c r="N428" s="65"/>
      <c r="P428" s="65"/>
      <c r="R428" s="1"/>
      <c r="U428" s="65"/>
      <c r="Y428" s="61"/>
      <c r="Z428" s="118"/>
    </row>
    <row r="429" spans="2:26" x14ac:dyDescent="0.25">
      <c r="B429" s="145"/>
      <c r="C429" s="77"/>
      <c r="N429" s="65"/>
      <c r="P429" s="65"/>
      <c r="R429" s="1"/>
      <c r="U429" s="65"/>
      <c r="Y429" s="61"/>
      <c r="Z429" s="118"/>
    </row>
    <row r="430" spans="2:26" x14ac:dyDescent="0.25">
      <c r="B430" s="145"/>
      <c r="C430" s="77"/>
      <c r="N430" s="65"/>
      <c r="P430" s="65"/>
      <c r="R430" s="1"/>
      <c r="U430" s="65"/>
      <c r="Y430" s="61"/>
      <c r="Z430" s="118"/>
    </row>
    <row r="431" spans="2:26" x14ac:dyDescent="0.25">
      <c r="B431" s="145"/>
      <c r="C431" s="77"/>
      <c r="N431" s="65"/>
      <c r="P431" s="65"/>
      <c r="R431" s="1"/>
      <c r="U431" s="65"/>
      <c r="Y431" s="61"/>
      <c r="Z431" s="118"/>
    </row>
    <row r="432" spans="2:26" x14ac:dyDescent="0.25">
      <c r="B432" s="145"/>
      <c r="C432" s="77"/>
      <c r="N432" s="65"/>
      <c r="P432" s="65"/>
      <c r="R432" s="1"/>
      <c r="U432" s="65"/>
      <c r="Y432" s="61"/>
      <c r="Z432" s="118"/>
    </row>
    <row r="433" spans="2:26" x14ac:dyDescent="0.25">
      <c r="B433" s="145"/>
      <c r="C433" s="77"/>
      <c r="N433" s="65"/>
      <c r="P433" s="65"/>
      <c r="R433" s="1"/>
      <c r="U433" s="65"/>
      <c r="Y433" s="61"/>
      <c r="Z433" s="118"/>
    </row>
    <row r="434" spans="2:26" x14ac:dyDescent="0.25">
      <c r="B434" s="145"/>
      <c r="C434" s="77"/>
      <c r="N434" s="65"/>
      <c r="P434" s="65"/>
      <c r="R434" s="1"/>
      <c r="U434" s="65"/>
      <c r="Y434" s="61"/>
      <c r="Z434" s="118"/>
    </row>
    <row r="435" spans="2:26" x14ac:dyDescent="0.25">
      <c r="B435" s="145"/>
      <c r="C435" s="77"/>
      <c r="N435" s="65"/>
      <c r="P435" s="65"/>
      <c r="R435" s="1"/>
      <c r="U435" s="65"/>
      <c r="Y435" s="61"/>
      <c r="Z435" s="118"/>
    </row>
    <row r="436" spans="2:26" x14ac:dyDescent="0.25">
      <c r="B436" s="145"/>
      <c r="C436" s="77"/>
      <c r="N436" s="65"/>
      <c r="P436" s="65"/>
      <c r="R436" s="1"/>
      <c r="U436" s="65"/>
      <c r="Y436" s="61"/>
      <c r="Z436" s="118"/>
    </row>
    <row r="437" spans="2:26" x14ac:dyDescent="0.25">
      <c r="B437" s="145"/>
      <c r="C437" s="77"/>
      <c r="N437" s="65"/>
      <c r="P437" s="65"/>
      <c r="R437" s="1"/>
      <c r="U437" s="65"/>
      <c r="Y437" s="61"/>
      <c r="Z437" s="118"/>
    </row>
    <row r="438" spans="2:26" x14ac:dyDescent="0.25">
      <c r="B438" s="145"/>
      <c r="C438" s="77"/>
      <c r="N438" s="65"/>
      <c r="P438" s="65"/>
      <c r="R438" s="1"/>
      <c r="U438" s="65"/>
      <c r="Y438" s="61"/>
      <c r="Z438" s="118"/>
    </row>
    <row r="439" spans="2:26" x14ac:dyDescent="0.25">
      <c r="B439" s="145"/>
      <c r="C439" s="77"/>
      <c r="N439" s="65"/>
      <c r="P439" s="65"/>
      <c r="R439" s="1"/>
      <c r="U439" s="65"/>
      <c r="Y439" s="61"/>
      <c r="Z439" s="118"/>
    </row>
    <row r="440" spans="2:26" x14ac:dyDescent="0.25">
      <c r="B440" s="145"/>
      <c r="C440" s="77"/>
      <c r="N440" s="65"/>
      <c r="P440" s="65"/>
      <c r="R440" s="1"/>
      <c r="U440" s="65"/>
      <c r="Y440" s="61"/>
      <c r="Z440" s="118"/>
    </row>
    <row r="441" spans="2:26" x14ac:dyDescent="0.25">
      <c r="B441" s="145"/>
      <c r="C441" s="77"/>
      <c r="N441" s="65"/>
      <c r="P441" s="65"/>
      <c r="R441" s="1"/>
      <c r="U441" s="65"/>
      <c r="Y441" s="61"/>
      <c r="Z441" s="118"/>
    </row>
    <row r="442" spans="2:26" x14ac:dyDescent="0.25">
      <c r="B442" s="145"/>
      <c r="C442" s="77"/>
      <c r="N442" s="65"/>
      <c r="P442" s="65"/>
      <c r="R442" s="1"/>
      <c r="U442" s="65"/>
      <c r="Y442" s="61"/>
      <c r="Z442" s="118"/>
    </row>
    <row r="443" spans="2:26" x14ac:dyDescent="0.25">
      <c r="B443" s="145"/>
      <c r="C443" s="77"/>
      <c r="N443" s="65"/>
      <c r="P443" s="65"/>
      <c r="R443" s="1"/>
      <c r="U443" s="65"/>
      <c r="Y443" s="61"/>
      <c r="Z443" s="118"/>
    </row>
    <row r="444" spans="2:26" x14ac:dyDescent="0.25">
      <c r="B444" s="145"/>
      <c r="C444" s="77"/>
      <c r="N444" s="65"/>
      <c r="P444" s="65"/>
      <c r="R444" s="1"/>
      <c r="U444" s="65"/>
      <c r="Y444" s="61"/>
      <c r="Z444" s="118"/>
    </row>
    <row r="445" spans="2:26" x14ac:dyDescent="0.25">
      <c r="B445" s="145"/>
      <c r="C445" s="77"/>
      <c r="N445" s="65"/>
      <c r="P445" s="65"/>
      <c r="R445" s="1"/>
      <c r="U445" s="65"/>
      <c r="Y445" s="61"/>
      <c r="Z445" s="118"/>
    </row>
    <row r="446" spans="2:26" x14ac:dyDescent="0.25">
      <c r="B446" s="145"/>
      <c r="C446" s="77"/>
      <c r="N446" s="65"/>
      <c r="P446" s="65"/>
      <c r="R446" s="1"/>
      <c r="U446" s="65"/>
      <c r="Y446" s="61"/>
      <c r="Z446" s="118"/>
    </row>
    <row r="447" spans="2:26" x14ac:dyDescent="0.25">
      <c r="B447" s="145"/>
      <c r="C447" s="77"/>
      <c r="N447" s="65"/>
      <c r="P447" s="65"/>
      <c r="R447" s="1"/>
      <c r="U447" s="65"/>
      <c r="Y447" s="61"/>
      <c r="Z447" s="118"/>
    </row>
    <row r="448" spans="2:26" x14ac:dyDescent="0.25">
      <c r="B448" s="145"/>
      <c r="C448" s="77"/>
      <c r="N448" s="65"/>
      <c r="P448" s="65"/>
      <c r="R448" s="1"/>
      <c r="U448" s="65"/>
      <c r="Y448" s="61"/>
      <c r="Z448" s="118"/>
    </row>
    <row r="449" spans="2:26" x14ac:dyDescent="0.25">
      <c r="B449" s="145"/>
      <c r="C449" s="77"/>
      <c r="N449" s="65"/>
      <c r="P449" s="65"/>
      <c r="R449" s="1"/>
      <c r="U449" s="65"/>
      <c r="Y449" s="61"/>
      <c r="Z449" s="118"/>
    </row>
    <row r="450" spans="2:26" x14ac:dyDescent="0.25">
      <c r="B450" s="145"/>
      <c r="C450" s="77"/>
      <c r="N450" s="65"/>
      <c r="P450" s="65"/>
      <c r="R450" s="1"/>
      <c r="U450" s="65"/>
      <c r="Y450" s="61"/>
      <c r="Z450" s="118"/>
    </row>
    <row r="451" spans="2:26" x14ac:dyDescent="0.25">
      <c r="B451" s="145"/>
      <c r="C451" s="77"/>
      <c r="N451" s="65"/>
      <c r="P451" s="65"/>
      <c r="R451" s="1"/>
      <c r="U451" s="65"/>
      <c r="Y451" s="61"/>
      <c r="Z451" s="118"/>
    </row>
    <row r="452" spans="2:26" x14ac:dyDescent="0.25">
      <c r="B452" s="145"/>
      <c r="C452" s="77"/>
      <c r="N452" s="65"/>
      <c r="P452" s="65"/>
      <c r="R452" s="1"/>
      <c r="U452" s="65"/>
      <c r="Y452" s="61"/>
      <c r="Z452" s="118"/>
    </row>
    <row r="453" spans="2:26" x14ac:dyDescent="0.25">
      <c r="B453" s="145"/>
      <c r="C453" s="77"/>
      <c r="N453" s="65"/>
      <c r="P453" s="65"/>
      <c r="R453" s="1"/>
      <c r="U453" s="65"/>
      <c r="Y453" s="61"/>
      <c r="Z453" s="118"/>
    </row>
    <row r="454" spans="2:26" x14ac:dyDescent="0.25">
      <c r="B454" s="145"/>
      <c r="C454" s="77"/>
      <c r="N454" s="65"/>
      <c r="P454" s="65"/>
      <c r="R454" s="1"/>
      <c r="U454" s="65"/>
      <c r="Y454" s="61"/>
      <c r="Z454" s="118"/>
    </row>
    <row r="455" spans="2:26" x14ac:dyDescent="0.25">
      <c r="B455" s="145"/>
      <c r="C455" s="77"/>
      <c r="N455" s="65"/>
      <c r="P455" s="65"/>
      <c r="R455" s="1"/>
      <c r="U455" s="65"/>
      <c r="Y455" s="61"/>
      <c r="Z455" s="118"/>
    </row>
    <row r="456" spans="2:26" x14ac:dyDescent="0.25">
      <c r="B456" s="145"/>
      <c r="C456" s="77"/>
      <c r="N456" s="65"/>
      <c r="P456" s="65"/>
      <c r="R456" s="1"/>
      <c r="U456" s="65"/>
      <c r="Y456" s="61"/>
      <c r="Z456" s="118"/>
    </row>
    <row r="457" spans="2:26" x14ac:dyDescent="0.25">
      <c r="B457" s="145"/>
      <c r="C457" s="77"/>
      <c r="N457" s="65"/>
      <c r="P457" s="65"/>
      <c r="R457" s="1"/>
      <c r="U457" s="65"/>
      <c r="Y457" s="61"/>
      <c r="Z457" s="118"/>
    </row>
    <row r="458" spans="2:26" x14ac:dyDescent="0.25">
      <c r="B458" s="145"/>
      <c r="C458" s="77"/>
      <c r="N458" s="65"/>
      <c r="P458" s="65"/>
      <c r="R458" s="1"/>
      <c r="U458" s="65"/>
      <c r="Y458" s="61"/>
      <c r="Z458" s="118"/>
    </row>
    <row r="459" spans="2:26" x14ac:dyDescent="0.25">
      <c r="B459" s="145"/>
      <c r="C459" s="77"/>
      <c r="N459" s="65"/>
      <c r="P459" s="65"/>
      <c r="R459" s="1"/>
      <c r="U459" s="65"/>
      <c r="Y459" s="61"/>
      <c r="Z459" s="118"/>
    </row>
    <row r="460" spans="2:26" x14ac:dyDescent="0.25">
      <c r="B460" s="145"/>
      <c r="C460" s="77"/>
      <c r="N460" s="65"/>
      <c r="P460" s="65"/>
      <c r="R460" s="1"/>
      <c r="U460" s="65"/>
      <c r="Y460" s="61"/>
      <c r="Z460" s="118"/>
    </row>
    <row r="461" spans="2:26" x14ac:dyDescent="0.25">
      <c r="B461" s="145"/>
      <c r="C461" s="77"/>
      <c r="N461" s="65"/>
      <c r="P461" s="65"/>
      <c r="R461" s="1"/>
      <c r="U461" s="65"/>
      <c r="Y461" s="61"/>
      <c r="Z461" s="118"/>
    </row>
    <row r="462" spans="2:26" x14ac:dyDescent="0.25">
      <c r="B462" s="145"/>
      <c r="C462" s="77"/>
      <c r="N462" s="65"/>
      <c r="P462" s="65"/>
      <c r="R462" s="1"/>
      <c r="U462" s="65"/>
      <c r="Y462" s="61"/>
      <c r="Z462" s="118"/>
    </row>
    <row r="463" spans="2:26" x14ac:dyDescent="0.25">
      <c r="B463" s="145"/>
      <c r="C463" s="77"/>
      <c r="N463" s="65"/>
      <c r="P463" s="65"/>
      <c r="R463" s="1"/>
      <c r="U463" s="65"/>
      <c r="Y463" s="61"/>
      <c r="Z463" s="118"/>
    </row>
    <row r="464" spans="2:26" x14ac:dyDescent="0.25">
      <c r="B464" s="145"/>
      <c r="C464" s="77"/>
      <c r="N464" s="65"/>
      <c r="P464" s="65"/>
      <c r="R464" s="1"/>
      <c r="U464" s="65"/>
      <c r="Y464" s="61"/>
      <c r="Z464" s="118"/>
    </row>
    <row r="465" spans="2:26" x14ac:dyDescent="0.25">
      <c r="B465" s="145"/>
      <c r="C465" s="77"/>
      <c r="N465" s="65"/>
      <c r="P465" s="65"/>
      <c r="R465" s="1"/>
      <c r="U465" s="65"/>
      <c r="Y465" s="61"/>
      <c r="Z465" s="118"/>
    </row>
    <row r="466" spans="2:26" x14ac:dyDescent="0.25">
      <c r="B466" s="145"/>
      <c r="C466" s="77"/>
      <c r="N466" s="65"/>
      <c r="P466" s="65"/>
      <c r="R466" s="1"/>
      <c r="U466" s="65"/>
      <c r="Y466" s="61"/>
      <c r="Z466" s="118"/>
    </row>
    <row r="467" spans="2:26" x14ac:dyDescent="0.25">
      <c r="B467" s="145"/>
      <c r="C467" s="77"/>
      <c r="N467" s="65"/>
      <c r="P467" s="65"/>
      <c r="R467" s="1"/>
      <c r="U467" s="65"/>
      <c r="Y467" s="61"/>
      <c r="Z467" s="118"/>
    </row>
    <row r="468" spans="2:26" x14ac:dyDescent="0.25">
      <c r="B468" s="145"/>
      <c r="C468" s="77"/>
      <c r="N468" s="65"/>
      <c r="P468" s="65"/>
      <c r="R468" s="1"/>
      <c r="U468" s="65"/>
      <c r="Y468" s="61"/>
      <c r="Z468" s="118"/>
    </row>
    <row r="469" spans="2:26" x14ac:dyDescent="0.25">
      <c r="B469" s="145"/>
      <c r="C469" s="77"/>
      <c r="N469" s="65"/>
      <c r="P469" s="65"/>
      <c r="R469" s="1"/>
      <c r="U469" s="65"/>
      <c r="Y469" s="61"/>
      <c r="Z469" s="118"/>
    </row>
    <row r="470" spans="2:26" x14ac:dyDescent="0.25">
      <c r="B470" s="145"/>
      <c r="C470" s="77"/>
      <c r="N470" s="65"/>
      <c r="P470" s="65"/>
      <c r="R470" s="1"/>
      <c r="U470" s="65"/>
      <c r="Y470" s="61"/>
      <c r="Z470" s="118"/>
    </row>
    <row r="471" spans="2:26" x14ac:dyDescent="0.25">
      <c r="B471" s="145"/>
      <c r="C471" s="77"/>
      <c r="N471" s="65"/>
      <c r="P471" s="65"/>
      <c r="R471" s="1"/>
      <c r="U471" s="65"/>
      <c r="Y471" s="61"/>
      <c r="Z471" s="118"/>
    </row>
    <row r="472" spans="2:26" x14ac:dyDescent="0.25">
      <c r="B472" s="145"/>
      <c r="C472" s="77"/>
      <c r="N472" s="65"/>
      <c r="P472" s="65"/>
      <c r="R472" s="1"/>
      <c r="U472" s="65"/>
      <c r="Y472" s="61"/>
      <c r="Z472" s="118"/>
    </row>
    <row r="473" spans="2:26" x14ac:dyDescent="0.25">
      <c r="B473" s="145"/>
      <c r="C473" s="77"/>
      <c r="N473" s="65"/>
      <c r="P473" s="65"/>
      <c r="R473" s="1"/>
      <c r="U473" s="65"/>
      <c r="Y473" s="61"/>
      <c r="Z473" s="118"/>
    </row>
    <row r="474" spans="2:26" x14ac:dyDescent="0.25">
      <c r="B474" s="145"/>
      <c r="C474" s="77"/>
      <c r="N474" s="65"/>
      <c r="P474" s="65"/>
      <c r="R474" s="1"/>
      <c r="U474" s="65"/>
      <c r="Y474" s="61"/>
      <c r="Z474" s="118"/>
    </row>
    <row r="475" spans="2:26" x14ac:dyDescent="0.25">
      <c r="B475" s="145"/>
      <c r="C475" s="77"/>
      <c r="N475" s="65"/>
      <c r="P475" s="65"/>
      <c r="R475" s="1"/>
      <c r="U475" s="65"/>
      <c r="Y475" s="61"/>
      <c r="Z475" s="118"/>
    </row>
    <row r="476" spans="2:26" x14ac:dyDescent="0.25">
      <c r="B476" s="145"/>
      <c r="C476" s="77"/>
      <c r="N476" s="65"/>
      <c r="P476" s="65"/>
      <c r="R476" s="1"/>
      <c r="U476" s="65"/>
      <c r="Y476" s="61"/>
      <c r="Z476" s="118"/>
    </row>
    <row r="477" spans="2:26" x14ac:dyDescent="0.25">
      <c r="B477" s="145"/>
      <c r="C477" s="77"/>
      <c r="N477" s="65"/>
      <c r="P477" s="65"/>
      <c r="R477" s="1"/>
      <c r="U477" s="65"/>
      <c r="Y477" s="61"/>
      <c r="Z477" s="118"/>
    </row>
    <row r="478" spans="2:26" x14ac:dyDescent="0.25">
      <c r="B478" s="145"/>
      <c r="C478" s="77"/>
      <c r="N478" s="65"/>
      <c r="P478" s="65"/>
      <c r="R478" s="1"/>
      <c r="U478" s="65"/>
      <c r="Y478" s="61"/>
      <c r="Z478" s="118"/>
    </row>
    <row r="479" spans="2:26" x14ac:dyDescent="0.25">
      <c r="B479" s="145"/>
      <c r="C479" s="77"/>
      <c r="N479" s="65"/>
      <c r="P479" s="65"/>
      <c r="R479" s="1"/>
      <c r="U479" s="65"/>
      <c r="Y479" s="61"/>
      <c r="Z479" s="118"/>
    </row>
    <row r="480" spans="2:26" x14ac:dyDescent="0.25">
      <c r="B480" s="145"/>
      <c r="C480" s="77"/>
      <c r="N480" s="65"/>
      <c r="P480" s="65"/>
      <c r="R480" s="1"/>
      <c r="U480" s="65"/>
      <c r="Y480" s="61"/>
      <c r="Z480" s="118"/>
    </row>
    <row r="481" spans="2:26" x14ac:dyDescent="0.25">
      <c r="B481" s="145"/>
      <c r="C481" s="77"/>
      <c r="N481" s="65"/>
      <c r="P481" s="65"/>
      <c r="R481" s="1"/>
      <c r="U481" s="65"/>
      <c r="Y481" s="61"/>
      <c r="Z481" s="118"/>
    </row>
    <row r="482" spans="2:26" x14ac:dyDescent="0.25">
      <c r="B482" s="145"/>
      <c r="C482" s="77"/>
      <c r="N482" s="65"/>
      <c r="P482" s="65"/>
      <c r="R482" s="1"/>
      <c r="U482" s="65"/>
      <c r="Y482" s="61"/>
      <c r="Z482" s="118"/>
    </row>
    <row r="483" spans="2:26" x14ac:dyDescent="0.25">
      <c r="B483" s="145"/>
      <c r="C483" s="77"/>
      <c r="N483" s="65"/>
      <c r="P483" s="65"/>
      <c r="R483" s="1"/>
      <c r="U483" s="65"/>
      <c r="Y483" s="61"/>
      <c r="Z483" s="118"/>
    </row>
    <row r="484" spans="2:26" x14ac:dyDescent="0.25">
      <c r="B484" s="145"/>
      <c r="C484" s="77"/>
      <c r="N484" s="65"/>
      <c r="P484" s="65"/>
      <c r="R484" s="1"/>
      <c r="U484" s="65"/>
      <c r="Y484" s="61"/>
      <c r="Z484" s="118"/>
    </row>
    <row r="485" spans="2:26" x14ac:dyDescent="0.25">
      <c r="B485" s="145"/>
      <c r="C485" s="77"/>
      <c r="N485" s="65"/>
      <c r="P485" s="65"/>
      <c r="R485" s="1"/>
      <c r="U485" s="65"/>
      <c r="Y485" s="61"/>
      <c r="Z485" s="118"/>
    </row>
    <row r="486" spans="2:26" x14ac:dyDescent="0.25">
      <c r="B486" s="145"/>
      <c r="C486" s="77"/>
      <c r="N486" s="65"/>
      <c r="P486" s="65"/>
      <c r="R486" s="1"/>
      <c r="U486" s="65"/>
      <c r="Y486" s="61"/>
      <c r="Z486" s="118"/>
    </row>
    <row r="487" spans="2:26" x14ac:dyDescent="0.25">
      <c r="B487" s="145"/>
      <c r="C487" s="77"/>
      <c r="N487" s="65"/>
      <c r="P487" s="65"/>
      <c r="R487" s="1"/>
      <c r="U487" s="65"/>
      <c r="Y487" s="61"/>
      <c r="Z487" s="118"/>
    </row>
    <row r="488" spans="2:26" x14ac:dyDescent="0.25">
      <c r="B488" s="145"/>
      <c r="C488" s="77"/>
      <c r="N488" s="65"/>
      <c r="P488" s="65"/>
      <c r="R488" s="1"/>
      <c r="U488" s="65"/>
      <c r="Y488" s="61"/>
      <c r="Z488" s="118"/>
    </row>
    <row r="489" spans="2:26" x14ac:dyDescent="0.25">
      <c r="B489" s="145"/>
      <c r="C489" s="77"/>
      <c r="N489" s="65"/>
      <c r="P489" s="65"/>
      <c r="R489" s="1"/>
      <c r="U489" s="65"/>
      <c r="Y489" s="61"/>
      <c r="Z489" s="118"/>
    </row>
    <row r="490" spans="2:26" x14ac:dyDescent="0.25">
      <c r="B490" s="145"/>
      <c r="C490" s="77"/>
      <c r="N490" s="65"/>
      <c r="P490" s="65"/>
      <c r="R490" s="1"/>
      <c r="U490" s="65"/>
      <c r="Y490" s="61"/>
      <c r="Z490" s="118"/>
    </row>
    <row r="491" spans="2:26" x14ac:dyDescent="0.25">
      <c r="B491" s="145"/>
      <c r="C491" s="77"/>
      <c r="N491" s="65"/>
      <c r="P491" s="65"/>
      <c r="R491" s="1"/>
      <c r="U491" s="65"/>
      <c r="Y491" s="61"/>
      <c r="Z491" s="118"/>
    </row>
    <row r="492" spans="2:26" x14ac:dyDescent="0.25">
      <c r="B492" s="145"/>
      <c r="C492" s="77"/>
      <c r="N492" s="65"/>
      <c r="P492" s="65"/>
      <c r="R492" s="1"/>
      <c r="U492" s="65"/>
      <c r="Y492" s="61"/>
      <c r="Z492" s="118"/>
    </row>
    <row r="493" spans="2:26" x14ac:dyDescent="0.25">
      <c r="B493" s="145"/>
      <c r="C493" s="77"/>
      <c r="N493" s="65"/>
      <c r="P493" s="65"/>
      <c r="R493" s="1"/>
      <c r="U493" s="65"/>
      <c r="Y493" s="61"/>
      <c r="Z493" s="118"/>
    </row>
    <row r="494" spans="2:26" x14ac:dyDescent="0.25">
      <c r="B494" s="145"/>
      <c r="C494" s="77"/>
      <c r="N494" s="65"/>
      <c r="P494" s="65"/>
      <c r="R494" s="1"/>
      <c r="U494" s="65"/>
      <c r="Y494" s="61"/>
      <c r="Z494" s="118"/>
    </row>
    <row r="495" spans="2:26" x14ac:dyDescent="0.25">
      <c r="B495" s="145"/>
      <c r="C495" s="77"/>
      <c r="N495" s="65"/>
      <c r="P495" s="65"/>
      <c r="R495" s="1"/>
      <c r="U495" s="65"/>
      <c r="Y495" s="61"/>
      <c r="Z495" s="118"/>
    </row>
    <row r="496" spans="2:26" x14ac:dyDescent="0.25">
      <c r="B496" s="145"/>
      <c r="C496" s="77"/>
      <c r="N496" s="65"/>
      <c r="P496" s="65"/>
      <c r="R496" s="1"/>
      <c r="U496" s="65"/>
      <c r="Y496" s="61"/>
      <c r="Z496" s="118"/>
    </row>
    <row r="497" spans="2:26" x14ac:dyDescent="0.25">
      <c r="B497" s="145"/>
      <c r="C497" s="77"/>
      <c r="N497" s="65"/>
      <c r="P497" s="65"/>
      <c r="R497" s="1"/>
      <c r="U497" s="65"/>
      <c r="Y497" s="61"/>
      <c r="Z497" s="118"/>
    </row>
    <row r="498" spans="2:26" x14ac:dyDescent="0.25">
      <c r="B498" s="145"/>
      <c r="C498" s="77"/>
      <c r="N498" s="65"/>
      <c r="P498" s="65"/>
      <c r="R498" s="1"/>
      <c r="U498" s="65"/>
      <c r="Y498" s="61"/>
      <c r="Z498" s="118"/>
    </row>
    <row r="499" spans="2:26" x14ac:dyDescent="0.25">
      <c r="B499" s="145"/>
      <c r="C499" s="77"/>
      <c r="N499" s="65"/>
      <c r="P499" s="65"/>
      <c r="R499" s="1"/>
      <c r="U499" s="65"/>
      <c r="Y499" s="61"/>
      <c r="Z499" s="118"/>
    </row>
    <row r="500" spans="2:26" x14ac:dyDescent="0.25">
      <c r="B500" s="145"/>
      <c r="C500" s="77"/>
      <c r="N500" s="65"/>
      <c r="P500" s="65"/>
      <c r="R500" s="1"/>
      <c r="U500" s="65"/>
      <c r="Y500" s="61"/>
      <c r="Z500" s="118"/>
    </row>
    <row r="501" spans="2:26" x14ac:dyDescent="0.25">
      <c r="B501" s="145"/>
      <c r="C501" s="77"/>
      <c r="N501" s="65"/>
      <c r="P501" s="65"/>
      <c r="R501" s="1"/>
      <c r="U501" s="65"/>
      <c r="Y501" s="61"/>
      <c r="Z501" s="118"/>
    </row>
    <row r="502" spans="2:26" x14ac:dyDescent="0.25">
      <c r="B502" s="145"/>
      <c r="C502" s="77"/>
      <c r="N502" s="65"/>
      <c r="P502" s="65"/>
      <c r="R502" s="1"/>
      <c r="U502" s="65"/>
      <c r="Y502" s="61"/>
      <c r="Z502" s="118"/>
    </row>
    <row r="503" spans="2:26" x14ac:dyDescent="0.25">
      <c r="B503" s="145"/>
      <c r="C503" s="77"/>
      <c r="N503" s="65"/>
      <c r="P503" s="65"/>
      <c r="R503" s="1"/>
      <c r="U503" s="65"/>
      <c r="Y503" s="61"/>
      <c r="Z503" s="118"/>
    </row>
    <row r="504" spans="2:26" x14ac:dyDescent="0.25">
      <c r="B504" s="145"/>
      <c r="C504" s="77"/>
      <c r="N504" s="65"/>
      <c r="P504" s="65"/>
      <c r="R504" s="1"/>
      <c r="U504" s="65"/>
      <c r="Y504" s="61"/>
      <c r="Z504" s="118"/>
    </row>
    <row r="505" spans="2:26" x14ac:dyDescent="0.25">
      <c r="B505" s="145"/>
      <c r="C505" s="77"/>
      <c r="N505" s="65"/>
      <c r="P505" s="65"/>
      <c r="R505" s="1"/>
      <c r="U505" s="65"/>
      <c r="Y505" s="61"/>
      <c r="Z505" s="118"/>
    </row>
    <row r="506" spans="2:26" x14ac:dyDescent="0.25">
      <c r="B506" s="145"/>
      <c r="C506" s="77"/>
      <c r="N506" s="65"/>
      <c r="P506" s="65"/>
      <c r="R506" s="1"/>
      <c r="U506" s="65"/>
      <c r="Y506" s="61"/>
      <c r="Z506" s="118"/>
    </row>
    <row r="507" spans="2:26" x14ac:dyDescent="0.25">
      <c r="B507" s="145"/>
      <c r="C507" s="77"/>
      <c r="N507" s="65"/>
      <c r="P507" s="65"/>
      <c r="R507" s="1"/>
      <c r="U507" s="65"/>
      <c r="Y507" s="61"/>
      <c r="Z507" s="118"/>
    </row>
    <row r="508" spans="2:26" x14ac:dyDescent="0.25">
      <c r="B508" s="145"/>
      <c r="C508" s="77"/>
      <c r="N508" s="65"/>
      <c r="P508" s="65"/>
      <c r="R508" s="1"/>
      <c r="U508" s="65"/>
      <c r="Y508" s="61"/>
      <c r="Z508" s="118"/>
    </row>
    <row r="509" spans="2:26" x14ac:dyDescent="0.25">
      <c r="B509" s="145"/>
      <c r="C509" s="77"/>
      <c r="N509" s="65"/>
      <c r="P509" s="65"/>
      <c r="R509" s="1"/>
      <c r="U509" s="65"/>
      <c r="Y509" s="61"/>
      <c r="Z509" s="118"/>
    </row>
    <row r="510" spans="2:26" x14ac:dyDescent="0.25">
      <c r="B510" s="145"/>
      <c r="C510" s="77"/>
      <c r="N510" s="65"/>
      <c r="P510" s="65"/>
      <c r="R510" s="1"/>
      <c r="U510" s="65"/>
      <c r="Y510" s="61"/>
      <c r="Z510" s="118"/>
    </row>
    <row r="511" spans="2:26" x14ac:dyDescent="0.25">
      <c r="B511" s="145"/>
      <c r="C511" s="77"/>
      <c r="N511" s="65"/>
      <c r="P511" s="65"/>
      <c r="R511" s="1"/>
      <c r="U511" s="65"/>
      <c r="Y511" s="61"/>
      <c r="Z511" s="118"/>
    </row>
    <row r="512" spans="2:26" x14ac:dyDescent="0.25">
      <c r="B512" s="145"/>
      <c r="C512" s="77"/>
      <c r="N512" s="65"/>
      <c r="P512" s="65"/>
      <c r="R512" s="1"/>
      <c r="U512" s="65"/>
      <c r="Y512" s="61"/>
      <c r="Z512" s="118"/>
    </row>
    <row r="513" spans="2:26" x14ac:dyDescent="0.25">
      <c r="B513" s="145"/>
      <c r="C513" s="77"/>
      <c r="N513" s="65"/>
      <c r="P513" s="65"/>
      <c r="R513" s="1"/>
      <c r="U513" s="65"/>
      <c r="Y513" s="61"/>
      <c r="Z513" s="118"/>
    </row>
    <row r="514" spans="2:26" x14ac:dyDescent="0.25">
      <c r="B514" s="145"/>
      <c r="C514" s="77"/>
      <c r="N514" s="65"/>
      <c r="P514" s="65"/>
      <c r="R514" s="1"/>
      <c r="U514" s="65"/>
      <c r="Y514" s="61"/>
      <c r="Z514" s="118"/>
    </row>
    <row r="515" spans="2:26" x14ac:dyDescent="0.25">
      <c r="B515" s="145"/>
      <c r="C515" s="77"/>
      <c r="N515" s="65"/>
      <c r="P515" s="65"/>
      <c r="R515" s="1"/>
      <c r="U515" s="65"/>
      <c r="Y515" s="61"/>
      <c r="Z515" s="118"/>
    </row>
    <row r="516" spans="2:26" x14ac:dyDescent="0.25">
      <c r="B516" s="145"/>
      <c r="C516" s="77"/>
      <c r="N516" s="65"/>
      <c r="P516" s="65"/>
      <c r="R516" s="1"/>
      <c r="U516" s="65"/>
      <c r="Y516" s="61"/>
      <c r="Z516" s="118"/>
    </row>
    <row r="517" spans="2:26" x14ac:dyDescent="0.25">
      <c r="B517" s="145"/>
      <c r="C517" s="77"/>
      <c r="N517" s="65"/>
      <c r="P517" s="65"/>
      <c r="R517" s="1"/>
      <c r="U517" s="65"/>
      <c r="Y517" s="61"/>
      <c r="Z517" s="118"/>
    </row>
    <row r="518" spans="2:26" x14ac:dyDescent="0.25">
      <c r="B518" s="145"/>
      <c r="C518" s="77"/>
      <c r="N518" s="65"/>
      <c r="P518" s="65"/>
      <c r="R518" s="1"/>
      <c r="U518" s="65"/>
      <c r="Y518" s="61"/>
      <c r="Z518" s="118"/>
    </row>
    <row r="519" spans="2:26" x14ac:dyDescent="0.25">
      <c r="B519" s="145"/>
      <c r="C519" s="77"/>
      <c r="N519" s="65"/>
      <c r="P519" s="65"/>
      <c r="R519" s="1"/>
      <c r="U519" s="65"/>
      <c r="Y519" s="61"/>
      <c r="Z519" s="118"/>
    </row>
    <row r="520" spans="2:26" x14ac:dyDescent="0.25">
      <c r="B520" s="145"/>
      <c r="C520" s="77"/>
      <c r="N520" s="65"/>
      <c r="P520" s="65"/>
      <c r="R520" s="1"/>
      <c r="U520" s="65"/>
      <c r="Y520" s="61"/>
      <c r="Z520" s="118"/>
    </row>
    <row r="521" spans="2:26" x14ac:dyDescent="0.25">
      <c r="B521" s="145"/>
      <c r="C521" s="77"/>
      <c r="N521" s="65"/>
      <c r="P521" s="65"/>
      <c r="R521" s="1"/>
      <c r="U521" s="65"/>
      <c r="Y521" s="61"/>
      <c r="Z521" s="118"/>
    </row>
    <row r="522" spans="2:26" x14ac:dyDescent="0.25">
      <c r="B522" s="145"/>
      <c r="C522" s="77"/>
      <c r="N522" s="65"/>
      <c r="P522" s="65"/>
      <c r="R522" s="1"/>
      <c r="U522" s="65"/>
      <c r="Y522" s="61"/>
      <c r="Z522" s="118"/>
    </row>
    <row r="523" spans="2:26" x14ac:dyDescent="0.25">
      <c r="B523" s="145"/>
      <c r="C523" s="77"/>
      <c r="N523" s="65"/>
      <c r="P523" s="65"/>
      <c r="R523" s="1"/>
      <c r="U523" s="65"/>
      <c r="Y523" s="61"/>
      <c r="Z523" s="118"/>
    </row>
    <row r="524" spans="2:26" x14ac:dyDescent="0.25">
      <c r="B524" s="145"/>
      <c r="C524" s="77"/>
      <c r="N524" s="65"/>
      <c r="P524" s="65"/>
      <c r="R524" s="1"/>
      <c r="U524" s="65"/>
      <c r="Y524" s="61"/>
      <c r="Z524" s="118"/>
    </row>
    <row r="525" spans="2:26" x14ac:dyDescent="0.25">
      <c r="B525" s="145"/>
      <c r="C525" s="77"/>
      <c r="N525" s="65"/>
      <c r="P525" s="65"/>
      <c r="R525" s="1"/>
      <c r="U525" s="65"/>
      <c r="Y525" s="61"/>
      <c r="Z525" s="118"/>
    </row>
    <row r="526" spans="2:26" x14ac:dyDescent="0.25">
      <c r="B526" s="145"/>
      <c r="C526" s="77"/>
      <c r="N526" s="65"/>
      <c r="P526" s="65"/>
      <c r="R526" s="1"/>
      <c r="U526" s="65"/>
      <c r="Y526" s="61"/>
      <c r="Z526" s="118"/>
    </row>
    <row r="527" spans="2:26" x14ac:dyDescent="0.25">
      <c r="B527" s="145"/>
      <c r="C527" s="77"/>
      <c r="N527" s="65"/>
      <c r="P527" s="65"/>
      <c r="R527" s="1"/>
      <c r="U527" s="65"/>
      <c r="Y527" s="61"/>
      <c r="Z527" s="118"/>
    </row>
    <row r="528" spans="2:26" x14ac:dyDescent="0.25">
      <c r="B528" s="145"/>
      <c r="C528" s="77"/>
      <c r="N528" s="65"/>
      <c r="P528" s="65"/>
      <c r="R528" s="1"/>
      <c r="U528" s="65"/>
      <c r="Y528" s="61"/>
      <c r="Z528" s="118"/>
    </row>
    <row r="529" spans="2:26" x14ac:dyDescent="0.25">
      <c r="B529" s="145"/>
      <c r="C529" s="77"/>
      <c r="N529" s="65"/>
      <c r="P529" s="65"/>
      <c r="R529" s="1"/>
      <c r="U529" s="65"/>
      <c r="Y529" s="61"/>
      <c r="Z529" s="118"/>
    </row>
    <row r="530" spans="2:26" x14ac:dyDescent="0.25">
      <c r="B530" s="145"/>
      <c r="C530" s="77"/>
      <c r="N530" s="65"/>
      <c r="P530" s="65"/>
      <c r="R530" s="1"/>
      <c r="U530" s="65"/>
      <c r="Y530" s="61"/>
      <c r="Z530" s="118"/>
    </row>
    <row r="531" spans="2:26" x14ac:dyDescent="0.25">
      <c r="B531" s="145"/>
      <c r="C531" s="77"/>
      <c r="N531" s="65"/>
      <c r="P531" s="65"/>
      <c r="R531" s="1"/>
      <c r="U531" s="65"/>
      <c r="Y531" s="61"/>
      <c r="Z531" s="118"/>
    </row>
    <row r="532" spans="2:26" x14ac:dyDescent="0.25">
      <c r="B532" s="145"/>
      <c r="C532" s="77"/>
      <c r="N532" s="65"/>
      <c r="P532" s="65"/>
      <c r="R532" s="1"/>
      <c r="U532" s="65"/>
      <c r="Y532" s="61"/>
      <c r="Z532" s="118"/>
    </row>
    <row r="533" spans="2:26" x14ac:dyDescent="0.25">
      <c r="B533" s="145"/>
      <c r="C533" s="77"/>
      <c r="N533" s="65"/>
      <c r="P533" s="65"/>
      <c r="R533" s="1"/>
      <c r="U533" s="65"/>
      <c r="Y533" s="61"/>
      <c r="Z533" s="118"/>
    </row>
    <row r="534" spans="2:26" x14ac:dyDescent="0.25">
      <c r="B534" s="145"/>
      <c r="C534" s="77"/>
      <c r="N534" s="65"/>
      <c r="P534" s="65"/>
      <c r="R534" s="1"/>
      <c r="U534" s="65"/>
      <c r="Y534" s="61"/>
      <c r="Z534" s="118"/>
    </row>
    <row r="535" spans="2:26" x14ac:dyDescent="0.25">
      <c r="B535" s="145"/>
      <c r="C535" s="77"/>
      <c r="N535" s="65"/>
      <c r="P535" s="65"/>
      <c r="R535" s="1"/>
      <c r="U535" s="65"/>
      <c r="Y535" s="61"/>
      <c r="Z535" s="118"/>
    </row>
    <row r="536" spans="2:26" x14ac:dyDescent="0.25">
      <c r="B536" s="145"/>
      <c r="C536" s="77"/>
      <c r="N536" s="65"/>
      <c r="P536" s="65"/>
      <c r="R536" s="1"/>
      <c r="U536" s="65"/>
      <c r="Y536" s="61"/>
      <c r="Z536" s="118"/>
    </row>
    <row r="537" spans="2:26" x14ac:dyDescent="0.25">
      <c r="B537" s="145"/>
      <c r="C537" s="77"/>
      <c r="N537" s="65"/>
      <c r="P537" s="65"/>
      <c r="R537" s="1"/>
      <c r="U537" s="65"/>
      <c r="Y537" s="61"/>
      <c r="Z537" s="118"/>
    </row>
    <row r="538" spans="2:26" x14ac:dyDescent="0.25">
      <c r="B538" s="145"/>
      <c r="C538" s="77"/>
      <c r="N538" s="65"/>
      <c r="P538" s="65"/>
      <c r="R538" s="1"/>
      <c r="U538" s="65"/>
      <c r="Y538" s="61"/>
      <c r="Z538" s="118"/>
    </row>
    <row r="539" spans="2:26" x14ac:dyDescent="0.25">
      <c r="B539" s="145"/>
      <c r="C539" s="77"/>
      <c r="N539" s="65"/>
      <c r="P539" s="65"/>
      <c r="R539" s="1"/>
      <c r="U539" s="65"/>
      <c r="Y539" s="61"/>
      <c r="Z539" s="118"/>
    </row>
    <row r="540" spans="2:26" x14ac:dyDescent="0.25">
      <c r="B540" s="145"/>
      <c r="C540" s="77"/>
      <c r="N540" s="65"/>
      <c r="P540" s="65"/>
      <c r="R540" s="1"/>
      <c r="U540" s="65"/>
      <c r="Y540" s="61"/>
      <c r="Z540" s="118"/>
    </row>
    <row r="541" spans="2:26" x14ac:dyDescent="0.25">
      <c r="B541" s="145"/>
      <c r="C541" s="77"/>
      <c r="N541" s="65"/>
      <c r="P541" s="65"/>
      <c r="R541" s="1"/>
      <c r="U541" s="65"/>
      <c r="Y541" s="61"/>
      <c r="Z541" s="118"/>
    </row>
    <row r="542" spans="2:26" x14ac:dyDescent="0.25">
      <c r="B542" s="145"/>
      <c r="C542" s="77"/>
      <c r="N542" s="65"/>
      <c r="P542" s="65"/>
      <c r="R542" s="1"/>
      <c r="U542" s="65"/>
      <c r="Y542" s="61"/>
      <c r="Z542" s="118"/>
    </row>
    <row r="543" spans="2:26" x14ac:dyDescent="0.25">
      <c r="B543" s="145"/>
      <c r="C543" s="77"/>
      <c r="N543" s="65"/>
      <c r="P543" s="65"/>
      <c r="R543" s="1"/>
      <c r="U543" s="65"/>
      <c r="Y543" s="61"/>
      <c r="Z543" s="118"/>
    </row>
    <row r="544" spans="2:26" x14ac:dyDescent="0.25">
      <c r="B544" s="145"/>
      <c r="C544" s="77"/>
      <c r="N544" s="65"/>
      <c r="P544" s="65"/>
      <c r="R544" s="1"/>
      <c r="U544" s="65"/>
      <c r="Y544" s="61"/>
      <c r="Z544" s="118"/>
    </row>
    <row r="545" spans="2:26" x14ac:dyDescent="0.25">
      <c r="B545" s="145"/>
      <c r="C545" s="77"/>
      <c r="N545" s="65"/>
      <c r="P545" s="65"/>
      <c r="R545" s="1"/>
      <c r="U545" s="65"/>
      <c r="Y545" s="61"/>
      <c r="Z545" s="118"/>
    </row>
    <row r="546" spans="2:26" x14ac:dyDescent="0.25">
      <c r="B546" s="145"/>
      <c r="C546" s="77"/>
      <c r="N546" s="65"/>
      <c r="P546" s="65"/>
      <c r="R546" s="1"/>
      <c r="U546" s="65"/>
      <c r="Y546" s="61"/>
      <c r="Z546" s="118"/>
    </row>
    <row r="547" spans="2:26" x14ac:dyDescent="0.25">
      <c r="B547" s="145"/>
      <c r="C547" s="77"/>
      <c r="N547" s="65"/>
      <c r="P547" s="65"/>
      <c r="R547" s="1"/>
      <c r="U547" s="65"/>
      <c r="Y547" s="61"/>
      <c r="Z547" s="118"/>
    </row>
    <row r="548" spans="2:26" x14ac:dyDescent="0.25">
      <c r="B548" s="145"/>
      <c r="C548" s="77"/>
      <c r="N548" s="65"/>
      <c r="P548" s="65"/>
      <c r="R548" s="1"/>
      <c r="U548" s="65"/>
      <c r="Y548" s="61"/>
      <c r="Z548" s="118"/>
    </row>
    <row r="549" spans="2:26" x14ac:dyDescent="0.25">
      <c r="B549" s="145"/>
      <c r="C549" s="77"/>
      <c r="N549" s="65"/>
      <c r="P549" s="65"/>
      <c r="R549" s="1"/>
      <c r="U549" s="65"/>
      <c r="Y549" s="61"/>
      <c r="Z549" s="118"/>
    </row>
    <row r="550" spans="2:26" x14ac:dyDescent="0.25">
      <c r="B550" s="145"/>
      <c r="C550" s="77"/>
      <c r="N550" s="65"/>
      <c r="P550" s="65"/>
      <c r="R550" s="1"/>
      <c r="U550" s="65"/>
      <c r="Y550" s="61"/>
      <c r="Z550" s="118"/>
    </row>
    <row r="551" spans="2:26" x14ac:dyDescent="0.25">
      <c r="B551" s="145"/>
      <c r="C551" s="77"/>
      <c r="N551" s="65"/>
      <c r="P551" s="65"/>
      <c r="R551" s="1"/>
      <c r="U551" s="65"/>
      <c r="Y551" s="61"/>
      <c r="Z551" s="118"/>
    </row>
    <row r="552" spans="2:26" x14ac:dyDescent="0.25">
      <c r="B552" s="145"/>
      <c r="C552" s="77"/>
      <c r="N552" s="65"/>
      <c r="P552" s="65"/>
      <c r="R552" s="1"/>
      <c r="U552" s="65"/>
      <c r="Y552" s="61"/>
      <c r="Z552" s="118"/>
    </row>
    <row r="553" spans="2:26" x14ac:dyDescent="0.25">
      <c r="B553" s="145"/>
      <c r="C553" s="77"/>
      <c r="N553" s="65"/>
      <c r="P553" s="65"/>
      <c r="R553" s="1"/>
      <c r="U553" s="65"/>
      <c r="Y553" s="61"/>
      <c r="Z553" s="118"/>
    </row>
    <row r="554" spans="2:26" x14ac:dyDescent="0.25">
      <c r="B554" s="145"/>
      <c r="C554" s="77"/>
      <c r="N554" s="65"/>
      <c r="P554" s="65"/>
      <c r="R554" s="1"/>
      <c r="U554" s="65"/>
      <c r="Y554" s="61"/>
      <c r="Z554" s="118"/>
    </row>
    <row r="555" spans="2:26" x14ac:dyDescent="0.25">
      <c r="B555" s="145"/>
      <c r="C555" s="77"/>
      <c r="N555" s="65"/>
      <c r="P555" s="65"/>
      <c r="R555" s="1"/>
      <c r="U555" s="65"/>
      <c r="Y555" s="61"/>
      <c r="Z555" s="118"/>
    </row>
    <row r="556" spans="2:26" x14ac:dyDescent="0.25">
      <c r="B556" s="145"/>
      <c r="C556" s="77"/>
      <c r="N556" s="65"/>
      <c r="P556" s="65"/>
      <c r="R556" s="1"/>
      <c r="U556" s="65"/>
      <c r="Y556" s="61"/>
      <c r="Z556" s="118"/>
    </row>
    <row r="557" spans="2:26" x14ac:dyDescent="0.25">
      <c r="B557" s="145"/>
      <c r="C557" s="77"/>
      <c r="N557" s="65"/>
      <c r="P557" s="65"/>
      <c r="R557" s="1"/>
      <c r="U557" s="65"/>
      <c r="Y557" s="61"/>
      <c r="Z557" s="118"/>
    </row>
    <row r="558" spans="2:26" x14ac:dyDescent="0.25">
      <c r="B558" s="145"/>
      <c r="C558" s="77"/>
      <c r="N558" s="65"/>
      <c r="P558" s="65"/>
      <c r="R558" s="1"/>
      <c r="U558" s="65"/>
      <c r="Y558" s="61"/>
      <c r="Z558" s="118"/>
    </row>
    <row r="559" spans="2:26" x14ac:dyDescent="0.25">
      <c r="B559" s="145"/>
      <c r="C559" s="77"/>
      <c r="N559" s="65"/>
      <c r="P559" s="65"/>
      <c r="R559" s="1"/>
      <c r="U559" s="65"/>
      <c r="Y559" s="61"/>
      <c r="Z559" s="118"/>
    </row>
    <row r="560" spans="2:26" x14ac:dyDescent="0.25">
      <c r="B560" s="145"/>
      <c r="C560" s="77"/>
      <c r="N560" s="65"/>
      <c r="P560" s="65"/>
      <c r="R560" s="1"/>
      <c r="U560" s="65"/>
      <c r="Y560" s="61"/>
      <c r="Z560" s="118"/>
    </row>
    <row r="561" spans="2:26" x14ac:dyDescent="0.25">
      <c r="B561" s="145"/>
      <c r="C561" s="77"/>
      <c r="N561" s="65"/>
      <c r="P561" s="65"/>
      <c r="R561" s="1"/>
      <c r="U561" s="65"/>
      <c r="Y561" s="61"/>
      <c r="Z561" s="118"/>
    </row>
    <row r="562" spans="2:26" x14ac:dyDescent="0.25">
      <c r="B562" s="145"/>
      <c r="C562" s="77"/>
      <c r="N562" s="65"/>
      <c r="P562" s="65"/>
      <c r="R562" s="1"/>
      <c r="U562" s="65"/>
      <c r="Y562" s="61"/>
      <c r="Z562" s="118"/>
    </row>
    <row r="563" spans="2:26" x14ac:dyDescent="0.25">
      <c r="B563" s="145"/>
      <c r="C563" s="77"/>
      <c r="N563" s="65"/>
      <c r="P563" s="65"/>
      <c r="R563" s="1"/>
      <c r="U563" s="65"/>
      <c r="Y563" s="61"/>
      <c r="Z563" s="118"/>
    </row>
    <row r="564" spans="2:26" x14ac:dyDescent="0.25">
      <c r="B564" s="145"/>
      <c r="C564" s="77"/>
      <c r="N564" s="65"/>
      <c r="P564" s="65"/>
      <c r="R564" s="1"/>
      <c r="U564" s="65"/>
      <c r="Y564" s="61"/>
      <c r="Z564" s="118"/>
    </row>
    <row r="565" spans="2:26" x14ac:dyDescent="0.25">
      <c r="B565" s="145"/>
      <c r="C565" s="77"/>
      <c r="N565" s="65"/>
      <c r="P565" s="65"/>
      <c r="R565" s="1"/>
      <c r="U565" s="65"/>
      <c r="Y565" s="61"/>
      <c r="Z565" s="118"/>
    </row>
    <row r="566" spans="2:26" x14ac:dyDescent="0.25">
      <c r="B566" s="145"/>
      <c r="C566" s="77"/>
      <c r="N566" s="65"/>
      <c r="P566" s="65"/>
      <c r="R566" s="1"/>
      <c r="U566" s="65"/>
      <c r="Y566" s="61"/>
      <c r="Z566" s="118"/>
    </row>
    <row r="567" spans="2:26" x14ac:dyDescent="0.25">
      <c r="B567" s="145"/>
      <c r="C567" s="77"/>
      <c r="N567" s="65"/>
      <c r="P567" s="65"/>
      <c r="R567" s="1"/>
      <c r="U567" s="65"/>
      <c r="Y567" s="61"/>
      <c r="Z567" s="118"/>
    </row>
    <row r="568" spans="2:26" x14ac:dyDescent="0.25">
      <c r="B568" s="145"/>
      <c r="C568" s="77"/>
      <c r="N568" s="65"/>
      <c r="P568" s="65"/>
      <c r="R568" s="1"/>
      <c r="U568" s="65"/>
      <c r="Y568" s="61"/>
      <c r="Z568" s="118"/>
    </row>
    <row r="569" spans="2:26" x14ac:dyDescent="0.25">
      <c r="B569" s="145"/>
      <c r="C569" s="77"/>
      <c r="N569" s="65"/>
      <c r="P569" s="65"/>
      <c r="R569" s="1"/>
      <c r="U569" s="65"/>
      <c r="Y569" s="61"/>
      <c r="Z569" s="118"/>
    </row>
    <row r="570" spans="2:26" x14ac:dyDescent="0.25">
      <c r="B570" s="145"/>
      <c r="C570" s="77"/>
      <c r="N570" s="65"/>
      <c r="P570" s="65"/>
      <c r="R570" s="1"/>
      <c r="U570" s="65"/>
      <c r="Y570" s="61"/>
      <c r="Z570" s="118"/>
    </row>
    <row r="571" spans="2:26" x14ac:dyDescent="0.25">
      <c r="B571" s="145"/>
      <c r="C571" s="77"/>
      <c r="N571" s="65"/>
      <c r="P571" s="65"/>
      <c r="R571" s="1"/>
      <c r="U571" s="65"/>
      <c r="Y571" s="61"/>
      <c r="Z571" s="118"/>
    </row>
    <row r="572" spans="2:26" x14ac:dyDescent="0.25">
      <c r="B572" s="145"/>
      <c r="C572" s="77"/>
      <c r="N572" s="65"/>
      <c r="P572" s="65"/>
      <c r="R572" s="1"/>
      <c r="U572" s="65"/>
      <c r="Y572" s="61"/>
      <c r="Z572" s="118"/>
    </row>
    <row r="573" spans="2:26" x14ac:dyDescent="0.25">
      <c r="B573" s="145"/>
      <c r="C573" s="77"/>
      <c r="N573" s="65"/>
      <c r="P573" s="65"/>
      <c r="R573" s="1"/>
      <c r="U573" s="65"/>
      <c r="Y573" s="61"/>
      <c r="Z573" s="118"/>
    </row>
    <row r="574" spans="2:26" x14ac:dyDescent="0.25">
      <c r="B574" s="145"/>
      <c r="C574" s="77"/>
      <c r="N574" s="65"/>
      <c r="P574" s="65"/>
      <c r="R574" s="1"/>
      <c r="U574" s="65"/>
      <c r="Y574" s="61"/>
      <c r="Z574" s="118"/>
    </row>
    <row r="575" spans="2:26" x14ac:dyDescent="0.25">
      <c r="B575" s="145"/>
      <c r="C575" s="77"/>
      <c r="N575" s="65"/>
      <c r="P575" s="65"/>
      <c r="R575" s="1"/>
      <c r="U575" s="65"/>
      <c r="Y575" s="61"/>
      <c r="Z575" s="118"/>
    </row>
    <row r="576" spans="2:26" x14ac:dyDescent="0.25">
      <c r="B576" s="145"/>
      <c r="C576" s="77"/>
      <c r="N576" s="65"/>
      <c r="P576" s="65"/>
      <c r="R576" s="1"/>
      <c r="U576" s="65"/>
      <c r="Y576" s="61"/>
      <c r="Z576" s="118"/>
    </row>
    <row r="577" spans="2:26" x14ac:dyDescent="0.25">
      <c r="B577" s="145"/>
      <c r="C577" s="77"/>
      <c r="N577" s="65"/>
      <c r="P577" s="65"/>
      <c r="R577" s="1"/>
      <c r="U577" s="65"/>
      <c r="Y577" s="61"/>
      <c r="Z577" s="118"/>
    </row>
    <row r="578" spans="2:26" x14ac:dyDescent="0.25">
      <c r="B578" s="145"/>
      <c r="C578" s="77"/>
      <c r="N578" s="65"/>
      <c r="P578" s="65"/>
      <c r="R578" s="1"/>
      <c r="U578" s="65"/>
      <c r="Y578" s="61"/>
      <c r="Z578" s="118"/>
    </row>
    <row r="579" spans="2:26" x14ac:dyDescent="0.25">
      <c r="B579" s="145"/>
      <c r="C579" s="77"/>
      <c r="N579" s="65"/>
      <c r="P579" s="65"/>
      <c r="R579" s="1"/>
      <c r="U579" s="65"/>
      <c r="Y579" s="61"/>
      <c r="Z579" s="118"/>
    </row>
    <row r="580" spans="2:26" x14ac:dyDescent="0.25">
      <c r="B580" s="145"/>
      <c r="C580" s="77"/>
      <c r="N580" s="65"/>
      <c r="P580" s="65"/>
      <c r="R580" s="1"/>
      <c r="U580" s="65"/>
      <c r="Y580" s="61"/>
      <c r="Z580" s="118"/>
    </row>
    <row r="581" spans="2:26" x14ac:dyDescent="0.25">
      <c r="B581" s="145"/>
      <c r="C581" s="77"/>
      <c r="N581" s="65"/>
      <c r="P581" s="65"/>
      <c r="R581" s="1"/>
      <c r="U581" s="65"/>
      <c r="Y581" s="61"/>
      <c r="Z581" s="118"/>
    </row>
    <row r="582" spans="2:26" x14ac:dyDescent="0.25">
      <c r="B582" s="145"/>
      <c r="C582" s="77"/>
      <c r="N582" s="65"/>
      <c r="P582" s="65"/>
      <c r="R582" s="1"/>
      <c r="U582" s="65"/>
      <c r="Y582" s="61"/>
      <c r="Z582" s="118"/>
    </row>
    <row r="583" spans="2:26" x14ac:dyDescent="0.25">
      <c r="B583" s="145"/>
      <c r="C583" s="77"/>
      <c r="N583" s="65"/>
      <c r="P583" s="65"/>
      <c r="R583" s="1"/>
      <c r="U583" s="65"/>
      <c r="Y583" s="61"/>
      <c r="Z583" s="118"/>
    </row>
    <row r="584" spans="2:26" x14ac:dyDescent="0.25">
      <c r="B584" s="145"/>
      <c r="C584" s="77"/>
      <c r="N584" s="65"/>
      <c r="P584" s="65"/>
      <c r="R584" s="1"/>
      <c r="U584" s="65"/>
      <c r="Y584" s="61"/>
      <c r="Z584" s="118"/>
    </row>
    <row r="585" spans="2:26" x14ac:dyDescent="0.25">
      <c r="B585" s="145"/>
      <c r="C585" s="77"/>
      <c r="N585" s="65"/>
      <c r="P585" s="65"/>
      <c r="R585" s="1"/>
      <c r="U585" s="65"/>
      <c r="Y585" s="61"/>
      <c r="Z585" s="118"/>
    </row>
    <row r="586" spans="2:26" x14ac:dyDescent="0.25">
      <c r="B586" s="145"/>
      <c r="C586" s="77"/>
      <c r="N586" s="65"/>
      <c r="P586" s="65"/>
      <c r="R586" s="1"/>
      <c r="U586" s="65"/>
      <c r="Y586" s="61"/>
      <c r="Z586" s="118"/>
    </row>
    <row r="587" spans="2:26" x14ac:dyDescent="0.25">
      <c r="B587" s="145"/>
      <c r="C587" s="77"/>
      <c r="N587" s="65"/>
      <c r="P587" s="65"/>
      <c r="R587" s="1"/>
      <c r="U587" s="65"/>
      <c r="Y587" s="61"/>
      <c r="Z587" s="118"/>
    </row>
    <row r="588" spans="2:26" x14ac:dyDescent="0.25">
      <c r="B588" s="145"/>
      <c r="C588" s="77"/>
      <c r="N588" s="65"/>
      <c r="P588" s="65"/>
      <c r="R588" s="1"/>
      <c r="U588" s="65"/>
      <c r="Y588" s="61"/>
      <c r="Z588" s="118"/>
    </row>
    <row r="589" spans="2:26" x14ac:dyDescent="0.25">
      <c r="B589" s="145"/>
      <c r="C589" s="77"/>
      <c r="N589" s="65"/>
      <c r="P589" s="65"/>
      <c r="R589" s="1"/>
      <c r="U589" s="65"/>
      <c r="Y589" s="61"/>
      <c r="Z589" s="118"/>
    </row>
    <row r="590" spans="2:26" x14ac:dyDescent="0.25">
      <c r="B590" s="145"/>
      <c r="C590" s="77"/>
      <c r="N590" s="65"/>
      <c r="P590" s="65"/>
      <c r="R590" s="1"/>
      <c r="U590" s="65"/>
      <c r="Y590" s="61"/>
      <c r="Z590" s="118"/>
    </row>
    <row r="591" spans="2:26" x14ac:dyDescent="0.25">
      <c r="B591" s="145"/>
      <c r="C591" s="77"/>
      <c r="N591" s="65"/>
      <c r="P591" s="65"/>
      <c r="R591" s="1"/>
      <c r="U591" s="65"/>
      <c r="Y591" s="61"/>
      <c r="Z591" s="118"/>
    </row>
    <row r="592" spans="2:26" x14ac:dyDescent="0.25">
      <c r="B592" s="145"/>
      <c r="C592" s="77"/>
      <c r="N592" s="65"/>
      <c r="P592" s="65"/>
      <c r="R592" s="1"/>
      <c r="U592" s="65"/>
      <c r="Y592" s="61"/>
      <c r="Z592" s="118"/>
    </row>
    <row r="593" spans="2:26" x14ac:dyDescent="0.25">
      <c r="B593" s="145"/>
      <c r="C593" s="77"/>
      <c r="N593" s="65"/>
      <c r="P593" s="65"/>
      <c r="R593" s="1"/>
      <c r="U593" s="65"/>
      <c r="Y593" s="61"/>
      <c r="Z593" s="118"/>
    </row>
    <row r="594" spans="2:26" x14ac:dyDescent="0.25">
      <c r="B594" s="145"/>
      <c r="C594" s="77"/>
      <c r="N594" s="65"/>
      <c r="P594" s="65"/>
      <c r="R594" s="1"/>
      <c r="U594" s="65"/>
      <c r="Y594" s="61"/>
      <c r="Z594" s="118"/>
    </row>
    <row r="595" spans="2:26" x14ac:dyDescent="0.25">
      <c r="B595" s="145"/>
      <c r="C595" s="77"/>
      <c r="N595" s="65"/>
      <c r="P595" s="65"/>
      <c r="R595" s="1"/>
      <c r="U595" s="65"/>
      <c r="Y595" s="61"/>
      <c r="Z595" s="118"/>
    </row>
    <row r="596" spans="2:26" x14ac:dyDescent="0.25">
      <c r="B596" s="145"/>
      <c r="C596" s="77"/>
      <c r="N596" s="65"/>
      <c r="P596" s="65"/>
      <c r="R596" s="1"/>
      <c r="U596" s="65"/>
      <c r="Y596" s="61"/>
      <c r="Z596" s="118"/>
    </row>
    <row r="597" spans="2:26" x14ac:dyDescent="0.25">
      <c r="B597" s="145"/>
      <c r="C597" s="77"/>
      <c r="N597" s="65"/>
      <c r="P597" s="65"/>
      <c r="R597" s="1"/>
      <c r="U597" s="65"/>
      <c r="Y597" s="61"/>
      <c r="Z597" s="118"/>
    </row>
    <row r="598" spans="2:26" x14ac:dyDescent="0.25">
      <c r="B598" s="145"/>
      <c r="C598" s="77"/>
      <c r="N598" s="65"/>
      <c r="P598" s="65"/>
      <c r="R598" s="1"/>
      <c r="U598" s="65"/>
      <c r="Y598" s="61"/>
      <c r="Z598" s="118"/>
    </row>
    <row r="599" spans="2:26" x14ac:dyDescent="0.25">
      <c r="B599" s="145"/>
      <c r="C599" s="77"/>
      <c r="N599" s="65"/>
      <c r="P599" s="65"/>
      <c r="R599" s="1"/>
      <c r="U599" s="65"/>
      <c r="Y599" s="61"/>
      <c r="Z599" s="118"/>
    </row>
    <row r="600" spans="2:26" x14ac:dyDescent="0.25">
      <c r="B600" s="145"/>
      <c r="C600" s="77"/>
      <c r="N600" s="65"/>
      <c r="P600" s="65"/>
      <c r="R600" s="1"/>
      <c r="U600" s="65"/>
      <c r="Y600" s="61"/>
      <c r="Z600" s="118"/>
    </row>
    <row r="601" spans="2:26" x14ac:dyDescent="0.25">
      <c r="B601" s="145"/>
      <c r="C601" s="77"/>
      <c r="N601" s="65"/>
      <c r="P601" s="65"/>
      <c r="R601" s="1"/>
      <c r="U601" s="65"/>
      <c r="Y601" s="61"/>
      <c r="Z601" s="118"/>
    </row>
    <row r="602" spans="2:26" x14ac:dyDescent="0.25">
      <c r="B602" s="145"/>
      <c r="C602" s="77"/>
      <c r="N602" s="65"/>
      <c r="P602" s="65"/>
      <c r="R602" s="1"/>
      <c r="U602" s="65"/>
      <c r="Y602" s="61"/>
      <c r="Z602" s="118"/>
    </row>
    <row r="603" spans="2:26" x14ac:dyDescent="0.25">
      <c r="B603" s="145"/>
      <c r="C603" s="77"/>
      <c r="N603" s="65"/>
      <c r="P603" s="65"/>
      <c r="R603" s="1"/>
      <c r="U603" s="65"/>
      <c r="Y603" s="61"/>
      <c r="Z603" s="118"/>
    </row>
    <row r="604" spans="2:26" x14ac:dyDescent="0.25">
      <c r="B604" s="145"/>
      <c r="C604" s="77"/>
      <c r="N604" s="65"/>
      <c r="P604" s="65"/>
      <c r="R604" s="1"/>
      <c r="U604" s="65"/>
      <c r="Y604" s="61"/>
      <c r="Z604" s="118"/>
    </row>
    <row r="605" spans="2:26" x14ac:dyDescent="0.25">
      <c r="B605" s="145"/>
      <c r="C605" s="77"/>
      <c r="N605" s="65"/>
      <c r="P605" s="65"/>
      <c r="R605" s="1"/>
      <c r="U605" s="65"/>
      <c r="Y605" s="61"/>
      <c r="Z605" s="118"/>
    </row>
    <row r="606" spans="2:26" x14ac:dyDescent="0.25">
      <c r="B606" s="145"/>
      <c r="C606" s="77"/>
      <c r="N606" s="65"/>
      <c r="P606" s="65"/>
      <c r="R606" s="1"/>
      <c r="U606" s="65"/>
      <c r="Y606" s="61"/>
      <c r="Z606" s="118"/>
    </row>
    <row r="607" spans="2:26" x14ac:dyDescent="0.25">
      <c r="B607" s="145"/>
      <c r="C607" s="77"/>
      <c r="N607" s="65"/>
      <c r="P607" s="65"/>
      <c r="R607" s="1"/>
      <c r="U607" s="65"/>
      <c r="Y607" s="61"/>
      <c r="Z607" s="118"/>
    </row>
    <row r="608" spans="2:26" x14ac:dyDescent="0.25">
      <c r="B608" s="145"/>
      <c r="C608" s="77"/>
      <c r="N608" s="65"/>
      <c r="P608" s="65"/>
      <c r="R608" s="1"/>
      <c r="U608" s="65"/>
      <c r="Y608" s="61"/>
      <c r="Z608" s="118"/>
    </row>
    <row r="609" spans="2:26" x14ac:dyDescent="0.25">
      <c r="B609" s="145"/>
      <c r="C609" s="77"/>
      <c r="N609" s="65"/>
      <c r="P609" s="65"/>
      <c r="R609" s="1"/>
      <c r="U609" s="65"/>
      <c r="Y609" s="61"/>
      <c r="Z609" s="118"/>
    </row>
    <row r="610" spans="2:26" x14ac:dyDescent="0.25">
      <c r="B610" s="145"/>
      <c r="C610" s="77"/>
      <c r="N610" s="65"/>
      <c r="P610" s="65"/>
      <c r="R610" s="1"/>
      <c r="U610" s="65"/>
      <c r="Y610" s="61"/>
      <c r="Z610" s="118"/>
    </row>
    <row r="611" spans="2:26" x14ac:dyDescent="0.25">
      <c r="B611" s="145"/>
      <c r="C611" s="77"/>
      <c r="N611" s="65"/>
      <c r="P611" s="65"/>
      <c r="R611" s="1"/>
      <c r="U611" s="65"/>
      <c r="Y611" s="61"/>
      <c r="Z611" s="118"/>
    </row>
    <row r="612" spans="2:26" x14ac:dyDescent="0.25">
      <c r="B612" s="145"/>
      <c r="C612" s="77"/>
      <c r="N612" s="65"/>
      <c r="P612" s="65"/>
      <c r="R612" s="1"/>
      <c r="U612" s="65"/>
      <c r="Y612" s="61"/>
      <c r="Z612" s="118"/>
    </row>
    <row r="613" spans="2:26" x14ac:dyDescent="0.25">
      <c r="B613" s="145"/>
      <c r="C613" s="77"/>
      <c r="N613" s="65"/>
      <c r="P613" s="65"/>
      <c r="R613" s="1"/>
      <c r="U613" s="65"/>
      <c r="Y613" s="61"/>
      <c r="Z613" s="118"/>
    </row>
    <row r="614" spans="2:26" x14ac:dyDescent="0.25">
      <c r="B614" s="145"/>
      <c r="C614" s="77"/>
      <c r="N614" s="65"/>
      <c r="P614" s="65"/>
      <c r="R614" s="1"/>
      <c r="U614" s="65"/>
      <c r="Y614" s="61"/>
      <c r="Z614" s="118"/>
    </row>
    <row r="615" spans="2:26" x14ac:dyDescent="0.25">
      <c r="B615" s="145"/>
      <c r="C615" s="77"/>
      <c r="N615" s="65"/>
      <c r="P615" s="65"/>
      <c r="R615" s="1"/>
      <c r="U615" s="65"/>
      <c r="Y615" s="61"/>
      <c r="Z615" s="118"/>
    </row>
    <row r="616" spans="2:26" x14ac:dyDescent="0.25">
      <c r="B616" s="145"/>
      <c r="C616" s="77"/>
      <c r="N616" s="65"/>
      <c r="P616" s="65"/>
      <c r="R616" s="1"/>
      <c r="U616" s="65"/>
      <c r="Y616" s="61"/>
      <c r="Z616" s="118"/>
    </row>
  </sheetData>
  <autoFilter ref="B7:Z394" xr:uid="{00000000-0009-0000-0000-000003000000}"/>
  <phoneticPr fontId="0" type="noConversion"/>
  <pageMargins left="0.25" right="0.25" top="0.75" bottom="0.75" header="0.3" footer="0.3"/>
  <pageSetup paperSize="8" scale="9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15"/>
  <sheetViews>
    <sheetView zoomScale="91" zoomScaleNormal="91" workbookViewId="0">
      <selection activeCell="O14" sqref="O14:O394"/>
    </sheetView>
  </sheetViews>
  <sheetFormatPr defaultColWidth="10" defaultRowHeight="12.9" x14ac:dyDescent="0.2"/>
  <cols>
    <col min="1" max="1" width="10" style="117"/>
    <col min="2" max="2" width="11.25" style="13" customWidth="1"/>
    <col min="3" max="4" width="19" style="13" customWidth="1"/>
    <col min="5" max="5" width="6.125" style="13" bestFit="1" customWidth="1"/>
    <col min="6" max="6" width="11.75" style="1" customWidth="1"/>
    <col min="7" max="7" width="11.75" style="4" customWidth="1"/>
    <col min="8" max="13" width="11.75" style="1" customWidth="1"/>
    <col min="14" max="14" width="14.875" style="26" bestFit="1" customWidth="1"/>
    <col min="15" max="15" width="78.25" style="1" bestFit="1" customWidth="1"/>
    <col min="16" max="16384" width="10" style="1"/>
  </cols>
  <sheetData>
    <row r="1" spans="1:15" ht="14.95" customHeight="1" x14ac:dyDescent="0.25">
      <c r="A1" s="377" t="str">
        <f>'Door Comparison'!A1</f>
        <v>BHCL - 72 Broadwick St</v>
      </c>
      <c r="C1" s="10"/>
      <c r="D1" s="10"/>
      <c r="E1" s="10"/>
      <c r="F1" s="2"/>
      <c r="G1" s="73"/>
      <c r="H1" s="25"/>
    </row>
    <row r="2" spans="1:15" ht="13.6" x14ac:dyDescent="0.25">
      <c r="A2" s="11"/>
      <c r="C2" s="11"/>
      <c r="D2" s="11"/>
      <c r="E2" s="11"/>
      <c r="F2" s="2"/>
      <c r="H2" s="4"/>
      <c r="I2" s="4"/>
      <c r="J2" s="4"/>
      <c r="K2" s="4"/>
    </row>
    <row r="3" spans="1:15" ht="13.6" x14ac:dyDescent="0.25">
      <c r="A3" s="377" t="s">
        <v>33</v>
      </c>
      <c r="C3" s="10"/>
      <c r="D3" s="10"/>
      <c r="E3" s="10"/>
      <c r="F3" s="84" t="s">
        <v>70</v>
      </c>
      <c r="G3" s="89"/>
      <c r="H3" s="92">
        <v>162</v>
      </c>
      <c r="I3" s="75"/>
      <c r="J3" s="4"/>
      <c r="K3" s="4"/>
    </row>
    <row r="4" spans="1:15" ht="13.6" x14ac:dyDescent="0.25">
      <c r="B4" s="10"/>
      <c r="C4" s="10"/>
      <c r="D4" s="10"/>
      <c r="E4" s="10"/>
      <c r="F4" s="159"/>
      <c r="G4" s="73"/>
      <c r="H4" s="160"/>
      <c r="I4" s="75"/>
      <c r="J4" s="4"/>
      <c r="K4" s="4"/>
    </row>
    <row r="5" spans="1:15" ht="13.6" x14ac:dyDescent="0.25">
      <c r="A5" s="10" t="s">
        <v>77</v>
      </c>
      <c r="B5" s="190" t="s">
        <v>77</v>
      </c>
      <c r="C5" s="10"/>
      <c r="D5" s="10"/>
      <c r="E5" s="10"/>
      <c r="F5" s="2"/>
      <c r="G5" s="73"/>
    </row>
    <row r="6" spans="1:15" ht="13.6" x14ac:dyDescent="0.25">
      <c r="A6" s="10" t="s">
        <v>367</v>
      </c>
      <c r="B6" s="190" t="s">
        <v>78</v>
      </c>
      <c r="C6" s="10" t="s">
        <v>34</v>
      </c>
      <c r="D6" s="10" t="s">
        <v>712</v>
      </c>
      <c r="E6" s="10" t="s">
        <v>25</v>
      </c>
      <c r="F6" s="3" t="s">
        <v>15</v>
      </c>
      <c r="G6" s="3" t="s">
        <v>11</v>
      </c>
      <c r="H6" s="3" t="s">
        <v>11</v>
      </c>
      <c r="I6" s="6" t="s">
        <v>18</v>
      </c>
      <c r="J6" s="74" t="s">
        <v>19</v>
      </c>
      <c r="K6" s="96" t="s">
        <v>22</v>
      </c>
      <c r="L6" s="158" t="s">
        <v>79</v>
      </c>
      <c r="M6" s="7" t="s">
        <v>24</v>
      </c>
      <c r="N6" s="27" t="s">
        <v>21</v>
      </c>
      <c r="O6" s="25" t="s">
        <v>636</v>
      </c>
    </row>
    <row r="7" spans="1:15" ht="13.6" x14ac:dyDescent="0.25">
      <c r="B7" s="191"/>
      <c r="C7" s="12"/>
      <c r="D7" s="12"/>
      <c r="E7" s="12"/>
      <c r="F7" s="3"/>
      <c r="G7" s="3"/>
      <c r="H7" s="74" t="s">
        <v>20</v>
      </c>
      <c r="I7" s="129">
        <v>0.12</v>
      </c>
      <c r="J7" s="74" t="s">
        <v>21</v>
      </c>
      <c r="K7" s="83">
        <v>1</v>
      </c>
      <c r="L7" s="123"/>
      <c r="M7" s="9"/>
    </row>
    <row r="8" spans="1:15" ht="13.6" x14ac:dyDescent="0.25">
      <c r="B8" s="109"/>
      <c r="F8" s="3"/>
      <c r="G8" s="3"/>
      <c r="H8" s="7"/>
      <c r="I8" s="8"/>
      <c r="J8" s="7"/>
      <c r="K8" s="8"/>
      <c r="L8" s="124"/>
      <c r="M8" s="9"/>
    </row>
    <row r="9" spans="1:15" x14ac:dyDescent="0.2">
      <c r="A9" s="117">
        <f>'Door Comparison'!A9</f>
        <v>0</v>
      </c>
      <c r="B9" s="109">
        <f>'Door Comparison'!B9</f>
        <v>1</v>
      </c>
      <c r="C9" s="109">
        <f>'Door Comparison'!C9</f>
        <v>0</v>
      </c>
      <c r="D9" s="109">
        <f>'Door Comparison'!F9</f>
        <v>0</v>
      </c>
      <c r="E9" s="13">
        <f>'Door Comparison'!N9</f>
        <v>0</v>
      </c>
      <c r="F9" s="72">
        <f>('Door Labour'!Z9/'Door Labour'!L$3)*'Door Summary'!H$3</f>
        <v>0</v>
      </c>
      <c r="G9" s="4">
        <f>'Door Materials'!X9</f>
        <v>0</v>
      </c>
      <c r="H9" s="5">
        <f t="shared" ref="H9" si="0">F9+G9</f>
        <v>0</v>
      </c>
      <c r="I9" s="5">
        <f>H9*I$7</f>
        <v>0</v>
      </c>
      <c r="J9" s="5">
        <f t="shared" ref="J9" si="1">SUM(H9:I9)</f>
        <v>0</v>
      </c>
      <c r="K9" s="5">
        <v>0</v>
      </c>
      <c r="L9" s="122">
        <v>0</v>
      </c>
      <c r="M9" s="5">
        <f t="shared" ref="M9" si="2">J9+K9+L9</f>
        <v>0</v>
      </c>
      <c r="N9" s="26">
        <f t="shared" ref="N9:N72" si="3">E9*M9</f>
        <v>0</v>
      </c>
      <c r="O9" s="1" t="str">
        <f>'Door Comparison'!X9</f>
        <v>Existing door - Excluded</v>
      </c>
    </row>
    <row r="10" spans="1:15" x14ac:dyDescent="0.2">
      <c r="A10" s="117">
        <f>'Door Comparison'!A10</f>
        <v>0</v>
      </c>
      <c r="B10" s="109">
        <f>'Door Comparison'!B10</f>
        <v>4</v>
      </c>
      <c r="C10" s="109">
        <f>'Door Comparison'!C10</f>
        <v>0</v>
      </c>
      <c r="D10" s="109">
        <f>'Door Comparison'!F10</f>
        <v>0</v>
      </c>
      <c r="E10" s="13">
        <f>'Door Comparison'!N10</f>
        <v>0</v>
      </c>
      <c r="F10" s="72">
        <f>('Door Labour'!Z10/'Door Labour'!L$3)*'Door Summary'!H$3</f>
        <v>0</v>
      </c>
      <c r="G10" s="4">
        <f>'Door Materials'!X10</f>
        <v>0</v>
      </c>
      <c r="H10" s="5">
        <f t="shared" ref="H10:H65" si="4">F10+G10</f>
        <v>0</v>
      </c>
      <c r="I10" s="5">
        <f t="shared" ref="I10:I65" si="5">H10*I$7</f>
        <v>0</v>
      </c>
      <c r="J10" s="5">
        <f t="shared" ref="J10:J65" si="6">SUM(H10:I10)</f>
        <v>0</v>
      </c>
      <c r="K10" s="5">
        <v>0</v>
      </c>
      <c r="L10" s="122">
        <v>0</v>
      </c>
      <c r="M10" s="5">
        <f t="shared" ref="M10:M65" si="7">J10+K10+L10</f>
        <v>0</v>
      </c>
      <c r="N10" s="26">
        <f t="shared" si="3"/>
        <v>0</v>
      </c>
      <c r="O10" s="1" t="str">
        <f>'Door Comparison'!X10</f>
        <v>Existing door - Excluded</v>
      </c>
    </row>
    <row r="11" spans="1:15" x14ac:dyDescent="0.2">
      <c r="A11" s="117">
        <f>'Door Comparison'!A11</f>
        <v>0</v>
      </c>
      <c r="B11" s="109">
        <f>'Door Comparison'!B11</f>
        <v>5</v>
      </c>
      <c r="C11" s="109">
        <f>'Door Comparison'!C11</f>
        <v>0</v>
      </c>
      <c r="D11" s="109">
        <f>'Door Comparison'!F11</f>
        <v>0</v>
      </c>
      <c r="E11" s="13">
        <f>'Door Comparison'!N11</f>
        <v>0</v>
      </c>
      <c r="F11" s="72">
        <f>('Door Labour'!Z11/'Door Labour'!L$3)*'Door Summary'!H$3</f>
        <v>0</v>
      </c>
      <c r="G11" s="4">
        <f>'Door Materials'!X11</f>
        <v>0</v>
      </c>
      <c r="H11" s="5">
        <f t="shared" si="4"/>
        <v>0</v>
      </c>
      <c r="I11" s="5">
        <f t="shared" si="5"/>
        <v>0</v>
      </c>
      <c r="J11" s="5">
        <f t="shared" si="6"/>
        <v>0</v>
      </c>
      <c r="K11" s="5">
        <v>0</v>
      </c>
      <c r="L11" s="122">
        <v>0</v>
      </c>
      <c r="M11" s="5">
        <f t="shared" si="7"/>
        <v>0</v>
      </c>
      <c r="N11" s="26">
        <f t="shared" si="3"/>
        <v>0</v>
      </c>
      <c r="O11" s="1" t="str">
        <f>'Door Comparison'!X11</f>
        <v>Existing door - Excluded</v>
      </c>
    </row>
    <row r="12" spans="1:15" x14ac:dyDescent="0.2">
      <c r="A12" s="117">
        <f>'Door Comparison'!A12</f>
        <v>0</v>
      </c>
      <c r="B12" s="109">
        <f>'Door Comparison'!B12</f>
        <v>7</v>
      </c>
      <c r="C12" s="109">
        <f>'Door Comparison'!C12</f>
        <v>0</v>
      </c>
      <c r="D12" s="109">
        <f>'Door Comparison'!F12</f>
        <v>0</v>
      </c>
      <c r="E12" s="13">
        <f>'Door Comparison'!N12</f>
        <v>0</v>
      </c>
      <c r="F12" s="72">
        <f>('Door Labour'!Z12/'Door Labour'!L$3)*'Door Summary'!H$3</f>
        <v>0</v>
      </c>
      <c r="G12" s="4">
        <f>'Door Materials'!X12</f>
        <v>0</v>
      </c>
      <c r="H12" s="5">
        <f t="shared" si="4"/>
        <v>0</v>
      </c>
      <c r="I12" s="5">
        <f t="shared" si="5"/>
        <v>0</v>
      </c>
      <c r="J12" s="5">
        <f t="shared" si="6"/>
        <v>0</v>
      </c>
      <c r="K12" s="5">
        <v>0</v>
      </c>
      <c r="L12" s="122">
        <v>0</v>
      </c>
      <c r="M12" s="5">
        <f t="shared" si="7"/>
        <v>0</v>
      </c>
      <c r="N12" s="26">
        <f t="shared" si="3"/>
        <v>0</v>
      </c>
      <c r="O12" s="1" t="str">
        <f>'Door Comparison'!X12</f>
        <v>Existing door - Excluded</v>
      </c>
    </row>
    <row r="13" spans="1:15" x14ac:dyDescent="0.2">
      <c r="A13" s="117">
        <f>'Door Comparison'!A13</f>
        <v>0</v>
      </c>
      <c r="B13" s="109">
        <f>'Door Comparison'!B13</f>
        <v>8</v>
      </c>
      <c r="C13" s="109" t="str">
        <f>'Door Comparison'!C13</f>
        <v>R08</v>
      </c>
      <c r="D13" s="109" t="str">
        <f>'Door Comparison'!F13</f>
        <v>Profab</v>
      </c>
      <c r="E13" s="13">
        <f>'Door Comparison'!N13</f>
        <v>1</v>
      </c>
      <c r="F13" s="72">
        <f>('Door Labour'!Z13/'Door Labour'!L$3)*'Door Summary'!H$3</f>
        <v>211.99</v>
      </c>
      <c r="G13" s="4">
        <f>'Door Materials'!X13</f>
        <v>890.15</v>
      </c>
      <c r="H13" s="238">
        <f t="shared" si="4"/>
        <v>1102.1400000000001</v>
      </c>
      <c r="I13" s="238">
        <f t="shared" si="5"/>
        <v>132.26</v>
      </c>
      <c r="J13" s="238">
        <f t="shared" si="6"/>
        <v>1234.4000000000001</v>
      </c>
      <c r="K13" s="5">
        <v>0</v>
      </c>
      <c r="L13" s="122">
        <v>0</v>
      </c>
      <c r="M13" s="238">
        <f t="shared" si="7"/>
        <v>1234.4000000000001</v>
      </c>
      <c r="N13" s="26">
        <f t="shared" si="3"/>
        <v>1234.4000000000001</v>
      </c>
    </row>
    <row r="14" spans="1:15" x14ac:dyDescent="0.2">
      <c r="A14" s="117">
        <f>'Door Comparison'!A14</f>
        <v>0</v>
      </c>
      <c r="B14" s="109">
        <f>'Door Comparison'!B14</f>
        <v>9</v>
      </c>
      <c r="C14" s="109" t="str">
        <f>'Door Comparison'!C14</f>
        <v>C11</v>
      </c>
      <c r="D14" s="109" t="str">
        <f>'Door Comparison'!F14</f>
        <v>Timber</v>
      </c>
      <c r="E14" s="13">
        <f>'Door Comparison'!N14</f>
        <v>1</v>
      </c>
      <c r="F14" s="72">
        <f>('Door Labour'!Z14/'Door Labour'!L$3)*'Door Summary'!H$3</f>
        <v>208.94</v>
      </c>
      <c r="G14" s="4">
        <f>'Door Materials'!X14</f>
        <v>343.6</v>
      </c>
      <c r="H14" s="238">
        <f t="shared" si="4"/>
        <v>552.54</v>
      </c>
      <c r="I14" s="238">
        <f t="shared" si="5"/>
        <v>66.3</v>
      </c>
      <c r="J14" s="238">
        <f t="shared" si="6"/>
        <v>618.84</v>
      </c>
      <c r="K14" s="5">
        <v>0</v>
      </c>
      <c r="L14" s="122">
        <v>0</v>
      </c>
      <c r="M14" s="238">
        <f t="shared" si="7"/>
        <v>618.84</v>
      </c>
      <c r="N14" s="26">
        <f t="shared" si="3"/>
        <v>618.84</v>
      </c>
    </row>
    <row r="15" spans="1:15" x14ac:dyDescent="0.2">
      <c r="A15" s="117">
        <f>'Door Comparison'!A15</f>
        <v>0</v>
      </c>
      <c r="B15" s="109">
        <f>'Door Comparison'!B15</f>
        <v>10</v>
      </c>
      <c r="C15" s="109" t="str">
        <f>'Door Comparison'!C15</f>
        <v>E06</v>
      </c>
      <c r="D15" s="109" t="str">
        <f>'Door Comparison'!F15</f>
        <v>Metal</v>
      </c>
      <c r="E15" s="13">
        <f>'Door Comparison'!N15</f>
        <v>1</v>
      </c>
      <c r="F15" s="72">
        <f>('Door Labour'!Z15/'Door Labour'!L$3)*'Door Summary'!H$3</f>
        <v>0</v>
      </c>
      <c r="G15" s="4">
        <f>'Door Materials'!X15</f>
        <v>1597.06</v>
      </c>
      <c r="H15" s="238">
        <f t="shared" si="4"/>
        <v>1597.06</v>
      </c>
      <c r="I15" s="238">
        <f t="shared" si="5"/>
        <v>191.65</v>
      </c>
      <c r="J15" s="238">
        <f t="shared" si="6"/>
        <v>1788.71</v>
      </c>
      <c r="K15" s="5">
        <v>0</v>
      </c>
      <c r="L15" s="122">
        <v>0</v>
      </c>
      <c r="M15" s="238">
        <f t="shared" si="7"/>
        <v>1788.71</v>
      </c>
      <c r="N15" s="26">
        <f t="shared" si="3"/>
        <v>1788.71</v>
      </c>
      <c r="O15" s="1" t="str">
        <f>'Door Comparison'!X15</f>
        <v>Fully clad metal doors cannot be fire certificated we have therefore allowed for a metal doorset</v>
      </c>
    </row>
    <row r="16" spans="1:15" x14ac:dyDescent="0.2">
      <c r="A16" s="117">
        <f>'Door Comparison'!A16</f>
        <v>0</v>
      </c>
      <c r="B16" s="109">
        <f>'Door Comparison'!B16</f>
        <v>13</v>
      </c>
      <c r="C16" s="109">
        <f>'Door Comparison'!C16</f>
        <v>0</v>
      </c>
      <c r="D16" s="109">
        <f>'Door Comparison'!F16</f>
        <v>0</v>
      </c>
      <c r="E16" s="13">
        <f>'Door Comparison'!N16</f>
        <v>0</v>
      </c>
      <c r="F16" s="72">
        <f>('Door Labour'!Z16/'Door Labour'!L$3)*'Door Summary'!H$3</f>
        <v>0</v>
      </c>
      <c r="G16" s="4">
        <f>'Door Materials'!X16</f>
        <v>0</v>
      </c>
      <c r="H16" s="238">
        <f t="shared" si="4"/>
        <v>0</v>
      </c>
      <c r="I16" s="238">
        <f t="shared" si="5"/>
        <v>0</v>
      </c>
      <c r="J16" s="238">
        <f t="shared" si="6"/>
        <v>0</v>
      </c>
      <c r="K16" s="5">
        <v>0</v>
      </c>
      <c r="L16" s="122">
        <v>0</v>
      </c>
      <c r="M16" s="238">
        <f t="shared" si="7"/>
        <v>0</v>
      </c>
      <c r="N16" s="26">
        <f t="shared" si="3"/>
        <v>0</v>
      </c>
      <c r="O16" s="1" t="str">
        <f>'Door Comparison'!X16</f>
        <v>Existing door - Excluded</v>
      </c>
    </row>
    <row r="17" spans="1:15" x14ac:dyDescent="0.2">
      <c r="A17" s="117">
        <f>'Door Comparison'!A17</f>
        <v>0</v>
      </c>
      <c r="B17" s="109">
        <f>'Door Comparison'!B17</f>
        <v>14</v>
      </c>
      <c r="C17" s="109">
        <f>'Door Comparison'!C17</f>
        <v>0</v>
      </c>
      <c r="D17" s="109">
        <f>'Door Comparison'!F17</f>
        <v>0</v>
      </c>
      <c r="E17" s="13">
        <f>'Door Comparison'!N17</f>
        <v>0</v>
      </c>
      <c r="F17" s="72">
        <f>('Door Labour'!Z17/'Door Labour'!L$3)*'Door Summary'!H$3</f>
        <v>0</v>
      </c>
      <c r="G17" s="4">
        <f>'Door Materials'!X17</f>
        <v>0</v>
      </c>
      <c r="H17" s="238">
        <f t="shared" si="4"/>
        <v>0</v>
      </c>
      <c r="I17" s="238">
        <f t="shared" si="5"/>
        <v>0</v>
      </c>
      <c r="J17" s="238">
        <f t="shared" si="6"/>
        <v>0</v>
      </c>
      <c r="K17" s="5">
        <v>0</v>
      </c>
      <c r="L17" s="122">
        <v>0</v>
      </c>
      <c r="M17" s="238">
        <f t="shared" si="7"/>
        <v>0</v>
      </c>
      <c r="N17" s="26">
        <f t="shared" si="3"/>
        <v>0</v>
      </c>
      <c r="O17" s="1" t="str">
        <f>'Door Comparison'!X17</f>
        <v>Existing door - Excluded</v>
      </c>
    </row>
    <row r="18" spans="1:15" x14ac:dyDescent="0.2">
      <c r="A18" s="117">
        <f>'Door Comparison'!A18</f>
        <v>0</v>
      </c>
      <c r="B18" s="109">
        <f>'Door Comparison'!B18</f>
        <v>15</v>
      </c>
      <c r="C18" s="109" t="str">
        <f>'Door Comparison'!C18</f>
        <v>C07</v>
      </c>
      <c r="D18" s="109" t="str">
        <f>'Door Comparison'!F18</f>
        <v>Timber</v>
      </c>
      <c r="E18" s="13">
        <f>'Door Comparison'!N18</f>
        <v>1</v>
      </c>
      <c r="F18" s="72">
        <f>('Door Labour'!Z18/'Door Labour'!L$3)*'Door Summary'!H$3</f>
        <v>99.79</v>
      </c>
      <c r="G18" s="4">
        <f>'Door Materials'!X18</f>
        <v>1135.48</v>
      </c>
      <c r="H18" s="238">
        <f t="shared" si="4"/>
        <v>1235.27</v>
      </c>
      <c r="I18" s="238">
        <f t="shared" si="5"/>
        <v>148.22999999999999</v>
      </c>
      <c r="J18" s="238">
        <f t="shared" si="6"/>
        <v>1383.5</v>
      </c>
      <c r="K18" s="5">
        <v>0</v>
      </c>
      <c r="L18" s="122">
        <v>0</v>
      </c>
      <c r="M18" s="238">
        <f t="shared" si="7"/>
        <v>1383.5</v>
      </c>
      <c r="N18" s="26">
        <f t="shared" si="3"/>
        <v>1383.5</v>
      </c>
    </row>
    <row r="19" spans="1:15" x14ac:dyDescent="0.2">
      <c r="A19" s="117">
        <f>'Door Comparison'!A19</f>
        <v>0</v>
      </c>
      <c r="B19" s="109">
        <f>'Door Comparison'!B19</f>
        <v>16</v>
      </c>
      <c r="C19" s="109" t="str">
        <f>'Door Comparison'!C19</f>
        <v>C08</v>
      </c>
      <c r="D19" s="109">
        <f>'Door Comparison'!F19</f>
        <v>0</v>
      </c>
      <c r="E19" s="13">
        <f>'Door Comparison'!N19</f>
        <v>0</v>
      </c>
      <c r="F19" s="72">
        <f>('Door Labour'!Z19/'Door Labour'!L$3)*'Door Summary'!H$3</f>
        <v>0</v>
      </c>
      <c r="G19" s="4">
        <f>'Door Materials'!X19</f>
        <v>0</v>
      </c>
      <c r="H19" s="238">
        <f t="shared" si="4"/>
        <v>0</v>
      </c>
      <c r="I19" s="238">
        <f t="shared" si="5"/>
        <v>0</v>
      </c>
      <c r="J19" s="238">
        <f t="shared" si="6"/>
        <v>0</v>
      </c>
      <c r="K19" s="5">
        <v>0</v>
      </c>
      <c r="L19" s="122">
        <v>0</v>
      </c>
      <c r="M19" s="238">
        <f t="shared" si="7"/>
        <v>0</v>
      </c>
      <c r="N19" s="26">
        <f t="shared" si="3"/>
        <v>0</v>
      </c>
      <c r="O19" s="1" t="str">
        <f>'Door Comparison'!X19</f>
        <v>Omitted</v>
      </c>
    </row>
    <row r="20" spans="1:15" x14ac:dyDescent="0.2">
      <c r="A20" s="117">
        <f>'Door Comparison'!A20</f>
        <v>0</v>
      </c>
      <c r="B20" s="109">
        <f>'Door Comparison'!B20</f>
        <v>17</v>
      </c>
      <c r="C20" s="109" t="str">
        <f>'Door Comparison'!C20</f>
        <v>E07</v>
      </c>
      <c r="D20" s="109" t="str">
        <f>'Door Comparison'!F20</f>
        <v>Metal</v>
      </c>
      <c r="E20" s="13">
        <f>'Door Comparison'!N20</f>
        <v>1</v>
      </c>
      <c r="F20" s="72">
        <f>('Door Labour'!Z20/'Door Labour'!L$3)*'Door Summary'!H$3</f>
        <v>0</v>
      </c>
      <c r="G20" s="4">
        <f>'Door Materials'!X20</f>
        <v>1954.52</v>
      </c>
      <c r="H20" s="238">
        <f t="shared" si="4"/>
        <v>1954.52</v>
      </c>
      <c r="I20" s="238">
        <f t="shared" si="5"/>
        <v>234.54</v>
      </c>
      <c r="J20" s="238">
        <f t="shared" si="6"/>
        <v>2189.06</v>
      </c>
      <c r="K20" s="5">
        <v>0</v>
      </c>
      <c r="L20" s="122">
        <v>0</v>
      </c>
      <c r="M20" s="238">
        <f t="shared" si="7"/>
        <v>2189.06</v>
      </c>
      <c r="N20" s="26">
        <f t="shared" si="3"/>
        <v>2189.06</v>
      </c>
      <c r="O20" s="1" t="str">
        <f>'Door Comparison'!X20</f>
        <v>Fully clad metal doors cannot be fire certificated we have therefore allowed for a metal doorset</v>
      </c>
    </row>
    <row r="21" spans="1:15" x14ac:dyDescent="0.2">
      <c r="A21" s="117">
        <f>'Door Comparison'!A21</f>
        <v>0</v>
      </c>
      <c r="B21" s="109">
        <f>'Door Comparison'!B21</f>
        <v>18</v>
      </c>
      <c r="C21" s="109" t="str">
        <f>'Door Comparison'!C21</f>
        <v>E07</v>
      </c>
      <c r="D21" s="109" t="str">
        <f>'Door Comparison'!F21</f>
        <v>Metal</v>
      </c>
      <c r="E21" s="13">
        <f>'Door Comparison'!N21</f>
        <v>1</v>
      </c>
      <c r="F21" s="72">
        <f>('Door Labour'!Z21/'Door Labour'!L$3)*'Door Summary'!H$3</f>
        <v>0</v>
      </c>
      <c r="G21" s="4">
        <f>'Door Materials'!X21</f>
        <v>1631.48</v>
      </c>
      <c r="H21" s="238">
        <f t="shared" si="4"/>
        <v>1631.48</v>
      </c>
      <c r="I21" s="238">
        <f t="shared" si="5"/>
        <v>195.78</v>
      </c>
      <c r="J21" s="238">
        <f t="shared" si="6"/>
        <v>1827.26</v>
      </c>
      <c r="K21" s="5">
        <v>0</v>
      </c>
      <c r="L21" s="122">
        <v>0</v>
      </c>
      <c r="M21" s="238">
        <f t="shared" si="7"/>
        <v>1827.26</v>
      </c>
      <c r="N21" s="26">
        <f t="shared" si="3"/>
        <v>1827.26</v>
      </c>
      <c r="O21" s="1" t="str">
        <f>'Door Comparison'!X21</f>
        <v>Fully clad metal doors cannot be fire certificated we have therefore allowed for a metal doorset</v>
      </c>
    </row>
    <row r="22" spans="1:15" x14ac:dyDescent="0.2">
      <c r="A22" s="117">
        <f>'Door Comparison'!A22</f>
        <v>0</v>
      </c>
      <c r="B22" s="109">
        <f>'Door Comparison'!B22</f>
        <v>19</v>
      </c>
      <c r="C22" s="109" t="str">
        <f>'Door Comparison'!C22</f>
        <v>E07</v>
      </c>
      <c r="D22" s="109" t="str">
        <f>'Door Comparison'!F22</f>
        <v>Metal</v>
      </c>
      <c r="E22" s="13">
        <f>'Door Comparison'!N22</f>
        <v>1</v>
      </c>
      <c r="F22" s="72">
        <f>('Door Labour'!Z22/'Door Labour'!L$3)*'Door Summary'!H$3</f>
        <v>0</v>
      </c>
      <c r="G22" s="4">
        <f>'Door Materials'!X22</f>
        <v>1630.61</v>
      </c>
      <c r="H22" s="238">
        <f t="shared" si="4"/>
        <v>1630.61</v>
      </c>
      <c r="I22" s="238">
        <f t="shared" si="5"/>
        <v>195.67</v>
      </c>
      <c r="J22" s="238">
        <f t="shared" si="6"/>
        <v>1826.28</v>
      </c>
      <c r="K22" s="5">
        <v>0</v>
      </c>
      <c r="L22" s="122">
        <v>0</v>
      </c>
      <c r="M22" s="238">
        <f t="shared" si="7"/>
        <v>1826.28</v>
      </c>
      <c r="N22" s="26">
        <f t="shared" si="3"/>
        <v>1826.28</v>
      </c>
      <c r="O22" s="1" t="str">
        <f>'Door Comparison'!X22</f>
        <v>Fully clad metal doors cannot be fire certificated we have therefore allowed for a metal doorset</v>
      </c>
    </row>
    <row r="23" spans="1:15" x14ac:dyDescent="0.2">
      <c r="A23" s="117">
        <f>'Door Comparison'!A23</f>
        <v>0</v>
      </c>
      <c r="B23" s="109">
        <f>'Door Comparison'!B23</f>
        <v>20</v>
      </c>
      <c r="C23" s="109" t="str">
        <f>'Door Comparison'!C23</f>
        <v>E07</v>
      </c>
      <c r="D23" s="109" t="str">
        <f>'Door Comparison'!F23</f>
        <v>Metal</v>
      </c>
      <c r="E23" s="13">
        <f>'Door Comparison'!N23</f>
        <v>1</v>
      </c>
      <c r="F23" s="72">
        <f>('Door Labour'!Z23/'Door Labour'!L$3)*'Door Summary'!H$3</f>
        <v>0</v>
      </c>
      <c r="G23" s="4">
        <f>'Door Materials'!X23</f>
        <v>1547.72</v>
      </c>
      <c r="H23" s="238">
        <f t="shared" si="4"/>
        <v>1547.72</v>
      </c>
      <c r="I23" s="238">
        <f t="shared" si="5"/>
        <v>185.73</v>
      </c>
      <c r="J23" s="238">
        <f t="shared" si="6"/>
        <v>1733.45</v>
      </c>
      <c r="K23" s="5">
        <v>0</v>
      </c>
      <c r="L23" s="122">
        <v>0</v>
      </c>
      <c r="M23" s="238">
        <f t="shared" si="7"/>
        <v>1733.45</v>
      </c>
      <c r="N23" s="26">
        <f t="shared" si="3"/>
        <v>1733.45</v>
      </c>
      <c r="O23" s="1" t="str">
        <f>'Door Comparison'!X23</f>
        <v>Fully clad metal doors cannot be fire certificated we have therefore allowed for a metal doorset</v>
      </c>
    </row>
    <row r="24" spans="1:15" x14ac:dyDescent="0.2">
      <c r="A24" s="117">
        <f>'Door Comparison'!A24</f>
        <v>0</v>
      </c>
      <c r="B24" s="109">
        <f>'Door Comparison'!B24</f>
        <v>22</v>
      </c>
      <c r="C24" s="109" t="str">
        <f>'Door Comparison'!C24</f>
        <v>E07</v>
      </c>
      <c r="D24" s="109" t="str">
        <f>'Door Comparison'!F24</f>
        <v>Metal</v>
      </c>
      <c r="E24" s="13">
        <f>'Door Comparison'!N24</f>
        <v>1</v>
      </c>
      <c r="F24" s="72">
        <f>('Door Labour'!Z24/'Door Labour'!L$3)*'Door Summary'!H$3</f>
        <v>0</v>
      </c>
      <c r="G24" s="4">
        <f>'Door Materials'!X24</f>
        <v>1545.09</v>
      </c>
      <c r="H24" s="238">
        <f t="shared" si="4"/>
        <v>1545.09</v>
      </c>
      <c r="I24" s="238">
        <f t="shared" si="5"/>
        <v>185.41</v>
      </c>
      <c r="J24" s="238">
        <f t="shared" si="6"/>
        <v>1730.5</v>
      </c>
      <c r="K24" s="5">
        <v>0</v>
      </c>
      <c r="L24" s="122">
        <v>0</v>
      </c>
      <c r="M24" s="238">
        <f t="shared" si="7"/>
        <v>1730.5</v>
      </c>
      <c r="N24" s="26">
        <f t="shared" si="3"/>
        <v>1730.5</v>
      </c>
      <c r="O24" s="1" t="str">
        <f>'Door Comparison'!X24</f>
        <v>Fully clad metal doors cannot be fire certificated we have therefore allowed for a metal doorset</v>
      </c>
    </row>
    <row r="25" spans="1:15" x14ac:dyDescent="0.2">
      <c r="A25" s="117">
        <f>'Door Comparison'!A25</f>
        <v>0</v>
      </c>
      <c r="B25" s="109">
        <f>'Door Comparison'!B25</f>
        <v>23</v>
      </c>
      <c r="C25" s="109" t="str">
        <f>'Door Comparison'!C25</f>
        <v>E07</v>
      </c>
      <c r="D25" s="109" t="str">
        <f>'Door Comparison'!F25</f>
        <v>Metal</v>
      </c>
      <c r="E25" s="13">
        <f>'Door Comparison'!N25</f>
        <v>1</v>
      </c>
      <c r="F25" s="72">
        <f>('Door Labour'!Z25/'Door Labour'!L$3)*'Door Summary'!H$3</f>
        <v>0</v>
      </c>
      <c r="G25" s="4">
        <f>'Door Materials'!X25</f>
        <v>1547.69</v>
      </c>
      <c r="H25" s="238">
        <f t="shared" si="4"/>
        <v>1547.69</v>
      </c>
      <c r="I25" s="238">
        <f t="shared" si="5"/>
        <v>185.72</v>
      </c>
      <c r="J25" s="238">
        <f t="shared" si="6"/>
        <v>1733.41</v>
      </c>
      <c r="K25" s="5">
        <v>0</v>
      </c>
      <c r="L25" s="122">
        <v>0</v>
      </c>
      <c r="M25" s="238">
        <f t="shared" si="7"/>
        <v>1733.41</v>
      </c>
      <c r="N25" s="26">
        <f t="shared" si="3"/>
        <v>1733.41</v>
      </c>
      <c r="O25" s="1" t="str">
        <f>'Door Comparison'!X25</f>
        <v>Fully clad metal doors cannot be fire certificated we have therefore allowed for a metal doorset</v>
      </c>
    </row>
    <row r="26" spans="1:15" x14ac:dyDescent="0.2">
      <c r="A26" s="117">
        <f>'Door Comparison'!A26</f>
        <v>0</v>
      </c>
      <c r="B26" s="109">
        <f>'Door Comparison'!B26</f>
        <v>24</v>
      </c>
      <c r="C26" s="109" t="str">
        <f>'Door Comparison'!C26</f>
        <v>E07</v>
      </c>
      <c r="D26" s="109" t="str">
        <f>'Door Comparison'!F26</f>
        <v>Metal</v>
      </c>
      <c r="E26" s="13">
        <f>'Door Comparison'!N26</f>
        <v>1</v>
      </c>
      <c r="F26" s="72">
        <f>('Door Labour'!Z26/'Door Labour'!L$3)*'Door Summary'!H$3</f>
        <v>0</v>
      </c>
      <c r="G26" s="4">
        <f>'Door Materials'!X26</f>
        <v>1698.97</v>
      </c>
      <c r="H26" s="238">
        <f t="shared" si="4"/>
        <v>1698.97</v>
      </c>
      <c r="I26" s="238">
        <f t="shared" si="5"/>
        <v>203.88</v>
      </c>
      <c r="J26" s="238">
        <f t="shared" si="6"/>
        <v>1902.85</v>
      </c>
      <c r="K26" s="5">
        <v>0</v>
      </c>
      <c r="L26" s="122">
        <v>0</v>
      </c>
      <c r="M26" s="238">
        <f t="shared" si="7"/>
        <v>1902.85</v>
      </c>
      <c r="N26" s="26">
        <f t="shared" si="3"/>
        <v>1902.85</v>
      </c>
      <c r="O26" s="1" t="str">
        <f>'Door Comparison'!X26</f>
        <v>Fully clad metal doors cannot be fire certificated we have therefore allowed for a metal doorset</v>
      </c>
    </row>
    <row r="27" spans="1:15" x14ac:dyDescent="0.2">
      <c r="A27" s="117">
        <f>'Door Comparison'!A27</f>
        <v>0</v>
      </c>
      <c r="B27" s="109">
        <f>'Door Comparison'!B27</f>
        <v>25</v>
      </c>
      <c r="C27" s="109" t="str">
        <f>'Door Comparison'!C27</f>
        <v>E07</v>
      </c>
      <c r="D27" s="109" t="str">
        <f>'Door Comparison'!F27</f>
        <v>Metal</v>
      </c>
      <c r="E27" s="13">
        <f>'Door Comparison'!N27</f>
        <v>1</v>
      </c>
      <c r="F27" s="72">
        <f>('Door Labour'!Z27/'Door Labour'!L$3)*'Door Summary'!H$3</f>
        <v>0</v>
      </c>
      <c r="G27" s="4">
        <f>'Door Materials'!X27</f>
        <v>1716.42</v>
      </c>
      <c r="H27" s="238">
        <f t="shared" si="4"/>
        <v>1716.42</v>
      </c>
      <c r="I27" s="238">
        <f t="shared" si="5"/>
        <v>205.97</v>
      </c>
      <c r="J27" s="238">
        <f t="shared" si="6"/>
        <v>1922.39</v>
      </c>
      <c r="K27" s="5">
        <v>0</v>
      </c>
      <c r="L27" s="122">
        <v>0</v>
      </c>
      <c r="M27" s="238">
        <f t="shared" si="7"/>
        <v>1922.39</v>
      </c>
      <c r="N27" s="26">
        <f t="shared" si="3"/>
        <v>1922.39</v>
      </c>
      <c r="O27" s="1" t="str">
        <f>'Door Comparison'!X27</f>
        <v>Fully clad metal doors cannot be fire certificated we have therefore allowed for a metal doorset</v>
      </c>
    </row>
    <row r="28" spans="1:15" x14ac:dyDescent="0.2">
      <c r="A28" s="117">
        <f>'Door Comparison'!A28</f>
        <v>0</v>
      </c>
      <c r="B28" s="109">
        <f>'Door Comparison'!B28</f>
        <v>26</v>
      </c>
      <c r="C28" s="109" t="str">
        <f>'Door Comparison'!C28</f>
        <v>UKPN1</v>
      </c>
      <c r="D28" s="109">
        <f>'Door Comparison'!F28</f>
        <v>0</v>
      </c>
      <c r="E28" s="13">
        <f>'Door Comparison'!N28</f>
        <v>0</v>
      </c>
      <c r="F28" s="72">
        <f>('Door Labour'!Z28/'Door Labour'!L$3)*'Door Summary'!H$3</f>
        <v>0</v>
      </c>
      <c r="G28" s="4">
        <f>'Door Materials'!X28</f>
        <v>0</v>
      </c>
      <c r="H28" s="238">
        <f t="shared" si="4"/>
        <v>0</v>
      </c>
      <c r="I28" s="238">
        <f t="shared" si="5"/>
        <v>0</v>
      </c>
      <c r="J28" s="238">
        <f t="shared" si="6"/>
        <v>0</v>
      </c>
      <c r="K28" s="5">
        <v>0</v>
      </c>
      <c r="L28" s="122">
        <v>0</v>
      </c>
      <c r="M28" s="238">
        <f t="shared" si="7"/>
        <v>0</v>
      </c>
      <c r="N28" s="26">
        <f t="shared" si="3"/>
        <v>0</v>
      </c>
      <c r="O28" s="1" t="str">
        <f>'Door Comparison'!X28</f>
        <v>By others - Excluded</v>
      </c>
    </row>
    <row r="29" spans="1:15" x14ac:dyDescent="0.2">
      <c r="A29" s="117">
        <f>'Door Comparison'!A29</f>
        <v>0</v>
      </c>
      <c r="B29" s="109">
        <f>'Door Comparison'!B29</f>
        <v>29</v>
      </c>
      <c r="C29" s="109" t="str">
        <f>'Door Comparison'!C29</f>
        <v>L01</v>
      </c>
      <c r="D29" s="109">
        <f>'Door Comparison'!F29</f>
        <v>0</v>
      </c>
      <c r="E29" s="13">
        <f>'Door Comparison'!N29</f>
        <v>0</v>
      </c>
      <c r="F29" s="72">
        <f>('Door Labour'!Z29/'Door Labour'!L$3)*'Door Summary'!H$3</f>
        <v>0</v>
      </c>
      <c r="G29" s="4">
        <f>'Door Materials'!X29</f>
        <v>0</v>
      </c>
      <c r="H29" s="238">
        <f t="shared" si="4"/>
        <v>0</v>
      </c>
      <c r="I29" s="238">
        <f t="shared" si="5"/>
        <v>0</v>
      </c>
      <c r="J29" s="238">
        <f t="shared" si="6"/>
        <v>0</v>
      </c>
      <c r="K29" s="5">
        <v>0</v>
      </c>
      <c r="L29" s="122">
        <v>0</v>
      </c>
      <c r="M29" s="238">
        <f t="shared" si="7"/>
        <v>0</v>
      </c>
      <c r="N29" s="26">
        <f t="shared" si="3"/>
        <v>0</v>
      </c>
      <c r="O29" s="1" t="str">
        <f>'Door Comparison'!X29</f>
        <v>Lift doors. Excluded</v>
      </c>
    </row>
    <row r="30" spans="1:15" x14ac:dyDescent="0.2">
      <c r="A30" s="117">
        <f>'Door Comparison'!A30</f>
        <v>0</v>
      </c>
      <c r="B30" s="109">
        <f>'Door Comparison'!B30</f>
        <v>30</v>
      </c>
      <c r="C30" s="109" t="str">
        <f>'Door Comparison'!C30</f>
        <v>L01</v>
      </c>
      <c r="D30" s="109">
        <f>'Door Comparison'!F30</f>
        <v>0</v>
      </c>
      <c r="E30" s="13">
        <f>'Door Comparison'!N30</f>
        <v>0</v>
      </c>
      <c r="F30" s="72">
        <f>('Door Labour'!Z30/'Door Labour'!L$3)*'Door Summary'!H$3</f>
        <v>0</v>
      </c>
      <c r="G30" s="4">
        <f>'Door Materials'!X30</f>
        <v>0</v>
      </c>
      <c r="H30" s="238">
        <f t="shared" si="4"/>
        <v>0</v>
      </c>
      <c r="I30" s="238">
        <f t="shared" si="5"/>
        <v>0</v>
      </c>
      <c r="J30" s="238">
        <f t="shared" si="6"/>
        <v>0</v>
      </c>
      <c r="K30" s="5">
        <v>0</v>
      </c>
      <c r="L30" s="122">
        <v>0</v>
      </c>
      <c r="M30" s="238">
        <f t="shared" si="7"/>
        <v>0</v>
      </c>
      <c r="N30" s="26">
        <f t="shared" si="3"/>
        <v>0</v>
      </c>
      <c r="O30" s="1" t="str">
        <f>'Door Comparison'!X30</f>
        <v>Lift doors. Excluded</v>
      </c>
    </row>
    <row r="31" spans="1:15" x14ac:dyDescent="0.2">
      <c r="A31" s="117">
        <f>'Door Comparison'!A31</f>
        <v>0</v>
      </c>
      <c r="B31" s="109">
        <f>'Door Comparison'!B31</f>
        <v>31</v>
      </c>
      <c r="C31" s="109" t="str">
        <f>'Door Comparison'!C31</f>
        <v>L01</v>
      </c>
      <c r="D31" s="109">
        <f>'Door Comparison'!F31</f>
        <v>0</v>
      </c>
      <c r="E31" s="13">
        <f>'Door Comparison'!N31</f>
        <v>0</v>
      </c>
      <c r="F31" s="72">
        <f>('Door Labour'!Z31/'Door Labour'!L$3)*'Door Summary'!H$3</f>
        <v>0</v>
      </c>
      <c r="G31" s="4">
        <f>'Door Materials'!X31</f>
        <v>0</v>
      </c>
      <c r="H31" s="238">
        <f t="shared" si="4"/>
        <v>0</v>
      </c>
      <c r="I31" s="238">
        <f t="shared" si="5"/>
        <v>0</v>
      </c>
      <c r="J31" s="238">
        <f t="shared" si="6"/>
        <v>0</v>
      </c>
      <c r="K31" s="5">
        <v>0</v>
      </c>
      <c r="L31" s="122">
        <v>0</v>
      </c>
      <c r="M31" s="238">
        <f t="shared" si="7"/>
        <v>0</v>
      </c>
      <c r="N31" s="26">
        <f t="shared" si="3"/>
        <v>0</v>
      </c>
      <c r="O31" s="1" t="str">
        <f>'Door Comparison'!X31</f>
        <v>Lift doors. Excluded</v>
      </c>
    </row>
    <row r="32" spans="1:15" x14ac:dyDescent="0.2">
      <c r="A32" s="117">
        <f>'Door Comparison'!A32</f>
        <v>0</v>
      </c>
      <c r="B32" s="109">
        <f>'Door Comparison'!B32</f>
        <v>32</v>
      </c>
      <c r="C32" s="109" t="str">
        <f>'Door Comparison'!C32</f>
        <v>L01</v>
      </c>
      <c r="D32" s="109">
        <f>'Door Comparison'!F32</f>
        <v>0</v>
      </c>
      <c r="E32" s="13">
        <f>'Door Comparison'!N32</f>
        <v>0</v>
      </c>
      <c r="F32" s="72">
        <f>('Door Labour'!Z32/'Door Labour'!L$3)*'Door Summary'!H$3</f>
        <v>0</v>
      </c>
      <c r="G32" s="4">
        <f>'Door Materials'!X32</f>
        <v>0</v>
      </c>
      <c r="H32" s="238">
        <f t="shared" si="4"/>
        <v>0</v>
      </c>
      <c r="I32" s="238">
        <f t="shared" si="5"/>
        <v>0</v>
      </c>
      <c r="J32" s="238">
        <f t="shared" si="6"/>
        <v>0</v>
      </c>
      <c r="K32" s="5">
        <v>0</v>
      </c>
      <c r="L32" s="122">
        <v>0</v>
      </c>
      <c r="M32" s="238">
        <f t="shared" si="7"/>
        <v>0</v>
      </c>
      <c r="N32" s="26">
        <f t="shared" si="3"/>
        <v>0</v>
      </c>
      <c r="O32" s="1" t="str">
        <f>'Door Comparison'!X32</f>
        <v>Lift doors. Excluded</v>
      </c>
    </row>
    <row r="33" spans="1:15" x14ac:dyDescent="0.2">
      <c r="A33" s="117">
        <f>'Door Comparison'!A33</f>
        <v>0</v>
      </c>
      <c r="B33" s="109">
        <f>'Door Comparison'!B33</f>
        <v>36</v>
      </c>
      <c r="C33" s="109" t="str">
        <f>'Door Comparison'!C33</f>
        <v>R08</v>
      </c>
      <c r="D33" s="109" t="str">
        <f>'Door Comparison'!F33</f>
        <v>Profab</v>
      </c>
      <c r="E33" s="13">
        <f>'Door Comparison'!N33</f>
        <v>1</v>
      </c>
      <c r="F33" s="72">
        <f>('Door Labour'!Z33/'Door Labour'!L$3)*'Door Summary'!H$3</f>
        <v>211.46</v>
      </c>
      <c r="G33" s="4">
        <f>'Door Materials'!X33</f>
        <v>878.4</v>
      </c>
      <c r="H33" s="238">
        <f t="shared" si="4"/>
        <v>1089.8599999999999</v>
      </c>
      <c r="I33" s="238">
        <f t="shared" si="5"/>
        <v>130.78</v>
      </c>
      <c r="J33" s="238">
        <f t="shared" si="6"/>
        <v>1220.6400000000001</v>
      </c>
      <c r="K33" s="5">
        <v>0</v>
      </c>
      <c r="L33" s="122">
        <v>0</v>
      </c>
      <c r="M33" s="238">
        <f t="shared" si="7"/>
        <v>1220.6400000000001</v>
      </c>
      <c r="N33" s="26">
        <f t="shared" si="3"/>
        <v>1220.6400000000001</v>
      </c>
      <c r="O33" s="1" t="str">
        <f>'Door Comparison'!X33</f>
        <v>Profab recommend a door primed for on site decoration by others to match surrounding finishes.</v>
      </c>
    </row>
    <row r="34" spans="1:15" x14ac:dyDescent="0.2">
      <c r="A34" s="117">
        <f>'Door Comparison'!A34</f>
        <v>0</v>
      </c>
      <c r="B34" s="109">
        <f>'Door Comparison'!B34</f>
        <v>38</v>
      </c>
      <c r="C34" s="109" t="str">
        <f>'Door Comparison'!C34</f>
        <v>R02</v>
      </c>
      <c r="D34" s="109" t="str">
        <f>'Door Comparison'!F34</f>
        <v>Profab</v>
      </c>
      <c r="E34" s="13">
        <f>'Door Comparison'!N34</f>
        <v>1</v>
      </c>
      <c r="F34" s="72">
        <f>('Door Labour'!Z34/'Door Labour'!L$3)*'Door Summary'!H$3</f>
        <v>175.37</v>
      </c>
      <c r="G34" s="4">
        <f>'Door Materials'!X34</f>
        <v>119.76</v>
      </c>
      <c r="H34" s="238">
        <f t="shared" si="4"/>
        <v>295.13</v>
      </c>
      <c r="I34" s="238">
        <f t="shared" si="5"/>
        <v>35.42</v>
      </c>
      <c r="J34" s="238">
        <f t="shared" si="6"/>
        <v>330.55</v>
      </c>
      <c r="K34" s="5">
        <v>0</v>
      </c>
      <c r="L34" s="122">
        <v>0</v>
      </c>
      <c r="M34" s="238">
        <f t="shared" si="7"/>
        <v>330.55</v>
      </c>
      <c r="N34" s="26">
        <f t="shared" si="3"/>
        <v>330.55</v>
      </c>
      <c r="O34" s="1" t="str">
        <f>'Door Comparison'!X34</f>
        <v>Profab recommend a door primed for on site decoration by others to match surrounding finishes.</v>
      </c>
    </row>
    <row r="35" spans="1:15" x14ac:dyDescent="0.2">
      <c r="A35" s="117">
        <f>'Door Comparison'!A35</f>
        <v>0</v>
      </c>
      <c r="B35" s="109">
        <f>'Door Comparison'!B35</f>
        <v>39</v>
      </c>
      <c r="C35" s="109" t="str">
        <f>'Door Comparison'!C35</f>
        <v>L01</v>
      </c>
      <c r="D35" s="109">
        <f>'Door Comparison'!F35</f>
        <v>0</v>
      </c>
      <c r="E35" s="13">
        <f>'Door Comparison'!N35</f>
        <v>0</v>
      </c>
      <c r="F35" s="72">
        <f>('Door Labour'!Z35/'Door Labour'!L$3)*'Door Summary'!H$3</f>
        <v>0</v>
      </c>
      <c r="G35" s="4">
        <f>'Door Materials'!X35</f>
        <v>0</v>
      </c>
      <c r="H35" s="238">
        <f t="shared" si="4"/>
        <v>0</v>
      </c>
      <c r="I35" s="238">
        <f t="shared" si="5"/>
        <v>0</v>
      </c>
      <c r="J35" s="238">
        <f t="shared" si="6"/>
        <v>0</v>
      </c>
      <c r="K35" s="5">
        <v>0</v>
      </c>
      <c r="L35" s="122">
        <v>0</v>
      </c>
      <c r="M35" s="238">
        <f t="shared" si="7"/>
        <v>0</v>
      </c>
      <c r="N35" s="26">
        <f t="shared" si="3"/>
        <v>0</v>
      </c>
      <c r="O35" s="1" t="str">
        <f>'Door Comparison'!X35</f>
        <v>Lift doors. Excluded</v>
      </c>
    </row>
    <row r="36" spans="1:15" x14ac:dyDescent="0.2">
      <c r="A36" s="117">
        <f>'Door Comparison'!A36</f>
        <v>0</v>
      </c>
      <c r="B36" s="109">
        <f>'Door Comparison'!B36</f>
        <v>40</v>
      </c>
      <c r="C36" s="109" t="str">
        <f>'Door Comparison'!C36</f>
        <v>UKPN1</v>
      </c>
      <c r="D36" s="109">
        <f>'Door Comparison'!F36</f>
        <v>0</v>
      </c>
      <c r="E36" s="13">
        <f>'Door Comparison'!N36</f>
        <v>0</v>
      </c>
      <c r="F36" s="72">
        <f>('Door Labour'!Z36/'Door Labour'!L$3)*'Door Summary'!H$3</f>
        <v>0</v>
      </c>
      <c r="G36" s="4">
        <f>'Door Materials'!X36</f>
        <v>0</v>
      </c>
      <c r="H36" s="238">
        <f t="shared" si="4"/>
        <v>0</v>
      </c>
      <c r="I36" s="238">
        <f t="shared" si="5"/>
        <v>0</v>
      </c>
      <c r="J36" s="238">
        <f t="shared" si="6"/>
        <v>0</v>
      </c>
      <c r="K36" s="5">
        <v>0</v>
      </c>
      <c r="L36" s="122">
        <v>0</v>
      </c>
      <c r="M36" s="238">
        <f t="shared" si="7"/>
        <v>0</v>
      </c>
      <c r="N36" s="26">
        <f t="shared" si="3"/>
        <v>0</v>
      </c>
      <c r="O36" s="1" t="str">
        <f>'Door Comparison'!X36</f>
        <v>By others - Excluded</v>
      </c>
    </row>
    <row r="37" spans="1:15" x14ac:dyDescent="0.2">
      <c r="A37" s="117">
        <f>'Door Comparison'!A37</f>
        <v>0</v>
      </c>
      <c r="B37" s="109">
        <f>'Door Comparison'!B37</f>
        <v>41</v>
      </c>
      <c r="C37" s="109" t="str">
        <f>'Door Comparison'!C37</f>
        <v>R02</v>
      </c>
      <c r="D37" s="109" t="str">
        <f>'Door Comparison'!F37</f>
        <v>Profab</v>
      </c>
      <c r="E37" s="13">
        <f>'Door Comparison'!N37</f>
        <v>1</v>
      </c>
      <c r="F37" s="72">
        <f>('Door Labour'!Z37/'Door Labour'!L$3)*'Door Summary'!H$3</f>
        <v>174.28</v>
      </c>
      <c r="G37" s="4">
        <f>'Door Materials'!X37</f>
        <v>358.51</v>
      </c>
      <c r="H37" s="238">
        <f t="shared" si="4"/>
        <v>532.79</v>
      </c>
      <c r="I37" s="238">
        <f t="shared" si="5"/>
        <v>63.93</v>
      </c>
      <c r="J37" s="238">
        <f t="shared" si="6"/>
        <v>596.72</v>
      </c>
      <c r="K37" s="5">
        <v>0</v>
      </c>
      <c r="L37" s="122">
        <v>0</v>
      </c>
      <c r="M37" s="238">
        <f t="shared" si="7"/>
        <v>596.72</v>
      </c>
      <c r="N37" s="26">
        <f t="shared" si="3"/>
        <v>596.72</v>
      </c>
      <c r="O37" s="1" t="str">
        <f>'Door Comparison'!X37</f>
        <v>Profab recommend a door primed for on site decoration by others to match surrounding finishes.</v>
      </c>
    </row>
    <row r="38" spans="1:15" x14ac:dyDescent="0.2">
      <c r="A38" s="117">
        <f>'Door Comparison'!A38</f>
        <v>0</v>
      </c>
      <c r="B38" s="109">
        <f>'Door Comparison'!B38</f>
        <v>42</v>
      </c>
      <c r="C38" s="109" t="str">
        <f>'Door Comparison'!C38</f>
        <v>C07</v>
      </c>
      <c r="D38" s="109" t="str">
        <f>'Door Comparison'!F38</f>
        <v>Timber</v>
      </c>
      <c r="E38" s="13">
        <f>'Door Comparison'!N38</f>
        <v>1</v>
      </c>
      <c r="F38" s="72">
        <f>('Door Labour'!Z38/'Door Labour'!L$3)*'Door Summary'!H$3</f>
        <v>142.38999999999999</v>
      </c>
      <c r="G38" s="4">
        <f>'Door Materials'!X38</f>
        <v>285.04000000000002</v>
      </c>
      <c r="H38" s="238">
        <f t="shared" si="4"/>
        <v>427.43</v>
      </c>
      <c r="I38" s="238">
        <f t="shared" si="5"/>
        <v>51.29</v>
      </c>
      <c r="J38" s="238">
        <f t="shared" si="6"/>
        <v>478.72</v>
      </c>
      <c r="K38" s="5">
        <v>0</v>
      </c>
      <c r="L38" s="122">
        <v>0</v>
      </c>
      <c r="M38" s="238">
        <f t="shared" si="7"/>
        <v>478.72</v>
      </c>
      <c r="N38" s="26">
        <f t="shared" si="3"/>
        <v>478.72</v>
      </c>
    </row>
    <row r="39" spans="1:15" x14ac:dyDescent="0.2">
      <c r="A39" s="117">
        <f>'Door Comparison'!A39</f>
        <v>0</v>
      </c>
      <c r="B39" s="109">
        <f>'Door Comparison'!B39</f>
        <v>43</v>
      </c>
      <c r="C39" s="109" t="str">
        <f>'Door Comparison'!C39</f>
        <v>E06</v>
      </c>
      <c r="D39" s="109" t="str">
        <f>'Door Comparison'!F39</f>
        <v>Metal</v>
      </c>
      <c r="E39" s="13">
        <f>'Door Comparison'!N39</f>
        <v>1</v>
      </c>
      <c r="F39" s="72">
        <f>('Door Labour'!Z39/'Door Labour'!L$3)*'Door Summary'!H$3</f>
        <v>0</v>
      </c>
      <c r="G39" s="4">
        <f>'Door Materials'!X39</f>
        <v>1786.06</v>
      </c>
      <c r="H39" s="238">
        <f t="shared" si="4"/>
        <v>1786.06</v>
      </c>
      <c r="I39" s="238">
        <f t="shared" si="5"/>
        <v>214.33</v>
      </c>
      <c r="J39" s="238">
        <f t="shared" si="6"/>
        <v>2000.39</v>
      </c>
      <c r="K39" s="5">
        <v>0</v>
      </c>
      <c r="L39" s="122">
        <v>0</v>
      </c>
      <c r="M39" s="238">
        <f t="shared" si="7"/>
        <v>2000.39</v>
      </c>
      <c r="N39" s="26">
        <f t="shared" si="3"/>
        <v>2000.39</v>
      </c>
      <c r="O39" s="1" t="str">
        <f>'Door Comparison'!X39</f>
        <v>Fully clad metal doors cannot be fire certificated we have therefore allowed for a metal doorset</v>
      </c>
    </row>
    <row r="40" spans="1:15" x14ac:dyDescent="0.2">
      <c r="A40" s="117">
        <f>'Door Comparison'!A40</f>
        <v>0</v>
      </c>
      <c r="B40" s="109">
        <f>'Door Comparison'!B40</f>
        <v>44</v>
      </c>
      <c r="C40" s="109" t="str">
        <f>'Door Comparison'!C40</f>
        <v>E06</v>
      </c>
      <c r="D40" s="109" t="str">
        <f>'Door Comparison'!F40</f>
        <v>Metal</v>
      </c>
      <c r="E40" s="13">
        <f>'Door Comparison'!N40</f>
        <v>1</v>
      </c>
      <c r="F40" s="72">
        <f>('Door Labour'!Z40/'Door Labour'!L$3)*'Door Summary'!H$3</f>
        <v>0</v>
      </c>
      <c r="G40" s="4">
        <f>'Door Materials'!X40</f>
        <v>1698.04</v>
      </c>
      <c r="H40" s="238">
        <f t="shared" si="4"/>
        <v>1698.04</v>
      </c>
      <c r="I40" s="238">
        <f t="shared" si="5"/>
        <v>203.76</v>
      </c>
      <c r="J40" s="238">
        <f t="shared" si="6"/>
        <v>1901.8</v>
      </c>
      <c r="K40" s="5">
        <v>0</v>
      </c>
      <c r="L40" s="122">
        <v>0</v>
      </c>
      <c r="M40" s="238">
        <f t="shared" si="7"/>
        <v>1901.8</v>
      </c>
      <c r="N40" s="26">
        <f t="shared" si="3"/>
        <v>1901.8</v>
      </c>
      <c r="O40" s="1" t="str">
        <f>'Door Comparison'!X40</f>
        <v>Fully clad metal doors cannot be fire certificated we have therefore allowed for a metal doorset</v>
      </c>
    </row>
    <row r="41" spans="1:15" x14ac:dyDescent="0.2">
      <c r="A41" s="117">
        <f>'Door Comparison'!A41</f>
        <v>0</v>
      </c>
      <c r="B41" s="109">
        <f>'Door Comparison'!B41</f>
        <v>45</v>
      </c>
      <c r="C41" s="109" t="str">
        <f>'Door Comparison'!C41</f>
        <v>TBC</v>
      </c>
      <c r="D41" s="109">
        <f>'Door Comparison'!F41</f>
        <v>0</v>
      </c>
      <c r="E41" s="13">
        <f>'Door Comparison'!N41</f>
        <v>0</v>
      </c>
      <c r="F41" s="72">
        <f>('Door Labour'!Z41/'Door Labour'!L$3)*'Door Summary'!H$3</f>
        <v>0</v>
      </c>
      <c r="G41" s="4">
        <f>'Door Materials'!X41</f>
        <v>0</v>
      </c>
      <c r="H41" s="238">
        <f t="shared" si="4"/>
        <v>0</v>
      </c>
      <c r="I41" s="238">
        <f t="shared" si="5"/>
        <v>0</v>
      </c>
      <c r="J41" s="238">
        <f t="shared" si="6"/>
        <v>0</v>
      </c>
      <c r="K41" s="5">
        <v>0</v>
      </c>
      <c r="L41" s="122">
        <v>0</v>
      </c>
      <c r="M41" s="238">
        <f t="shared" si="7"/>
        <v>0</v>
      </c>
      <c r="N41" s="26">
        <f t="shared" si="3"/>
        <v>0</v>
      </c>
      <c r="O41" s="1" t="str">
        <f>'Door Comparison'!X41</f>
        <v>In abeyance - excluded</v>
      </c>
    </row>
    <row r="42" spans="1:15" x14ac:dyDescent="0.2">
      <c r="A42" s="117">
        <f>'Door Comparison'!A42</f>
        <v>0</v>
      </c>
      <c r="B42" s="109">
        <f>'Door Comparison'!B42</f>
        <v>46</v>
      </c>
      <c r="C42" s="109" t="str">
        <f>'Door Comparison'!C42</f>
        <v>TBC</v>
      </c>
      <c r="D42" s="109">
        <f>'Door Comparison'!F42</f>
        <v>0</v>
      </c>
      <c r="E42" s="13">
        <f>'Door Comparison'!N42</f>
        <v>0</v>
      </c>
      <c r="F42" s="72">
        <f>('Door Labour'!Z42/'Door Labour'!L$3)*'Door Summary'!H$3</f>
        <v>0</v>
      </c>
      <c r="G42" s="4">
        <f>'Door Materials'!X42</f>
        <v>0</v>
      </c>
      <c r="H42" s="238">
        <f t="shared" si="4"/>
        <v>0</v>
      </c>
      <c r="I42" s="238">
        <f t="shared" si="5"/>
        <v>0</v>
      </c>
      <c r="J42" s="238">
        <f t="shared" si="6"/>
        <v>0</v>
      </c>
      <c r="K42" s="5">
        <v>0</v>
      </c>
      <c r="L42" s="122">
        <v>0</v>
      </c>
      <c r="M42" s="238">
        <f t="shared" si="7"/>
        <v>0</v>
      </c>
      <c r="N42" s="26">
        <f t="shared" si="3"/>
        <v>0</v>
      </c>
      <c r="O42" s="1" t="str">
        <f>'Door Comparison'!X42</f>
        <v>In abeyance - excluded</v>
      </c>
    </row>
    <row r="43" spans="1:15" x14ac:dyDescent="0.2">
      <c r="A43" s="117">
        <f>'Door Comparison'!A43</f>
        <v>1</v>
      </c>
      <c r="B43" s="109">
        <f>'Door Comparison'!B43</f>
        <v>1</v>
      </c>
      <c r="C43" s="109" t="str">
        <f>'Door Comparison'!C43</f>
        <v>R07</v>
      </c>
      <c r="D43" s="109" t="str">
        <f>'Door Comparison'!F43</f>
        <v>Profab</v>
      </c>
      <c r="E43" s="13">
        <f>'Door Comparison'!N43</f>
        <v>1</v>
      </c>
      <c r="F43" s="72">
        <f>('Door Labour'!Z43/'Door Labour'!L$3)*'Door Summary'!H$3</f>
        <v>196.73</v>
      </c>
      <c r="G43" s="4">
        <f>'Door Materials'!X43</f>
        <v>424.45</v>
      </c>
      <c r="H43" s="238">
        <f t="shared" si="4"/>
        <v>621.17999999999995</v>
      </c>
      <c r="I43" s="238">
        <f t="shared" si="5"/>
        <v>74.540000000000006</v>
      </c>
      <c r="J43" s="238">
        <f t="shared" si="6"/>
        <v>695.72</v>
      </c>
      <c r="K43" s="5">
        <v>0</v>
      </c>
      <c r="L43" s="122">
        <v>0</v>
      </c>
      <c r="M43" s="238">
        <f t="shared" si="7"/>
        <v>695.72</v>
      </c>
      <c r="N43" s="26">
        <f t="shared" si="3"/>
        <v>695.72</v>
      </c>
      <c r="O43" s="1" t="str">
        <f>'Door Comparison'!X43</f>
        <v>Profab recommend a door primed for on site decoration by others to match surrounding finishes.</v>
      </c>
    </row>
    <row r="44" spans="1:15" x14ac:dyDescent="0.2">
      <c r="A44" s="117">
        <f>'Door Comparison'!A44</f>
        <v>1</v>
      </c>
      <c r="B44" s="109">
        <f>'Door Comparison'!B44</f>
        <v>2</v>
      </c>
      <c r="C44" s="109" t="str">
        <f>'Door Comparison'!C44</f>
        <v>E06</v>
      </c>
      <c r="D44" s="109" t="str">
        <f>'Door Comparison'!F44</f>
        <v>Metal</v>
      </c>
      <c r="E44" s="13">
        <f>'Door Comparison'!N44</f>
        <v>1</v>
      </c>
      <c r="F44" s="72">
        <f>('Door Labour'!Z44/'Door Labour'!L$3)*'Door Summary'!H$3</f>
        <v>0</v>
      </c>
      <c r="G44" s="4">
        <f>'Door Materials'!X44</f>
        <v>1061.06</v>
      </c>
      <c r="H44" s="238">
        <f t="shared" si="4"/>
        <v>1061.06</v>
      </c>
      <c r="I44" s="238">
        <f t="shared" si="5"/>
        <v>127.33</v>
      </c>
      <c r="J44" s="238">
        <f t="shared" si="6"/>
        <v>1188.3900000000001</v>
      </c>
      <c r="K44" s="5">
        <v>0</v>
      </c>
      <c r="L44" s="122">
        <v>0</v>
      </c>
      <c r="M44" s="238">
        <f t="shared" si="7"/>
        <v>1188.3900000000001</v>
      </c>
      <c r="N44" s="26">
        <f t="shared" si="3"/>
        <v>1188.3900000000001</v>
      </c>
      <c r="O44" s="1" t="str">
        <f>'Door Comparison'!X44</f>
        <v>Fully clad metal doors cannot be fire certificated we have therefore allowed for a metal doorset</v>
      </c>
    </row>
    <row r="45" spans="1:15" x14ac:dyDescent="0.2">
      <c r="A45" s="117">
        <f>'Door Comparison'!A45</f>
        <v>1</v>
      </c>
      <c r="B45" s="109">
        <f>'Door Comparison'!B45</f>
        <v>5</v>
      </c>
      <c r="C45" s="109" t="str">
        <f>'Door Comparison'!C45</f>
        <v>C07</v>
      </c>
      <c r="D45" s="109" t="str">
        <f>'Door Comparison'!F45</f>
        <v>Timber</v>
      </c>
      <c r="E45" s="13">
        <f>'Door Comparison'!N45</f>
        <v>1</v>
      </c>
      <c r="F45" s="72">
        <f>('Door Labour'!Z45/'Door Labour'!L$3)*'Door Summary'!H$3</f>
        <v>146.53</v>
      </c>
      <c r="G45" s="4">
        <f>'Door Materials'!X45</f>
        <v>1223.42</v>
      </c>
      <c r="H45" s="238">
        <f t="shared" si="4"/>
        <v>1369.95</v>
      </c>
      <c r="I45" s="238">
        <f t="shared" si="5"/>
        <v>164.39</v>
      </c>
      <c r="J45" s="238">
        <f t="shared" si="6"/>
        <v>1534.34</v>
      </c>
      <c r="K45" s="5">
        <v>0</v>
      </c>
      <c r="L45" s="122">
        <v>0</v>
      </c>
      <c r="M45" s="238">
        <f t="shared" si="7"/>
        <v>1534.34</v>
      </c>
      <c r="N45" s="26">
        <f t="shared" si="3"/>
        <v>1534.34</v>
      </c>
    </row>
    <row r="46" spans="1:15" x14ac:dyDescent="0.2">
      <c r="A46" s="117">
        <f>'Door Comparison'!A46</f>
        <v>1</v>
      </c>
      <c r="B46" s="109">
        <f>'Door Comparison'!B46</f>
        <v>6</v>
      </c>
      <c r="C46" s="109" t="str">
        <f>'Door Comparison'!C46</f>
        <v>C07</v>
      </c>
      <c r="D46" s="109" t="str">
        <f>'Door Comparison'!F46</f>
        <v>Timber</v>
      </c>
      <c r="E46" s="13">
        <f>'Door Comparison'!N46</f>
        <v>1</v>
      </c>
      <c r="F46" s="72">
        <f>('Door Labour'!Z46/'Door Labour'!L$3)*'Door Summary'!H$3</f>
        <v>114.19</v>
      </c>
      <c r="G46" s="4">
        <f>'Door Materials'!X46</f>
        <v>471.32</v>
      </c>
      <c r="H46" s="238">
        <f t="shared" si="4"/>
        <v>585.51</v>
      </c>
      <c r="I46" s="238">
        <f t="shared" si="5"/>
        <v>70.260000000000005</v>
      </c>
      <c r="J46" s="238">
        <f t="shared" si="6"/>
        <v>655.77</v>
      </c>
      <c r="K46" s="5">
        <v>0</v>
      </c>
      <c r="L46" s="122">
        <v>0</v>
      </c>
      <c r="M46" s="238">
        <f t="shared" si="7"/>
        <v>655.77</v>
      </c>
      <c r="N46" s="26">
        <f t="shared" si="3"/>
        <v>655.77</v>
      </c>
    </row>
    <row r="47" spans="1:15" x14ac:dyDescent="0.2">
      <c r="A47" s="117">
        <f>'Door Comparison'!A47</f>
        <v>1</v>
      </c>
      <c r="B47" s="109">
        <f>'Door Comparison'!B47</f>
        <v>7</v>
      </c>
      <c r="C47" s="109" t="str">
        <f>'Door Comparison'!C47</f>
        <v>C07</v>
      </c>
      <c r="D47" s="109" t="str">
        <f>'Door Comparison'!F47</f>
        <v>Timber</v>
      </c>
      <c r="E47" s="13">
        <f>'Door Comparison'!N47</f>
        <v>1</v>
      </c>
      <c r="F47" s="72">
        <f>('Door Labour'!Z47/'Door Labour'!L$3)*'Door Summary'!H$3</f>
        <v>114.19</v>
      </c>
      <c r="G47" s="4">
        <f>'Door Materials'!X47</f>
        <v>471.32</v>
      </c>
      <c r="H47" s="238">
        <f t="shared" si="4"/>
        <v>585.51</v>
      </c>
      <c r="I47" s="238">
        <f t="shared" si="5"/>
        <v>70.260000000000005</v>
      </c>
      <c r="J47" s="238">
        <f t="shared" si="6"/>
        <v>655.77</v>
      </c>
      <c r="K47" s="5">
        <v>0</v>
      </c>
      <c r="L47" s="122">
        <v>0</v>
      </c>
      <c r="M47" s="238">
        <f t="shared" si="7"/>
        <v>655.77</v>
      </c>
      <c r="N47" s="26">
        <f t="shared" si="3"/>
        <v>655.77</v>
      </c>
    </row>
    <row r="48" spans="1:15" x14ac:dyDescent="0.2">
      <c r="A48" s="117">
        <f>'Door Comparison'!A48</f>
        <v>1</v>
      </c>
      <c r="B48" s="109">
        <f>'Door Comparison'!B48</f>
        <v>9</v>
      </c>
      <c r="C48" s="109" t="str">
        <f>'Door Comparison'!C48</f>
        <v>L01</v>
      </c>
      <c r="D48" s="109">
        <f>'Door Comparison'!F48</f>
        <v>0</v>
      </c>
      <c r="E48" s="13">
        <f>'Door Comparison'!N48</f>
        <v>0</v>
      </c>
      <c r="F48" s="72">
        <f>('Door Labour'!Z48/'Door Labour'!L$3)*'Door Summary'!H$3</f>
        <v>0</v>
      </c>
      <c r="G48" s="4">
        <f>'Door Materials'!X48</f>
        <v>0</v>
      </c>
      <c r="H48" s="238">
        <f t="shared" si="4"/>
        <v>0</v>
      </c>
      <c r="I48" s="238">
        <f t="shared" si="5"/>
        <v>0</v>
      </c>
      <c r="J48" s="238">
        <f t="shared" si="6"/>
        <v>0</v>
      </c>
      <c r="K48" s="5">
        <v>0</v>
      </c>
      <c r="L48" s="122">
        <v>0</v>
      </c>
      <c r="M48" s="238">
        <f t="shared" si="7"/>
        <v>0</v>
      </c>
      <c r="N48" s="26">
        <f t="shared" si="3"/>
        <v>0</v>
      </c>
      <c r="O48" s="1" t="str">
        <f>'Door Comparison'!X48</f>
        <v>Lift doors. Excluded</v>
      </c>
    </row>
    <row r="49" spans="1:15" x14ac:dyDescent="0.2">
      <c r="A49" s="117">
        <f>'Door Comparison'!A49</f>
        <v>1</v>
      </c>
      <c r="B49" s="109">
        <f>'Door Comparison'!B49</f>
        <v>10</v>
      </c>
      <c r="C49" s="109" t="str">
        <f>'Door Comparison'!C49</f>
        <v>L01</v>
      </c>
      <c r="D49" s="109">
        <f>'Door Comparison'!F49</f>
        <v>0</v>
      </c>
      <c r="E49" s="13">
        <f>'Door Comparison'!N49</f>
        <v>0</v>
      </c>
      <c r="F49" s="72">
        <f>('Door Labour'!Z49/'Door Labour'!L$3)*'Door Summary'!H$3</f>
        <v>0</v>
      </c>
      <c r="G49" s="4">
        <f>'Door Materials'!X49</f>
        <v>0</v>
      </c>
      <c r="H49" s="238">
        <f t="shared" si="4"/>
        <v>0</v>
      </c>
      <c r="I49" s="238">
        <f t="shared" si="5"/>
        <v>0</v>
      </c>
      <c r="J49" s="238">
        <f t="shared" si="6"/>
        <v>0</v>
      </c>
      <c r="K49" s="5">
        <v>0</v>
      </c>
      <c r="L49" s="122">
        <v>0</v>
      </c>
      <c r="M49" s="238">
        <f t="shared" si="7"/>
        <v>0</v>
      </c>
      <c r="N49" s="26">
        <f t="shared" si="3"/>
        <v>0</v>
      </c>
      <c r="O49" s="1" t="str">
        <f>'Door Comparison'!X49</f>
        <v>Lift doors. Excluded</v>
      </c>
    </row>
    <row r="50" spans="1:15" x14ac:dyDescent="0.2">
      <c r="A50" s="117">
        <f>'Door Comparison'!A50</f>
        <v>1</v>
      </c>
      <c r="B50" s="109">
        <f>'Door Comparison'!B50</f>
        <v>11</v>
      </c>
      <c r="C50" s="109" t="str">
        <f>'Door Comparison'!C50</f>
        <v>R02</v>
      </c>
      <c r="D50" s="109" t="str">
        <f>'Door Comparison'!F50</f>
        <v>Profab</v>
      </c>
      <c r="E50" s="13">
        <f>'Door Comparison'!N50</f>
        <v>1</v>
      </c>
      <c r="F50" s="72">
        <f>('Door Labour'!Z50/'Door Labour'!L$3)*'Door Summary'!H$3</f>
        <v>175.37</v>
      </c>
      <c r="G50" s="4">
        <f>'Door Materials'!X50</f>
        <v>119.76</v>
      </c>
      <c r="H50" s="238">
        <f t="shared" si="4"/>
        <v>295.13</v>
      </c>
      <c r="I50" s="238">
        <f t="shared" si="5"/>
        <v>35.42</v>
      </c>
      <c r="J50" s="238">
        <f t="shared" si="6"/>
        <v>330.55</v>
      </c>
      <c r="K50" s="5">
        <v>0</v>
      </c>
      <c r="L50" s="122">
        <v>0</v>
      </c>
      <c r="M50" s="238">
        <f t="shared" si="7"/>
        <v>330.55</v>
      </c>
      <c r="N50" s="26">
        <f t="shared" si="3"/>
        <v>330.55</v>
      </c>
      <c r="O50" s="1" t="str">
        <f>'Door Comparison'!X50</f>
        <v>Profab recommend a door primed for on site decoration by others to match surrounding finishes.</v>
      </c>
    </row>
    <row r="51" spans="1:15" x14ac:dyDescent="0.2">
      <c r="A51" s="117">
        <f>'Door Comparison'!A51</f>
        <v>1</v>
      </c>
      <c r="B51" s="109">
        <f>'Door Comparison'!B51</f>
        <v>12</v>
      </c>
      <c r="C51" s="109" t="str">
        <f>'Door Comparison'!C51</f>
        <v>C07</v>
      </c>
      <c r="D51" s="109" t="str">
        <f>'Door Comparison'!F51</f>
        <v>Timber</v>
      </c>
      <c r="E51" s="13">
        <f>'Door Comparison'!N51</f>
        <v>1</v>
      </c>
      <c r="F51" s="72">
        <f>('Door Labour'!Z51/'Door Labour'!L$3)*'Door Summary'!H$3</f>
        <v>106.79</v>
      </c>
      <c r="G51" s="4">
        <f>'Door Materials'!X51</f>
        <v>444.25</v>
      </c>
      <c r="H51" s="238">
        <f t="shared" si="4"/>
        <v>551.04</v>
      </c>
      <c r="I51" s="238">
        <f t="shared" si="5"/>
        <v>66.12</v>
      </c>
      <c r="J51" s="238">
        <f t="shared" si="6"/>
        <v>617.16</v>
      </c>
      <c r="K51" s="5">
        <v>0</v>
      </c>
      <c r="L51" s="122">
        <v>0</v>
      </c>
      <c r="M51" s="238">
        <f t="shared" si="7"/>
        <v>617.16</v>
      </c>
      <c r="N51" s="26">
        <f t="shared" si="3"/>
        <v>617.16</v>
      </c>
    </row>
    <row r="52" spans="1:15" x14ac:dyDescent="0.2">
      <c r="A52" s="117">
        <f>'Door Comparison'!A52</f>
        <v>1</v>
      </c>
      <c r="B52" s="109">
        <f>'Door Comparison'!B52</f>
        <v>13</v>
      </c>
      <c r="C52" s="109" t="str">
        <f>'Door Comparison'!C52</f>
        <v>C08</v>
      </c>
      <c r="D52" s="109" t="str">
        <f>'Door Comparison'!F52</f>
        <v>Timber</v>
      </c>
      <c r="E52" s="13">
        <f>'Door Comparison'!N52</f>
        <v>1</v>
      </c>
      <c r="F52" s="72">
        <f>('Door Labour'!Z52/'Door Labour'!L$3)*'Door Summary'!H$3</f>
        <v>193.8</v>
      </c>
      <c r="G52" s="4">
        <f>'Door Materials'!X52</f>
        <v>1187.6400000000001</v>
      </c>
      <c r="H52" s="238">
        <f t="shared" si="4"/>
        <v>1381.44</v>
      </c>
      <c r="I52" s="238">
        <f t="shared" si="5"/>
        <v>165.77</v>
      </c>
      <c r="J52" s="238">
        <f t="shared" si="6"/>
        <v>1547.21</v>
      </c>
      <c r="K52" s="5">
        <v>0</v>
      </c>
      <c r="L52" s="122">
        <v>0</v>
      </c>
      <c r="M52" s="238">
        <f t="shared" si="7"/>
        <v>1547.21</v>
      </c>
      <c r="N52" s="26">
        <f t="shared" si="3"/>
        <v>1547.21</v>
      </c>
    </row>
    <row r="53" spans="1:15" x14ac:dyDescent="0.2">
      <c r="A53" s="117">
        <f>'Door Comparison'!A53</f>
        <v>1</v>
      </c>
      <c r="B53" s="109">
        <f>'Door Comparison'!B53</f>
        <v>14</v>
      </c>
      <c r="C53" s="109" t="str">
        <f>'Door Comparison'!C53</f>
        <v>C08</v>
      </c>
      <c r="D53" s="109" t="str">
        <f>'Door Comparison'!F53</f>
        <v>Timber</v>
      </c>
      <c r="E53" s="13">
        <f>'Door Comparison'!N53</f>
        <v>1</v>
      </c>
      <c r="F53" s="72">
        <f>('Door Labour'!Z53/'Door Labour'!L$3)*'Door Summary'!H$3</f>
        <v>148.07</v>
      </c>
      <c r="G53" s="4">
        <f>'Door Materials'!X53</f>
        <v>732.33</v>
      </c>
      <c r="H53" s="238">
        <f t="shared" si="4"/>
        <v>880.4</v>
      </c>
      <c r="I53" s="238">
        <f t="shared" si="5"/>
        <v>105.65</v>
      </c>
      <c r="J53" s="238">
        <f t="shared" si="6"/>
        <v>986.05</v>
      </c>
      <c r="K53" s="5">
        <v>0</v>
      </c>
      <c r="L53" s="122">
        <v>0</v>
      </c>
      <c r="M53" s="238">
        <f t="shared" si="7"/>
        <v>986.05</v>
      </c>
      <c r="N53" s="26">
        <f t="shared" si="3"/>
        <v>986.05</v>
      </c>
    </row>
    <row r="54" spans="1:15" x14ac:dyDescent="0.2">
      <c r="A54" s="117">
        <f>'Door Comparison'!A54</f>
        <v>1</v>
      </c>
      <c r="B54" s="109">
        <f>'Door Comparison'!B54</f>
        <v>16</v>
      </c>
      <c r="C54" s="109" t="str">
        <f>'Door Comparison'!C54</f>
        <v>E06</v>
      </c>
      <c r="D54" s="109" t="str">
        <f>'Door Comparison'!F54</f>
        <v>Metal</v>
      </c>
      <c r="E54" s="13">
        <f>'Door Comparison'!N54</f>
        <v>1</v>
      </c>
      <c r="F54" s="72">
        <f>('Door Labour'!Z54/'Door Labour'!L$3)*'Door Summary'!H$3</f>
        <v>0</v>
      </c>
      <c r="G54" s="4">
        <f>'Door Materials'!X54</f>
        <v>1325.36</v>
      </c>
      <c r="H54" s="238">
        <f t="shared" si="4"/>
        <v>1325.36</v>
      </c>
      <c r="I54" s="238">
        <f t="shared" si="5"/>
        <v>159.04</v>
      </c>
      <c r="J54" s="238">
        <f t="shared" si="6"/>
        <v>1484.4</v>
      </c>
      <c r="K54" s="5">
        <v>0</v>
      </c>
      <c r="L54" s="122">
        <v>0</v>
      </c>
      <c r="M54" s="238">
        <f t="shared" si="7"/>
        <v>1484.4</v>
      </c>
      <c r="N54" s="26">
        <f t="shared" si="3"/>
        <v>1484.4</v>
      </c>
      <c r="O54" s="1" t="str">
        <f>'Door Comparison'!X54</f>
        <v>Fully clad metal doors cannot be fire certificated we have therefore allowed for a metal doorset</v>
      </c>
    </row>
    <row r="55" spans="1:15" x14ac:dyDescent="0.2">
      <c r="A55" s="117">
        <f>'Door Comparison'!A55</f>
        <v>1</v>
      </c>
      <c r="B55" s="109">
        <f>'Door Comparison'!B55</f>
        <v>18</v>
      </c>
      <c r="C55" s="109" t="str">
        <f>'Door Comparison'!C55</f>
        <v>C08</v>
      </c>
      <c r="D55" s="109" t="str">
        <f>'Door Comparison'!F55</f>
        <v>Timber</v>
      </c>
      <c r="E55" s="13">
        <f>'Door Comparison'!N55</f>
        <v>1</v>
      </c>
      <c r="F55" s="72">
        <f>('Door Labour'!Z55/'Door Labour'!L$3)*'Door Summary'!H$3</f>
        <v>148.07</v>
      </c>
      <c r="G55" s="4">
        <f>'Door Materials'!X55</f>
        <v>732.33</v>
      </c>
      <c r="H55" s="238">
        <f t="shared" si="4"/>
        <v>880.4</v>
      </c>
      <c r="I55" s="238">
        <f t="shared" si="5"/>
        <v>105.65</v>
      </c>
      <c r="J55" s="238">
        <f t="shared" si="6"/>
        <v>986.05</v>
      </c>
      <c r="K55" s="5">
        <v>0</v>
      </c>
      <c r="L55" s="122">
        <v>0</v>
      </c>
      <c r="M55" s="238">
        <f t="shared" si="7"/>
        <v>986.05</v>
      </c>
      <c r="N55" s="26">
        <f t="shared" si="3"/>
        <v>986.05</v>
      </c>
    </row>
    <row r="56" spans="1:15" x14ac:dyDescent="0.2">
      <c r="A56" s="117">
        <f>'Door Comparison'!A56</f>
        <v>1</v>
      </c>
      <c r="B56" s="109">
        <f>'Door Comparison'!B56</f>
        <v>19</v>
      </c>
      <c r="C56" s="109" t="str">
        <f>'Door Comparison'!C56</f>
        <v>C08</v>
      </c>
      <c r="D56" s="109" t="str">
        <f>'Door Comparison'!F56</f>
        <v>Timber</v>
      </c>
      <c r="E56" s="13">
        <f>'Door Comparison'!N56</f>
        <v>1</v>
      </c>
      <c r="F56" s="72">
        <f>('Door Labour'!Z56/'Door Labour'!L$3)*'Door Summary'!H$3</f>
        <v>148.07</v>
      </c>
      <c r="G56" s="4">
        <f>'Door Materials'!X56</f>
        <v>732.33</v>
      </c>
      <c r="H56" s="238">
        <f t="shared" si="4"/>
        <v>880.4</v>
      </c>
      <c r="I56" s="238">
        <f t="shared" si="5"/>
        <v>105.65</v>
      </c>
      <c r="J56" s="238">
        <f t="shared" si="6"/>
        <v>986.05</v>
      </c>
      <c r="K56" s="5">
        <v>0</v>
      </c>
      <c r="L56" s="122">
        <v>0</v>
      </c>
      <c r="M56" s="238">
        <f t="shared" si="7"/>
        <v>986.05</v>
      </c>
      <c r="N56" s="26">
        <f t="shared" si="3"/>
        <v>986.05</v>
      </c>
    </row>
    <row r="57" spans="1:15" x14ac:dyDescent="0.2">
      <c r="A57" s="117">
        <f>'Door Comparison'!A57</f>
        <v>1</v>
      </c>
      <c r="B57" s="109">
        <f>'Door Comparison'!B57</f>
        <v>20</v>
      </c>
      <c r="C57" s="109" t="str">
        <f>'Door Comparison'!C57</f>
        <v>C07</v>
      </c>
      <c r="D57" s="109" t="str">
        <f>'Door Comparison'!F57</f>
        <v>Timber</v>
      </c>
      <c r="E57" s="13">
        <f>'Door Comparison'!N57</f>
        <v>1</v>
      </c>
      <c r="F57" s="72">
        <f>('Door Labour'!Z57/'Door Labour'!L$3)*'Door Summary'!H$3</f>
        <v>130.37</v>
      </c>
      <c r="G57" s="4">
        <f>'Door Materials'!X57</f>
        <v>563.96</v>
      </c>
      <c r="H57" s="238">
        <f t="shared" si="4"/>
        <v>694.33</v>
      </c>
      <c r="I57" s="238">
        <f t="shared" si="5"/>
        <v>83.32</v>
      </c>
      <c r="J57" s="238">
        <f t="shared" si="6"/>
        <v>777.65</v>
      </c>
      <c r="K57" s="5">
        <v>0</v>
      </c>
      <c r="L57" s="122">
        <v>0</v>
      </c>
      <c r="M57" s="238">
        <f t="shared" si="7"/>
        <v>777.65</v>
      </c>
      <c r="N57" s="26">
        <f t="shared" si="3"/>
        <v>777.65</v>
      </c>
    </row>
    <row r="58" spans="1:15" x14ac:dyDescent="0.2">
      <c r="A58" s="117">
        <f>'Door Comparison'!A58</f>
        <v>1</v>
      </c>
      <c r="B58" s="109">
        <f>'Door Comparison'!B58</f>
        <v>21</v>
      </c>
      <c r="C58" s="109" t="str">
        <f>'Door Comparison'!C58</f>
        <v>C08</v>
      </c>
      <c r="D58" s="109" t="str">
        <f>'Door Comparison'!F58</f>
        <v>Timber</v>
      </c>
      <c r="E58" s="13">
        <f>'Door Comparison'!N58</f>
        <v>1</v>
      </c>
      <c r="F58" s="72">
        <f>('Door Labour'!Z58/'Door Labour'!L$3)*'Door Summary'!H$3</f>
        <v>211.19</v>
      </c>
      <c r="G58" s="4">
        <f>'Door Materials'!X58</f>
        <v>919.35</v>
      </c>
      <c r="H58" s="238">
        <f t="shared" si="4"/>
        <v>1130.54</v>
      </c>
      <c r="I58" s="238">
        <f t="shared" si="5"/>
        <v>135.66</v>
      </c>
      <c r="J58" s="238">
        <f t="shared" si="6"/>
        <v>1266.2</v>
      </c>
      <c r="K58" s="5">
        <v>0</v>
      </c>
      <c r="L58" s="122">
        <v>0</v>
      </c>
      <c r="M58" s="238">
        <f t="shared" si="7"/>
        <v>1266.2</v>
      </c>
      <c r="N58" s="26">
        <f t="shared" si="3"/>
        <v>1266.2</v>
      </c>
    </row>
    <row r="59" spans="1:15" x14ac:dyDescent="0.2">
      <c r="A59" s="117">
        <f>'Door Comparison'!A59</f>
        <v>1</v>
      </c>
      <c r="B59" s="109">
        <f>'Door Comparison'!B59</f>
        <v>22</v>
      </c>
      <c r="C59" s="109" t="str">
        <f>'Door Comparison'!C59</f>
        <v>C07</v>
      </c>
      <c r="D59" s="109" t="str">
        <f>'Door Comparison'!F59</f>
        <v>Timber</v>
      </c>
      <c r="E59" s="13">
        <f>'Door Comparison'!N59</f>
        <v>1</v>
      </c>
      <c r="F59" s="72">
        <f>('Door Labour'!Z59/'Door Labour'!L$3)*'Door Summary'!H$3</f>
        <v>130.37</v>
      </c>
      <c r="G59" s="4">
        <f>'Door Materials'!X59</f>
        <v>563.96</v>
      </c>
      <c r="H59" s="238">
        <f t="shared" si="4"/>
        <v>694.33</v>
      </c>
      <c r="I59" s="238">
        <f t="shared" si="5"/>
        <v>83.32</v>
      </c>
      <c r="J59" s="238">
        <f t="shared" si="6"/>
        <v>777.65</v>
      </c>
      <c r="K59" s="5">
        <v>0</v>
      </c>
      <c r="L59" s="122">
        <v>0</v>
      </c>
      <c r="M59" s="238">
        <f t="shared" si="7"/>
        <v>777.65</v>
      </c>
      <c r="N59" s="26">
        <f t="shared" si="3"/>
        <v>777.65</v>
      </c>
    </row>
    <row r="60" spans="1:15" x14ac:dyDescent="0.2">
      <c r="A60" s="117">
        <f>'Door Comparison'!A60</f>
        <v>1</v>
      </c>
      <c r="B60" s="109">
        <f>'Door Comparison'!B60</f>
        <v>23</v>
      </c>
      <c r="C60" s="109" t="str">
        <f>'Door Comparison'!C60</f>
        <v>C08</v>
      </c>
      <c r="D60" s="109" t="str">
        <f>'Door Comparison'!F60</f>
        <v>Timber</v>
      </c>
      <c r="E60" s="13">
        <f>'Door Comparison'!N60</f>
        <v>1</v>
      </c>
      <c r="F60" s="72">
        <f>('Door Labour'!Z60/'Door Labour'!L$3)*'Door Summary'!H$3</f>
        <v>211.19</v>
      </c>
      <c r="G60" s="4">
        <f>'Door Materials'!X60</f>
        <v>919.35</v>
      </c>
      <c r="H60" s="238">
        <f t="shared" si="4"/>
        <v>1130.54</v>
      </c>
      <c r="I60" s="238">
        <f t="shared" si="5"/>
        <v>135.66</v>
      </c>
      <c r="J60" s="238">
        <f t="shared" si="6"/>
        <v>1266.2</v>
      </c>
      <c r="K60" s="5">
        <v>0</v>
      </c>
      <c r="L60" s="122">
        <v>0</v>
      </c>
      <c r="M60" s="238">
        <f t="shared" si="7"/>
        <v>1266.2</v>
      </c>
      <c r="N60" s="26">
        <f t="shared" si="3"/>
        <v>1266.2</v>
      </c>
    </row>
    <row r="61" spans="1:15" x14ac:dyDescent="0.2">
      <c r="A61" s="117">
        <f>'Door Comparison'!A61</f>
        <v>1</v>
      </c>
      <c r="B61" s="109">
        <f>'Door Comparison'!B61</f>
        <v>24</v>
      </c>
      <c r="C61" s="109" t="str">
        <f>'Door Comparison'!C61</f>
        <v>C07</v>
      </c>
      <c r="D61" s="109" t="str">
        <f>'Door Comparison'!F61</f>
        <v>Timber</v>
      </c>
      <c r="E61" s="13">
        <f>'Door Comparison'!N61</f>
        <v>1</v>
      </c>
      <c r="F61" s="72">
        <f>('Door Labour'!Z61/'Door Labour'!L$3)*'Door Summary'!H$3</f>
        <v>130.37</v>
      </c>
      <c r="G61" s="4">
        <f>'Door Materials'!X61</f>
        <v>861.51</v>
      </c>
      <c r="H61" s="238">
        <f t="shared" si="4"/>
        <v>991.88</v>
      </c>
      <c r="I61" s="238">
        <f t="shared" si="5"/>
        <v>119.03</v>
      </c>
      <c r="J61" s="238">
        <f t="shared" si="6"/>
        <v>1110.9100000000001</v>
      </c>
      <c r="K61" s="5">
        <v>0</v>
      </c>
      <c r="L61" s="122">
        <v>0</v>
      </c>
      <c r="M61" s="238">
        <f t="shared" si="7"/>
        <v>1110.9100000000001</v>
      </c>
      <c r="N61" s="26">
        <f t="shared" si="3"/>
        <v>1110.9100000000001</v>
      </c>
    </row>
    <row r="62" spans="1:15" x14ac:dyDescent="0.2">
      <c r="A62" s="117">
        <f>'Door Comparison'!A62</f>
        <v>1</v>
      </c>
      <c r="B62" s="109">
        <f>'Door Comparison'!B62</f>
        <v>25</v>
      </c>
      <c r="C62" s="109" t="str">
        <f>'Door Comparison'!C62</f>
        <v>C07</v>
      </c>
      <c r="D62" s="109" t="str">
        <f>'Door Comparison'!F62</f>
        <v>Timber</v>
      </c>
      <c r="E62" s="13">
        <f>'Door Comparison'!N62</f>
        <v>1</v>
      </c>
      <c r="F62" s="72">
        <f>('Door Labour'!Z62/'Door Labour'!L$3)*'Door Summary'!H$3</f>
        <v>145.66999999999999</v>
      </c>
      <c r="G62" s="4">
        <f>'Door Materials'!X62</f>
        <v>940.86</v>
      </c>
      <c r="H62" s="238">
        <f t="shared" si="4"/>
        <v>1086.53</v>
      </c>
      <c r="I62" s="238">
        <f t="shared" si="5"/>
        <v>130.38</v>
      </c>
      <c r="J62" s="238">
        <f t="shared" si="6"/>
        <v>1216.9100000000001</v>
      </c>
      <c r="K62" s="5">
        <v>0</v>
      </c>
      <c r="L62" s="122">
        <v>0</v>
      </c>
      <c r="M62" s="238">
        <f t="shared" si="7"/>
        <v>1216.9100000000001</v>
      </c>
      <c r="N62" s="26">
        <f t="shared" si="3"/>
        <v>1216.9100000000001</v>
      </c>
    </row>
    <row r="63" spans="1:15" x14ac:dyDescent="0.2">
      <c r="A63" s="117">
        <f>'Door Comparison'!A63</f>
        <v>1</v>
      </c>
      <c r="B63" s="109">
        <f>'Door Comparison'!B63</f>
        <v>26</v>
      </c>
      <c r="C63" s="109" t="str">
        <f>'Door Comparison'!C63</f>
        <v>C03</v>
      </c>
      <c r="D63" s="109" t="str">
        <f>'Door Comparison'!F63</f>
        <v>Timber</v>
      </c>
      <c r="E63" s="13">
        <f>'Door Comparison'!N63</f>
        <v>1</v>
      </c>
      <c r="F63" s="72">
        <f>('Door Labour'!Z63/'Door Labour'!L$3)*'Door Summary'!H$3</f>
        <v>139.27000000000001</v>
      </c>
      <c r="G63" s="4">
        <f>'Door Materials'!X63</f>
        <v>789.86</v>
      </c>
      <c r="H63" s="238">
        <f t="shared" si="4"/>
        <v>929.13</v>
      </c>
      <c r="I63" s="238">
        <f t="shared" si="5"/>
        <v>111.5</v>
      </c>
      <c r="J63" s="238">
        <f t="shared" si="6"/>
        <v>1040.6300000000001</v>
      </c>
      <c r="K63" s="5">
        <v>0</v>
      </c>
      <c r="L63" s="122">
        <v>0</v>
      </c>
      <c r="M63" s="238">
        <f t="shared" si="7"/>
        <v>1040.6300000000001</v>
      </c>
      <c r="N63" s="26">
        <f t="shared" si="3"/>
        <v>1040.6300000000001</v>
      </c>
    </row>
    <row r="64" spans="1:15" x14ac:dyDescent="0.2">
      <c r="A64" s="117">
        <f>'Door Comparison'!A64</f>
        <v>1</v>
      </c>
      <c r="B64" s="109">
        <f>'Door Comparison'!B64</f>
        <v>27</v>
      </c>
      <c r="C64" s="109" t="str">
        <f>'Door Comparison'!C64</f>
        <v>C03</v>
      </c>
      <c r="D64" s="109" t="str">
        <f>'Door Comparison'!F64</f>
        <v>Timber</v>
      </c>
      <c r="E64" s="13">
        <f>'Door Comparison'!N64</f>
        <v>1</v>
      </c>
      <c r="F64" s="72">
        <f>('Door Labour'!Z64/'Door Labour'!L$3)*'Door Summary'!H$3</f>
        <v>145.66999999999999</v>
      </c>
      <c r="G64" s="4">
        <f>'Door Materials'!X64</f>
        <v>921.38</v>
      </c>
      <c r="H64" s="238">
        <f t="shared" si="4"/>
        <v>1067.05</v>
      </c>
      <c r="I64" s="238">
        <f t="shared" si="5"/>
        <v>128.05000000000001</v>
      </c>
      <c r="J64" s="238">
        <f t="shared" si="6"/>
        <v>1195.0999999999999</v>
      </c>
      <c r="K64" s="5">
        <v>0</v>
      </c>
      <c r="L64" s="122">
        <v>0</v>
      </c>
      <c r="M64" s="238">
        <f t="shared" si="7"/>
        <v>1195.0999999999999</v>
      </c>
      <c r="N64" s="26">
        <f t="shared" si="3"/>
        <v>1195.0999999999999</v>
      </c>
    </row>
    <row r="65" spans="1:15" x14ac:dyDescent="0.2">
      <c r="A65" s="117">
        <f>'Door Comparison'!A65</f>
        <v>1</v>
      </c>
      <c r="B65" s="109">
        <f>'Door Comparison'!B65</f>
        <v>28</v>
      </c>
      <c r="C65" s="109" t="str">
        <f>'Door Comparison'!C65</f>
        <v>R07</v>
      </c>
      <c r="D65" s="109" t="str">
        <f>'Door Comparison'!F65</f>
        <v>Profab</v>
      </c>
      <c r="E65" s="13">
        <f>'Door Comparison'!N65</f>
        <v>1</v>
      </c>
      <c r="F65" s="72">
        <f>('Door Labour'!Z65/'Door Labour'!L$3)*'Door Summary'!H$3</f>
        <v>196.73</v>
      </c>
      <c r="G65" s="4">
        <f>'Door Materials'!X65</f>
        <v>424.45</v>
      </c>
      <c r="H65" s="238">
        <f t="shared" si="4"/>
        <v>621.17999999999995</v>
      </c>
      <c r="I65" s="238">
        <f t="shared" si="5"/>
        <v>74.540000000000006</v>
      </c>
      <c r="J65" s="238">
        <f t="shared" si="6"/>
        <v>695.72</v>
      </c>
      <c r="K65" s="5">
        <v>0</v>
      </c>
      <c r="L65" s="122">
        <v>0</v>
      </c>
      <c r="M65" s="238">
        <f t="shared" si="7"/>
        <v>695.72</v>
      </c>
      <c r="N65" s="26">
        <f t="shared" si="3"/>
        <v>695.72</v>
      </c>
      <c r="O65" s="1" t="str">
        <f>'Door Comparison'!X65</f>
        <v>Profab recommend a door primed for on site decoration by others to match surrounding finishes.</v>
      </c>
    </row>
    <row r="66" spans="1:15" x14ac:dyDescent="0.2">
      <c r="A66" s="117">
        <f>'Door Comparison'!A66</f>
        <v>1</v>
      </c>
      <c r="B66" s="109">
        <f>'Door Comparison'!B66</f>
        <v>29</v>
      </c>
      <c r="C66" s="109" t="str">
        <f>'Door Comparison'!C66</f>
        <v>E06</v>
      </c>
      <c r="D66" s="109" t="str">
        <f>'Door Comparison'!F66</f>
        <v>Metal</v>
      </c>
      <c r="E66" s="13">
        <f>'Door Comparison'!N66</f>
        <v>1</v>
      </c>
      <c r="F66" s="72">
        <f>('Door Labour'!Z66/'Door Labour'!L$3)*'Door Summary'!H$3</f>
        <v>0</v>
      </c>
      <c r="G66" s="4">
        <f>'Door Materials'!X66</f>
        <v>819.85</v>
      </c>
      <c r="H66" s="238">
        <f t="shared" ref="H66:H129" si="8">F66+G66</f>
        <v>819.85</v>
      </c>
      <c r="I66" s="238">
        <f t="shared" ref="I66:I129" si="9">H66*I$7</f>
        <v>98.38</v>
      </c>
      <c r="J66" s="238">
        <f t="shared" ref="J66:J129" si="10">SUM(H66:I66)</f>
        <v>918.23</v>
      </c>
      <c r="K66" s="5">
        <v>0</v>
      </c>
      <c r="L66" s="122">
        <v>0</v>
      </c>
      <c r="M66" s="238">
        <f t="shared" ref="M66:M129" si="11">J66+K66+L66</f>
        <v>918.23</v>
      </c>
      <c r="N66" s="26">
        <f t="shared" si="3"/>
        <v>918.23</v>
      </c>
      <c r="O66" s="1" t="str">
        <f>'Door Comparison'!X66</f>
        <v>Fully clad metal doors cannot be fire certificated we have therefore allowed for a metal doorset</v>
      </c>
    </row>
    <row r="67" spans="1:15" x14ac:dyDescent="0.2">
      <c r="A67" s="117">
        <f>'Door Comparison'!A67</f>
        <v>1</v>
      </c>
      <c r="B67" s="109">
        <f>'Door Comparison'!B67</f>
        <v>30</v>
      </c>
      <c r="C67" s="109" t="str">
        <f>'Door Comparison'!C67</f>
        <v>E06</v>
      </c>
      <c r="D67" s="109" t="str">
        <f>'Door Comparison'!F67</f>
        <v>Metal</v>
      </c>
      <c r="E67" s="13">
        <f>'Door Comparison'!N67</f>
        <v>1</v>
      </c>
      <c r="F67" s="72">
        <f>('Door Labour'!Z67/'Door Labour'!L$3)*'Door Summary'!H$3</f>
        <v>0</v>
      </c>
      <c r="G67" s="4">
        <f>'Door Materials'!X67</f>
        <v>1342.34</v>
      </c>
      <c r="H67" s="238">
        <f t="shared" si="8"/>
        <v>1342.34</v>
      </c>
      <c r="I67" s="238">
        <f t="shared" si="9"/>
        <v>161.08000000000001</v>
      </c>
      <c r="J67" s="238">
        <f t="shared" si="10"/>
        <v>1503.42</v>
      </c>
      <c r="K67" s="5">
        <v>0</v>
      </c>
      <c r="L67" s="122">
        <v>0</v>
      </c>
      <c r="M67" s="238">
        <f t="shared" si="11"/>
        <v>1503.42</v>
      </c>
      <c r="N67" s="26">
        <f t="shared" si="3"/>
        <v>1503.42</v>
      </c>
      <c r="O67" s="1" t="str">
        <f>'Door Comparison'!X67</f>
        <v>Fully clad metal doors cannot be fire certificated we have therefore allowed for a metal doorset</v>
      </c>
    </row>
    <row r="68" spans="1:15" x14ac:dyDescent="0.2">
      <c r="A68" s="117">
        <f>'Door Comparison'!A68</f>
        <v>2</v>
      </c>
      <c r="B68" s="109">
        <f>'Door Comparison'!B68</f>
        <v>1</v>
      </c>
      <c r="C68" s="109" t="str">
        <f>'Door Comparison'!C68</f>
        <v>R07</v>
      </c>
      <c r="D68" s="109" t="str">
        <f>'Door Comparison'!F68</f>
        <v>Profab</v>
      </c>
      <c r="E68" s="13">
        <f>'Door Comparison'!N68</f>
        <v>1</v>
      </c>
      <c r="F68" s="72">
        <f>('Door Labour'!Z68/'Door Labour'!L$3)*'Door Summary'!H$3</f>
        <v>196.73</v>
      </c>
      <c r="G68" s="4">
        <f>'Door Materials'!X68</f>
        <v>424.45</v>
      </c>
      <c r="H68" s="238">
        <f t="shared" si="8"/>
        <v>621.17999999999995</v>
      </c>
      <c r="I68" s="238">
        <f t="shared" si="9"/>
        <v>74.540000000000006</v>
      </c>
      <c r="J68" s="238">
        <f t="shared" si="10"/>
        <v>695.72</v>
      </c>
      <c r="K68" s="5">
        <v>0</v>
      </c>
      <c r="L68" s="122">
        <v>0</v>
      </c>
      <c r="M68" s="238">
        <f t="shared" si="11"/>
        <v>695.72</v>
      </c>
      <c r="N68" s="26">
        <f t="shared" si="3"/>
        <v>695.72</v>
      </c>
      <c r="O68" s="1" t="str">
        <f>'Door Comparison'!X68</f>
        <v>Profab recommend a door primed for on site decoration by others to match surrounding finishes.</v>
      </c>
    </row>
    <row r="69" spans="1:15" x14ac:dyDescent="0.2">
      <c r="A69" s="117">
        <f>'Door Comparison'!A69</f>
        <v>2</v>
      </c>
      <c r="B69" s="109">
        <f>'Door Comparison'!B69</f>
        <v>2</v>
      </c>
      <c r="C69" s="109" t="str">
        <f>'Door Comparison'!C69</f>
        <v>C03</v>
      </c>
      <c r="D69" s="109" t="str">
        <f>'Door Comparison'!F69</f>
        <v>Timber</v>
      </c>
      <c r="E69" s="13">
        <f>'Door Comparison'!N69</f>
        <v>1</v>
      </c>
      <c r="F69" s="72">
        <f>('Door Labour'!Z69/'Door Labour'!L$3)*'Door Summary'!H$3</f>
        <v>205.34</v>
      </c>
      <c r="G69" s="4">
        <f>'Door Materials'!X69</f>
        <v>930.45</v>
      </c>
      <c r="H69" s="238">
        <f t="shared" si="8"/>
        <v>1135.79</v>
      </c>
      <c r="I69" s="238">
        <f t="shared" si="9"/>
        <v>136.29</v>
      </c>
      <c r="J69" s="238">
        <f t="shared" si="10"/>
        <v>1272.08</v>
      </c>
      <c r="K69" s="5">
        <v>0</v>
      </c>
      <c r="L69" s="122">
        <v>0</v>
      </c>
      <c r="M69" s="238">
        <f t="shared" si="11"/>
        <v>1272.08</v>
      </c>
      <c r="N69" s="26">
        <f t="shared" si="3"/>
        <v>1272.08</v>
      </c>
    </row>
    <row r="70" spans="1:15" x14ac:dyDescent="0.2">
      <c r="A70" s="117">
        <f>'Door Comparison'!A70</f>
        <v>2</v>
      </c>
      <c r="B70" s="109">
        <f>'Door Comparison'!B70</f>
        <v>3</v>
      </c>
      <c r="C70" s="109" t="str">
        <f>'Door Comparison'!C70</f>
        <v>C07</v>
      </c>
      <c r="D70" s="109" t="str">
        <f>'Door Comparison'!F70</f>
        <v>Timber</v>
      </c>
      <c r="E70" s="13">
        <f>'Door Comparison'!N70</f>
        <v>1</v>
      </c>
      <c r="F70" s="72">
        <f>('Door Labour'!Z70/'Door Labour'!L$3)*'Door Summary'!H$3</f>
        <v>188.92</v>
      </c>
      <c r="G70" s="4">
        <f>'Door Materials'!X70</f>
        <v>763.62</v>
      </c>
      <c r="H70" s="238">
        <f t="shared" si="8"/>
        <v>952.54</v>
      </c>
      <c r="I70" s="238">
        <f t="shared" si="9"/>
        <v>114.3</v>
      </c>
      <c r="J70" s="238">
        <f t="shared" si="10"/>
        <v>1066.8399999999999</v>
      </c>
      <c r="K70" s="5">
        <v>0</v>
      </c>
      <c r="L70" s="122">
        <v>0</v>
      </c>
      <c r="M70" s="238">
        <f t="shared" si="11"/>
        <v>1066.8399999999999</v>
      </c>
      <c r="N70" s="26">
        <f t="shared" si="3"/>
        <v>1066.8399999999999</v>
      </c>
    </row>
    <row r="71" spans="1:15" x14ac:dyDescent="0.2">
      <c r="A71" s="117">
        <f>'Door Comparison'!A71</f>
        <v>2</v>
      </c>
      <c r="B71" s="109">
        <f>'Door Comparison'!B71</f>
        <v>8</v>
      </c>
      <c r="C71" s="109" t="str">
        <f>'Door Comparison'!C71</f>
        <v>E06</v>
      </c>
      <c r="D71" s="109" t="str">
        <f>'Door Comparison'!F71</f>
        <v>Metal</v>
      </c>
      <c r="E71" s="13">
        <f>'Door Comparison'!N71</f>
        <v>1</v>
      </c>
      <c r="F71" s="72">
        <f>('Door Labour'!Z71/'Door Labour'!L$3)*'Door Summary'!H$3</f>
        <v>0</v>
      </c>
      <c r="G71" s="4">
        <f>'Door Materials'!X71</f>
        <v>1805.77</v>
      </c>
      <c r="H71" s="238">
        <f t="shared" si="8"/>
        <v>1805.77</v>
      </c>
      <c r="I71" s="238">
        <f t="shared" si="9"/>
        <v>216.69</v>
      </c>
      <c r="J71" s="238">
        <f t="shared" si="10"/>
        <v>2022.46</v>
      </c>
      <c r="K71" s="5">
        <v>0</v>
      </c>
      <c r="L71" s="122">
        <v>0</v>
      </c>
      <c r="M71" s="238">
        <f t="shared" si="11"/>
        <v>2022.46</v>
      </c>
      <c r="N71" s="26">
        <f t="shared" si="3"/>
        <v>2022.46</v>
      </c>
      <c r="O71" s="1" t="str">
        <f>'Door Comparison'!X71</f>
        <v>Fully clad metal doors cannot be fire certificated we have therefore allowed for a metal doorset</v>
      </c>
    </row>
    <row r="72" spans="1:15" x14ac:dyDescent="0.2">
      <c r="A72" s="117">
        <f>'Door Comparison'!A72</f>
        <v>2</v>
      </c>
      <c r="B72" s="109">
        <f>'Door Comparison'!B72</f>
        <v>9</v>
      </c>
      <c r="C72" s="109" t="str">
        <f>'Door Comparison'!C72</f>
        <v>C07</v>
      </c>
      <c r="D72" s="109">
        <f>'Door Comparison'!F72</f>
        <v>0</v>
      </c>
      <c r="E72" s="13">
        <f>'Door Comparison'!N72</f>
        <v>0</v>
      </c>
      <c r="F72" s="72">
        <f>('Door Labour'!Z72/'Door Labour'!L$3)*'Door Summary'!H$3</f>
        <v>0</v>
      </c>
      <c r="G72" s="4">
        <f>'Door Materials'!X72</f>
        <v>0</v>
      </c>
      <c r="H72" s="238">
        <f t="shared" si="8"/>
        <v>0</v>
      </c>
      <c r="I72" s="238">
        <f t="shared" si="9"/>
        <v>0</v>
      </c>
      <c r="J72" s="238">
        <f t="shared" si="10"/>
        <v>0</v>
      </c>
      <c r="K72" s="5">
        <v>0</v>
      </c>
      <c r="L72" s="122">
        <v>0</v>
      </c>
      <c r="M72" s="238">
        <f t="shared" si="11"/>
        <v>0</v>
      </c>
      <c r="N72" s="26">
        <f t="shared" si="3"/>
        <v>0</v>
      </c>
      <c r="O72" s="1" t="str">
        <f>'Door Comparison'!X72</f>
        <v>Omitted</v>
      </c>
    </row>
    <row r="73" spans="1:15" x14ac:dyDescent="0.2">
      <c r="A73" s="117">
        <f>'Door Comparison'!A73</f>
        <v>2</v>
      </c>
      <c r="B73" s="109">
        <f>'Door Comparison'!B73</f>
        <v>11</v>
      </c>
      <c r="C73" s="109" t="str">
        <f>'Door Comparison'!C73</f>
        <v>C08</v>
      </c>
      <c r="D73" s="109" t="str">
        <f>'Door Comparison'!F73</f>
        <v>Timber</v>
      </c>
      <c r="E73" s="13">
        <f>'Door Comparison'!N73</f>
        <v>1</v>
      </c>
      <c r="F73" s="72">
        <f>('Door Labour'!Z73/'Door Labour'!L$3)*'Door Summary'!H$3</f>
        <v>193.8</v>
      </c>
      <c r="G73" s="4">
        <f>'Door Materials'!X73</f>
        <v>1005.72</v>
      </c>
      <c r="H73" s="238">
        <f t="shared" si="8"/>
        <v>1199.52</v>
      </c>
      <c r="I73" s="238">
        <f t="shared" si="9"/>
        <v>143.94</v>
      </c>
      <c r="J73" s="238">
        <f t="shared" si="10"/>
        <v>1343.46</v>
      </c>
      <c r="K73" s="5">
        <v>0</v>
      </c>
      <c r="L73" s="122">
        <v>0</v>
      </c>
      <c r="M73" s="238">
        <f t="shared" si="11"/>
        <v>1343.46</v>
      </c>
      <c r="N73" s="26">
        <f t="shared" ref="N73:N136" si="12">E73*M73</f>
        <v>1343.46</v>
      </c>
    </row>
    <row r="74" spans="1:15" x14ac:dyDescent="0.2">
      <c r="A74" s="117">
        <f>'Door Comparison'!A74</f>
        <v>2</v>
      </c>
      <c r="B74" s="109">
        <f>'Door Comparison'!B74</f>
        <v>12</v>
      </c>
      <c r="C74" s="109" t="str">
        <f>'Door Comparison'!C74</f>
        <v>C03</v>
      </c>
      <c r="D74" s="109" t="str">
        <f>'Door Comparison'!F74</f>
        <v>Timber</v>
      </c>
      <c r="E74" s="13">
        <f>'Door Comparison'!N74</f>
        <v>1</v>
      </c>
      <c r="F74" s="72">
        <f>('Door Labour'!Z74/'Door Labour'!L$3)*'Door Summary'!H$3</f>
        <v>205.34</v>
      </c>
      <c r="G74" s="4">
        <f>'Door Materials'!X74</f>
        <v>848.21</v>
      </c>
      <c r="H74" s="238">
        <f t="shared" si="8"/>
        <v>1053.55</v>
      </c>
      <c r="I74" s="238">
        <f t="shared" si="9"/>
        <v>126.43</v>
      </c>
      <c r="J74" s="238">
        <f t="shared" si="10"/>
        <v>1179.98</v>
      </c>
      <c r="K74" s="5">
        <v>0</v>
      </c>
      <c r="L74" s="122">
        <v>0</v>
      </c>
      <c r="M74" s="238">
        <f t="shared" si="11"/>
        <v>1179.98</v>
      </c>
      <c r="N74" s="26">
        <f t="shared" si="12"/>
        <v>1179.98</v>
      </c>
    </row>
    <row r="75" spans="1:15" x14ac:dyDescent="0.2">
      <c r="A75" s="117">
        <f>'Door Comparison'!A75</f>
        <v>2</v>
      </c>
      <c r="B75" s="109">
        <f>'Door Comparison'!B75</f>
        <v>13</v>
      </c>
      <c r="C75" s="109" t="str">
        <f>'Door Comparison'!C75</f>
        <v>C08</v>
      </c>
      <c r="D75" s="109" t="str">
        <f>'Door Comparison'!F75</f>
        <v>Timber</v>
      </c>
      <c r="E75" s="13">
        <f>'Door Comparison'!N75</f>
        <v>1</v>
      </c>
      <c r="F75" s="72">
        <f>('Door Labour'!Z75/'Door Labour'!L$3)*'Door Summary'!H$3</f>
        <v>132.37</v>
      </c>
      <c r="G75" s="4">
        <f>'Door Materials'!X75</f>
        <v>838.85</v>
      </c>
      <c r="H75" s="238">
        <f t="shared" si="8"/>
        <v>971.22</v>
      </c>
      <c r="I75" s="238">
        <f t="shared" si="9"/>
        <v>116.55</v>
      </c>
      <c r="J75" s="238">
        <f t="shared" si="10"/>
        <v>1087.77</v>
      </c>
      <c r="K75" s="5">
        <v>0</v>
      </c>
      <c r="L75" s="122">
        <v>0</v>
      </c>
      <c r="M75" s="238">
        <f t="shared" si="11"/>
        <v>1087.77</v>
      </c>
      <c r="N75" s="26">
        <f t="shared" si="12"/>
        <v>1087.77</v>
      </c>
    </row>
    <row r="76" spans="1:15" x14ac:dyDescent="0.2">
      <c r="A76" s="117">
        <f>'Door Comparison'!A76</f>
        <v>2</v>
      </c>
      <c r="B76" s="109">
        <f>'Door Comparison'!B76</f>
        <v>15</v>
      </c>
      <c r="C76" s="109" t="str">
        <f>'Door Comparison'!C76</f>
        <v>L01</v>
      </c>
      <c r="D76" s="109">
        <f>'Door Comparison'!F76</f>
        <v>0</v>
      </c>
      <c r="E76" s="13">
        <f>'Door Comparison'!N76</f>
        <v>0</v>
      </c>
      <c r="F76" s="72">
        <f>('Door Labour'!Z76/'Door Labour'!L$3)*'Door Summary'!H$3</f>
        <v>0</v>
      </c>
      <c r="G76" s="4">
        <f>'Door Materials'!X76</f>
        <v>0</v>
      </c>
      <c r="H76" s="238">
        <f t="shared" si="8"/>
        <v>0</v>
      </c>
      <c r="I76" s="238">
        <f t="shared" si="9"/>
        <v>0</v>
      </c>
      <c r="J76" s="238">
        <f t="shared" si="10"/>
        <v>0</v>
      </c>
      <c r="K76" s="5">
        <v>0</v>
      </c>
      <c r="L76" s="122">
        <v>0</v>
      </c>
      <c r="M76" s="238">
        <f t="shared" si="11"/>
        <v>0</v>
      </c>
      <c r="N76" s="26">
        <f t="shared" si="12"/>
        <v>0</v>
      </c>
      <c r="O76" s="1" t="str">
        <f>'Door Comparison'!X76</f>
        <v>Lift doors. Excluded</v>
      </c>
    </row>
    <row r="77" spans="1:15" x14ac:dyDescent="0.2">
      <c r="A77" s="117">
        <f>'Door Comparison'!A77</f>
        <v>2</v>
      </c>
      <c r="B77" s="109">
        <f>'Door Comparison'!B77</f>
        <v>16</v>
      </c>
      <c r="C77" s="109" t="str">
        <f>'Door Comparison'!C77</f>
        <v>L01</v>
      </c>
      <c r="D77" s="109">
        <f>'Door Comparison'!F77</f>
        <v>0</v>
      </c>
      <c r="E77" s="13">
        <f>'Door Comparison'!N77</f>
        <v>0</v>
      </c>
      <c r="F77" s="72">
        <f>('Door Labour'!Z77/'Door Labour'!L$3)*'Door Summary'!H$3</f>
        <v>0</v>
      </c>
      <c r="G77" s="4">
        <f>'Door Materials'!X77</f>
        <v>0</v>
      </c>
      <c r="H77" s="238">
        <f t="shared" si="8"/>
        <v>0</v>
      </c>
      <c r="I77" s="238">
        <f t="shared" si="9"/>
        <v>0</v>
      </c>
      <c r="J77" s="238">
        <f t="shared" si="10"/>
        <v>0</v>
      </c>
      <c r="K77" s="5">
        <v>0</v>
      </c>
      <c r="L77" s="122">
        <v>0</v>
      </c>
      <c r="M77" s="238">
        <f t="shared" si="11"/>
        <v>0</v>
      </c>
      <c r="N77" s="26">
        <f t="shared" si="12"/>
        <v>0</v>
      </c>
      <c r="O77" s="1" t="str">
        <f>'Door Comparison'!X77</f>
        <v>Lift doors. Excluded</v>
      </c>
    </row>
    <row r="78" spans="1:15" x14ac:dyDescent="0.2">
      <c r="A78" s="117">
        <f>'Door Comparison'!A78</f>
        <v>2</v>
      </c>
      <c r="B78" s="109">
        <f>'Door Comparison'!B78</f>
        <v>19</v>
      </c>
      <c r="C78" s="109" t="str">
        <f>'Door Comparison'!C78</f>
        <v>R02</v>
      </c>
      <c r="D78" s="109" t="str">
        <f>'Door Comparison'!F78</f>
        <v>Profab</v>
      </c>
      <c r="E78" s="13">
        <f>'Door Comparison'!N78</f>
        <v>1</v>
      </c>
      <c r="F78" s="72">
        <f>('Door Labour'!Z78/'Door Labour'!L$3)*'Door Summary'!H$3</f>
        <v>175.37</v>
      </c>
      <c r="G78" s="4">
        <f>'Door Materials'!X78</f>
        <v>119.76</v>
      </c>
      <c r="H78" s="238">
        <f t="shared" si="8"/>
        <v>295.13</v>
      </c>
      <c r="I78" s="238">
        <f t="shared" si="9"/>
        <v>35.42</v>
      </c>
      <c r="J78" s="238">
        <f t="shared" si="10"/>
        <v>330.55</v>
      </c>
      <c r="K78" s="5">
        <v>0</v>
      </c>
      <c r="L78" s="122">
        <v>0</v>
      </c>
      <c r="M78" s="238">
        <f t="shared" si="11"/>
        <v>330.55</v>
      </c>
      <c r="N78" s="26">
        <f t="shared" si="12"/>
        <v>330.55</v>
      </c>
      <c r="O78" s="1" t="str">
        <f>'Door Comparison'!X78</f>
        <v>Profab recommend a door primed for on site decoration by others to match surrounding finishes.</v>
      </c>
    </row>
    <row r="79" spans="1:15" x14ac:dyDescent="0.2">
      <c r="A79" s="117">
        <f>'Door Comparison'!A79</f>
        <v>2</v>
      </c>
      <c r="B79" s="109">
        <f>'Door Comparison'!B79</f>
        <v>20</v>
      </c>
      <c r="C79" s="109" t="str">
        <f>'Door Comparison'!C79</f>
        <v>C07</v>
      </c>
      <c r="D79" s="109" t="str">
        <f>'Door Comparison'!F79</f>
        <v>Timber</v>
      </c>
      <c r="E79" s="13">
        <f>'Door Comparison'!N79</f>
        <v>1</v>
      </c>
      <c r="F79" s="72">
        <f>('Door Labour'!Z79/'Door Labour'!L$3)*'Door Summary'!H$3</f>
        <v>114.25</v>
      </c>
      <c r="G79" s="4">
        <f>'Door Materials'!X79</f>
        <v>558.65</v>
      </c>
      <c r="H79" s="238">
        <f t="shared" si="8"/>
        <v>672.9</v>
      </c>
      <c r="I79" s="238">
        <f t="shared" si="9"/>
        <v>80.75</v>
      </c>
      <c r="J79" s="238">
        <f t="shared" si="10"/>
        <v>753.65</v>
      </c>
      <c r="K79" s="5">
        <v>0</v>
      </c>
      <c r="L79" s="122">
        <v>0</v>
      </c>
      <c r="M79" s="238">
        <f t="shared" si="11"/>
        <v>753.65</v>
      </c>
      <c r="N79" s="26">
        <f t="shared" si="12"/>
        <v>753.65</v>
      </c>
    </row>
    <row r="80" spans="1:15" x14ac:dyDescent="0.2">
      <c r="A80" s="117">
        <f>'Door Comparison'!A80</f>
        <v>2</v>
      </c>
      <c r="B80" s="109">
        <f>'Door Comparison'!B80</f>
        <v>21</v>
      </c>
      <c r="C80" s="109" t="str">
        <f>'Door Comparison'!C80</f>
        <v>C08</v>
      </c>
      <c r="D80" s="109" t="str">
        <f>'Door Comparison'!F80</f>
        <v>Timber</v>
      </c>
      <c r="E80" s="13">
        <f>'Door Comparison'!N80</f>
        <v>1</v>
      </c>
      <c r="F80" s="72">
        <f>('Door Labour'!Z80/'Door Labour'!L$3)*'Door Summary'!H$3</f>
        <v>193.8</v>
      </c>
      <c r="G80" s="4">
        <f>'Door Materials'!X80</f>
        <v>1187.58</v>
      </c>
      <c r="H80" s="238">
        <f t="shared" si="8"/>
        <v>1381.38</v>
      </c>
      <c r="I80" s="238">
        <f t="shared" si="9"/>
        <v>165.77</v>
      </c>
      <c r="J80" s="238">
        <f t="shared" si="10"/>
        <v>1547.15</v>
      </c>
      <c r="K80" s="5">
        <v>0</v>
      </c>
      <c r="L80" s="122">
        <v>0</v>
      </c>
      <c r="M80" s="238">
        <f t="shared" si="11"/>
        <v>1547.15</v>
      </c>
      <c r="N80" s="26">
        <f t="shared" si="12"/>
        <v>1547.15</v>
      </c>
    </row>
    <row r="81" spans="1:15" x14ac:dyDescent="0.2">
      <c r="A81" s="117">
        <f>'Door Comparison'!A81</f>
        <v>2</v>
      </c>
      <c r="B81" s="109">
        <f>'Door Comparison'!B81</f>
        <v>22</v>
      </c>
      <c r="C81" s="109" t="str">
        <f>'Door Comparison'!C81</f>
        <v>C08</v>
      </c>
      <c r="D81" s="109" t="str">
        <f>'Door Comparison'!F81</f>
        <v>Timber</v>
      </c>
      <c r="E81" s="13">
        <f>'Door Comparison'!N81</f>
        <v>1</v>
      </c>
      <c r="F81" s="72">
        <f>('Door Labour'!Z81/'Door Labour'!L$3)*'Door Summary'!H$3</f>
        <v>151.5</v>
      </c>
      <c r="G81" s="4">
        <f>'Door Materials'!X81</f>
        <v>794.66</v>
      </c>
      <c r="H81" s="238">
        <f t="shared" si="8"/>
        <v>946.16</v>
      </c>
      <c r="I81" s="238">
        <f t="shared" si="9"/>
        <v>113.54</v>
      </c>
      <c r="J81" s="238">
        <f t="shared" si="10"/>
        <v>1059.7</v>
      </c>
      <c r="K81" s="5">
        <v>0</v>
      </c>
      <c r="L81" s="122">
        <v>0</v>
      </c>
      <c r="M81" s="238">
        <f t="shared" si="11"/>
        <v>1059.7</v>
      </c>
      <c r="N81" s="26">
        <f t="shared" si="12"/>
        <v>1059.7</v>
      </c>
    </row>
    <row r="82" spans="1:15" x14ac:dyDescent="0.2">
      <c r="A82" s="117">
        <f>'Door Comparison'!A82</f>
        <v>2</v>
      </c>
      <c r="B82" s="109">
        <f>'Door Comparison'!B82</f>
        <v>23</v>
      </c>
      <c r="C82" s="109" t="str">
        <f>'Door Comparison'!C82</f>
        <v>C08</v>
      </c>
      <c r="D82" s="109" t="str">
        <f>'Door Comparison'!F82</f>
        <v>Timber</v>
      </c>
      <c r="E82" s="13">
        <f>'Door Comparison'!N82</f>
        <v>1</v>
      </c>
      <c r="F82" s="72">
        <f>('Door Labour'!Z82/'Door Labour'!L$3)*'Door Summary'!H$3</f>
        <v>144.61000000000001</v>
      </c>
      <c r="G82" s="4">
        <f>'Door Materials'!X82</f>
        <v>669.98</v>
      </c>
      <c r="H82" s="238">
        <f t="shared" si="8"/>
        <v>814.59</v>
      </c>
      <c r="I82" s="238">
        <f t="shared" si="9"/>
        <v>97.75</v>
      </c>
      <c r="J82" s="238">
        <f t="shared" si="10"/>
        <v>912.34</v>
      </c>
      <c r="K82" s="5">
        <v>0</v>
      </c>
      <c r="L82" s="122">
        <v>0</v>
      </c>
      <c r="M82" s="238">
        <f t="shared" si="11"/>
        <v>912.34</v>
      </c>
      <c r="N82" s="26">
        <f t="shared" si="12"/>
        <v>912.34</v>
      </c>
    </row>
    <row r="83" spans="1:15" x14ac:dyDescent="0.2">
      <c r="A83" s="117">
        <f>'Door Comparison'!A83</f>
        <v>2</v>
      </c>
      <c r="B83" s="109">
        <f>'Door Comparison'!B83</f>
        <v>24</v>
      </c>
      <c r="C83" s="109" t="str">
        <f>'Door Comparison'!C83</f>
        <v>C08</v>
      </c>
      <c r="D83" s="109" t="str">
        <f>'Door Comparison'!F83</f>
        <v>Timber</v>
      </c>
      <c r="E83" s="13">
        <f>'Door Comparison'!N83</f>
        <v>1</v>
      </c>
      <c r="F83" s="72">
        <f>('Door Labour'!Z83/'Door Labour'!L$3)*'Door Summary'!H$3</f>
        <v>144.61000000000001</v>
      </c>
      <c r="G83" s="4">
        <f>'Door Materials'!X83</f>
        <v>669.98</v>
      </c>
      <c r="H83" s="238">
        <f t="shared" si="8"/>
        <v>814.59</v>
      </c>
      <c r="I83" s="238">
        <f t="shared" si="9"/>
        <v>97.75</v>
      </c>
      <c r="J83" s="238">
        <f t="shared" si="10"/>
        <v>912.34</v>
      </c>
      <c r="K83" s="5">
        <v>0</v>
      </c>
      <c r="L83" s="122">
        <v>0</v>
      </c>
      <c r="M83" s="238">
        <f t="shared" si="11"/>
        <v>912.34</v>
      </c>
      <c r="N83" s="26">
        <f t="shared" si="12"/>
        <v>912.34</v>
      </c>
    </row>
    <row r="84" spans="1:15" x14ac:dyDescent="0.2">
      <c r="A84" s="117">
        <f>'Door Comparison'!A84</f>
        <v>2</v>
      </c>
      <c r="B84" s="109">
        <f>'Door Comparison'!B84</f>
        <v>35</v>
      </c>
      <c r="C84" s="109" t="str">
        <f>'Door Comparison'!C84</f>
        <v>C07</v>
      </c>
      <c r="D84" s="109" t="str">
        <f>'Door Comparison'!F84</f>
        <v>Timber</v>
      </c>
      <c r="E84" s="13">
        <f>'Door Comparison'!N84</f>
        <v>1</v>
      </c>
      <c r="F84" s="72">
        <f>('Door Labour'!Z84/'Door Labour'!L$3)*'Door Summary'!H$3</f>
        <v>146.53</v>
      </c>
      <c r="G84" s="4">
        <f>'Door Materials'!X84</f>
        <v>956.43</v>
      </c>
      <c r="H84" s="238">
        <f t="shared" si="8"/>
        <v>1102.96</v>
      </c>
      <c r="I84" s="238">
        <f t="shared" si="9"/>
        <v>132.36000000000001</v>
      </c>
      <c r="J84" s="238">
        <f t="shared" si="10"/>
        <v>1235.32</v>
      </c>
      <c r="K84" s="5">
        <v>0</v>
      </c>
      <c r="L84" s="122">
        <v>0</v>
      </c>
      <c r="M84" s="238">
        <f t="shared" si="11"/>
        <v>1235.32</v>
      </c>
      <c r="N84" s="26">
        <f t="shared" si="12"/>
        <v>1235.32</v>
      </c>
    </row>
    <row r="85" spans="1:15" x14ac:dyDescent="0.2">
      <c r="A85" s="117">
        <f>'Door Comparison'!A85</f>
        <v>2</v>
      </c>
      <c r="B85" s="109">
        <f>'Door Comparison'!B85</f>
        <v>68</v>
      </c>
      <c r="C85" s="109" t="str">
        <f>'Door Comparison'!C85</f>
        <v>C07</v>
      </c>
      <c r="D85" s="109" t="str">
        <f>'Door Comparison'!F85</f>
        <v>Timber</v>
      </c>
      <c r="E85" s="13">
        <f>'Door Comparison'!N85</f>
        <v>1</v>
      </c>
      <c r="F85" s="72">
        <f>('Door Labour'!Z85/'Door Labour'!L$3)*'Door Summary'!H$3</f>
        <v>108.1</v>
      </c>
      <c r="G85" s="4">
        <f>'Door Materials'!X85</f>
        <v>446.44</v>
      </c>
      <c r="H85" s="238">
        <f t="shared" si="8"/>
        <v>554.54</v>
      </c>
      <c r="I85" s="238">
        <f t="shared" si="9"/>
        <v>66.540000000000006</v>
      </c>
      <c r="J85" s="238">
        <f t="shared" si="10"/>
        <v>621.08000000000004</v>
      </c>
      <c r="K85" s="5">
        <v>0</v>
      </c>
      <c r="L85" s="122">
        <v>0</v>
      </c>
      <c r="M85" s="238">
        <f t="shared" si="11"/>
        <v>621.08000000000004</v>
      </c>
      <c r="N85" s="26">
        <f t="shared" si="12"/>
        <v>621.08000000000004</v>
      </c>
    </row>
    <row r="86" spans="1:15" x14ac:dyDescent="0.2">
      <c r="A86" s="117">
        <f>'Door Comparison'!A86</f>
        <v>2</v>
      </c>
      <c r="B86" s="109">
        <f>'Door Comparison'!B86</f>
        <v>69</v>
      </c>
      <c r="C86" s="109" t="str">
        <f>'Door Comparison'!C86</f>
        <v>C07</v>
      </c>
      <c r="D86" s="109" t="str">
        <f>'Door Comparison'!F86</f>
        <v>Timber</v>
      </c>
      <c r="E86" s="13">
        <f>'Door Comparison'!N86</f>
        <v>1</v>
      </c>
      <c r="F86" s="72">
        <f>('Door Labour'!Z86/'Door Labour'!L$3)*'Door Summary'!H$3</f>
        <v>108.1</v>
      </c>
      <c r="G86" s="4">
        <f>'Door Materials'!X86</f>
        <v>446.44</v>
      </c>
      <c r="H86" s="238">
        <f t="shared" si="8"/>
        <v>554.54</v>
      </c>
      <c r="I86" s="238">
        <f t="shared" si="9"/>
        <v>66.540000000000006</v>
      </c>
      <c r="J86" s="238">
        <f t="shared" si="10"/>
        <v>621.08000000000004</v>
      </c>
      <c r="K86" s="5">
        <v>0</v>
      </c>
      <c r="L86" s="122">
        <v>0</v>
      </c>
      <c r="M86" s="238">
        <f t="shared" si="11"/>
        <v>621.08000000000004</v>
      </c>
      <c r="N86" s="26">
        <f t="shared" si="12"/>
        <v>621.08000000000004</v>
      </c>
    </row>
    <row r="87" spans="1:15" x14ac:dyDescent="0.2">
      <c r="A87" s="117">
        <f>'Door Comparison'!A87</f>
        <v>2</v>
      </c>
      <c r="B87" s="109">
        <f>'Door Comparison'!B87</f>
        <v>70</v>
      </c>
      <c r="C87" s="109" t="str">
        <f>'Door Comparison'!C87</f>
        <v>E06</v>
      </c>
      <c r="D87" s="109" t="str">
        <f>'Door Comparison'!F87</f>
        <v>Metal</v>
      </c>
      <c r="E87" s="13">
        <f>'Door Comparison'!N87</f>
        <v>1</v>
      </c>
      <c r="F87" s="72">
        <f>('Door Labour'!Z87/'Door Labour'!L$3)*'Door Summary'!H$3</f>
        <v>0</v>
      </c>
      <c r="G87" s="4">
        <f>'Door Materials'!X87</f>
        <v>778.64</v>
      </c>
      <c r="H87" s="238">
        <f t="shared" si="8"/>
        <v>778.64</v>
      </c>
      <c r="I87" s="238">
        <f t="shared" si="9"/>
        <v>93.44</v>
      </c>
      <c r="J87" s="238">
        <f t="shared" si="10"/>
        <v>872.08</v>
      </c>
      <c r="K87" s="5">
        <v>0</v>
      </c>
      <c r="L87" s="122">
        <v>0</v>
      </c>
      <c r="M87" s="238">
        <f t="shared" si="11"/>
        <v>872.08</v>
      </c>
      <c r="N87" s="26">
        <f t="shared" si="12"/>
        <v>872.08</v>
      </c>
      <c r="O87" s="1" t="str">
        <f>'Door Comparison'!X87</f>
        <v>Fully clad metal doors cannot be fire certificated we have therefore allowed for a metal doorset</v>
      </c>
    </row>
    <row r="88" spans="1:15" x14ac:dyDescent="0.2">
      <c r="A88" s="117">
        <f>'Door Comparison'!A88</f>
        <v>3</v>
      </c>
      <c r="B88" s="109">
        <f>'Door Comparison'!B88</f>
        <v>1</v>
      </c>
      <c r="C88" s="109" t="str">
        <f>'Door Comparison'!C88</f>
        <v>R07</v>
      </c>
      <c r="D88" s="109" t="str">
        <f>'Door Comparison'!F88</f>
        <v>Profab</v>
      </c>
      <c r="E88" s="13">
        <f>'Door Comparison'!N88</f>
        <v>1</v>
      </c>
      <c r="F88" s="72">
        <f>('Door Labour'!Z88/'Door Labour'!L$3)*'Door Summary'!H$3</f>
        <v>196.73</v>
      </c>
      <c r="G88" s="4">
        <f>'Door Materials'!X88</f>
        <v>424.45</v>
      </c>
      <c r="H88" s="238">
        <f t="shared" si="8"/>
        <v>621.17999999999995</v>
      </c>
      <c r="I88" s="238">
        <f t="shared" si="9"/>
        <v>74.540000000000006</v>
      </c>
      <c r="J88" s="238">
        <f t="shared" si="10"/>
        <v>695.72</v>
      </c>
      <c r="K88" s="5">
        <v>0</v>
      </c>
      <c r="L88" s="122">
        <v>0</v>
      </c>
      <c r="M88" s="238">
        <f t="shared" si="11"/>
        <v>695.72</v>
      </c>
      <c r="N88" s="26">
        <f t="shared" si="12"/>
        <v>695.72</v>
      </c>
      <c r="O88" s="1" t="str">
        <f>'Door Comparison'!X88</f>
        <v>Profab recommend a door primed for on site decoration by others to match surrounding finishes.</v>
      </c>
    </row>
    <row r="89" spans="1:15" x14ac:dyDescent="0.2">
      <c r="A89" s="117">
        <f>'Door Comparison'!A89</f>
        <v>3</v>
      </c>
      <c r="B89" s="109">
        <f>'Door Comparison'!B89</f>
        <v>2</v>
      </c>
      <c r="C89" s="109" t="str">
        <f>'Door Comparison'!C89</f>
        <v>C03</v>
      </c>
      <c r="D89" s="109" t="str">
        <f>'Door Comparison'!F89</f>
        <v>Timber</v>
      </c>
      <c r="E89" s="13">
        <f>'Door Comparison'!N89</f>
        <v>1</v>
      </c>
      <c r="F89" s="72">
        <f>('Door Labour'!Z89/'Door Labour'!L$3)*'Door Summary'!H$3</f>
        <v>205.5</v>
      </c>
      <c r="G89" s="4">
        <f>'Door Materials'!X89</f>
        <v>952.73</v>
      </c>
      <c r="H89" s="238">
        <f t="shared" si="8"/>
        <v>1158.23</v>
      </c>
      <c r="I89" s="238">
        <f t="shared" si="9"/>
        <v>138.99</v>
      </c>
      <c r="J89" s="238">
        <f t="shared" si="10"/>
        <v>1297.22</v>
      </c>
      <c r="K89" s="5">
        <v>0</v>
      </c>
      <c r="L89" s="122">
        <v>0</v>
      </c>
      <c r="M89" s="238">
        <f t="shared" si="11"/>
        <v>1297.22</v>
      </c>
      <c r="N89" s="26">
        <f t="shared" si="12"/>
        <v>1297.22</v>
      </c>
    </row>
    <row r="90" spans="1:15" x14ac:dyDescent="0.2">
      <c r="A90" s="117">
        <f>'Door Comparison'!A90</f>
        <v>3</v>
      </c>
      <c r="B90" s="109">
        <f>'Door Comparison'!B90</f>
        <v>3</v>
      </c>
      <c r="C90" s="109" t="str">
        <f>'Door Comparison'!C90</f>
        <v>C07</v>
      </c>
      <c r="D90" s="109" t="str">
        <f>'Door Comparison'!F90</f>
        <v>Timber</v>
      </c>
      <c r="E90" s="13">
        <f>'Door Comparison'!N90</f>
        <v>1</v>
      </c>
      <c r="F90" s="72">
        <f>('Door Labour'!Z90/'Door Labour'!L$3)*'Door Summary'!H$3</f>
        <v>189.05</v>
      </c>
      <c r="G90" s="4">
        <f>'Door Materials'!X90</f>
        <v>764.48</v>
      </c>
      <c r="H90" s="238">
        <f t="shared" si="8"/>
        <v>953.53</v>
      </c>
      <c r="I90" s="238">
        <f t="shared" si="9"/>
        <v>114.42</v>
      </c>
      <c r="J90" s="238">
        <f t="shared" si="10"/>
        <v>1067.95</v>
      </c>
      <c r="K90" s="5">
        <v>0</v>
      </c>
      <c r="L90" s="122">
        <v>0</v>
      </c>
      <c r="M90" s="238">
        <f t="shared" si="11"/>
        <v>1067.95</v>
      </c>
      <c r="N90" s="26">
        <f t="shared" si="12"/>
        <v>1067.95</v>
      </c>
    </row>
    <row r="91" spans="1:15" x14ac:dyDescent="0.2">
      <c r="A91" s="117">
        <f>'Door Comparison'!A91</f>
        <v>3</v>
      </c>
      <c r="B91" s="109">
        <f>'Door Comparison'!B91</f>
        <v>4</v>
      </c>
      <c r="C91" s="109" t="str">
        <f>'Door Comparison'!C91</f>
        <v>C03</v>
      </c>
      <c r="D91" s="109" t="str">
        <f>'Door Comparison'!F91</f>
        <v>Timber</v>
      </c>
      <c r="E91" s="13">
        <f>'Door Comparison'!N91</f>
        <v>1</v>
      </c>
      <c r="F91" s="72">
        <f>('Door Labour'!Z91/'Door Labour'!L$3)*'Door Summary'!H$3</f>
        <v>142.38999999999999</v>
      </c>
      <c r="G91" s="4">
        <f>'Door Materials'!X91</f>
        <v>861.73</v>
      </c>
      <c r="H91" s="238">
        <f t="shared" si="8"/>
        <v>1004.12</v>
      </c>
      <c r="I91" s="238">
        <f t="shared" si="9"/>
        <v>120.49</v>
      </c>
      <c r="J91" s="238">
        <f t="shared" si="10"/>
        <v>1124.6099999999999</v>
      </c>
      <c r="K91" s="5">
        <v>0</v>
      </c>
      <c r="L91" s="122">
        <v>0</v>
      </c>
      <c r="M91" s="238">
        <f t="shared" si="11"/>
        <v>1124.6099999999999</v>
      </c>
      <c r="N91" s="26">
        <f t="shared" si="12"/>
        <v>1124.6099999999999</v>
      </c>
    </row>
    <row r="92" spans="1:15" x14ac:dyDescent="0.2">
      <c r="A92" s="117">
        <f>'Door Comparison'!A92</f>
        <v>3</v>
      </c>
      <c r="B92" s="109">
        <f>'Door Comparison'!B92</f>
        <v>5</v>
      </c>
      <c r="C92" s="109" t="str">
        <f>'Door Comparison'!C92</f>
        <v>E06</v>
      </c>
      <c r="D92" s="109" t="str">
        <f>'Door Comparison'!F92</f>
        <v>Metal</v>
      </c>
      <c r="E92" s="13">
        <f>'Door Comparison'!N92</f>
        <v>1</v>
      </c>
      <c r="F92" s="72">
        <f>('Door Labour'!Z92/'Door Labour'!L$3)*'Door Summary'!H$3</f>
        <v>0</v>
      </c>
      <c r="G92" s="4">
        <f>'Door Materials'!X92</f>
        <v>1786.06</v>
      </c>
      <c r="H92" s="238">
        <f t="shared" si="8"/>
        <v>1786.06</v>
      </c>
      <c r="I92" s="238">
        <f t="shared" si="9"/>
        <v>214.33</v>
      </c>
      <c r="J92" s="238">
        <f t="shared" si="10"/>
        <v>2000.39</v>
      </c>
      <c r="K92" s="5">
        <v>0</v>
      </c>
      <c r="L92" s="122">
        <v>0</v>
      </c>
      <c r="M92" s="238">
        <f t="shared" si="11"/>
        <v>2000.39</v>
      </c>
      <c r="N92" s="26">
        <f t="shared" si="12"/>
        <v>2000.39</v>
      </c>
      <c r="O92" s="1" t="str">
        <f>'Door Comparison'!X92</f>
        <v>Fully clad metal doors cannot be fire certificated we have therefore allowed for a metal doorset</v>
      </c>
    </row>
    <row r="93" spans="1:15" x14ac:dyDescent="0.2">
      <c r="A93" s="117">
        <f>'Door Comparison'!A93</f>
        <v>3</v>
      </c>
      <c r="B93" s="109">
        <f>'Door Comparison'!B93</f>
        <v>9</v>
      </c>
      <c r="C93" s="109" t="str">
        <f>'Door Comparison'!C93</f>
        <v>C07</v>
      </c>
      <c r="D93" s="109" t="str">
        <f>'Door Comparison'!F93</f>
        <v>Timber</v>
      </c>
      <c r="E93" s="13">
        <f>'Door Comparison'!N93</f>
        <v>1</v>
      </c>
      <c r="F93" s="72">
        <f>('Door Labour'!Z93/'Door Labour'!L$3)*'Door Summary'!H$3</f>
        <v>114.19</v>
      </c>
      <c r="G93" s="4">
        <f>'Door Materials'!X93</f>
        <v>614.1</v>
      </c>
      <c r="H93" s="238">
        <f t="shared" si="8"/>
        <v>728.29</v>
      </c>
      <c r="I93" s="238">
        <f t="shared" si="9"/>
        <v>87.39</v>
      </c>
      <c r="J93" s="238">
        <f t="shared" si="10"/>
        <v>815.68</v>
      </c>
      <c r="K93" s="5">
        <v>0</v>
      </c>
      <c r="L93" s="122">
        <v>0</v>
      </c>
      <c r="M93" s="238">
        <f t="shared" si="11"/>
        <v>815.68</v>
      </c>
      <c r="N93" s="26">
        <f t="shared" si="12"/>
        <v>815.68</v>
      </c>
    </row>
    <row r="94" spans="1:15" x14ac:dyDescent="0.2">
      <c r="A94" s="117">
        <f>'Door Comparison'!A94</f>
        <v>3</v>
      </c>
      <c r="B94" s="109">
        <f>'Door Comparison'!B94</f>
        <v>13</v>
      </c>
      <c r="C94" s="109" t="str">
        <f>'Door Comparison'!C94</f>
        <v>C08</v>
      </c>
      <c r="D94" s="109" t="str">
        <f>'Door Comparison'!F94</f>
        <v>Timber</v>
      </c>
      <c r="E94" s="13">
        <f>'Door Comparison'!N94</f>
        <v>1</v>
      </c>
      <c r="F94" s="72">
        <f>('Door Labour'!Z94/'Door Labour'!L$3)*'Door Summary'!H$3</f>
        <v>193.8</v>
      </c>
      <c r="G94" s="4">
        <f>'Door Materials'!X94</f>
        <v>1187.58</v>
      </c>
      <c r="H94" s="238">
        <f t="shared" si="8"/>
        <v>1381.38</v>
      </c>
      <c r="I94" s="238">
        <f t="shared" si="9"/>
        <v>165.77</v>
      </c>
      <c r="J94" s="238">
        <f t="shared" si="10"/>
        <v>1547.15</v>
      </c>
      <c r="K94" s="5">
        <v>0</v>
      </c>
      <c r="L94" s="122">
        <v>0</v>
      </c>
      <c r="M94" s="238">
        <f t="shared" si="11"/>
        <v>1547.15</v>
      </c>
      <c r="N94" s="26">
        <f t="shared" si="12"/>
        <v>1547.15</v>
      </c>
    </row>
    <row r="95" spans="1:15" x14ac:dyDescent="0.2">
      <c r="A95" s="117">
        <f>'Door Comparison'!A95</f>
        <v>3</v>
      </c>
      <c r="B95" s="109">
        <f>'Door Comparison'!B95</f>
        <v>15</v>
      </c>
      <c r="C95" s="109" t="str">
        <f>'Door Comparison'!C95</f>
        <v>C07</v>
      </c>
      <c r="D95" s="109" t="str">
        <f>'Door Comparison'!F95</f>
        <v>Timber</v>
      </c>
      <c r="E95" s="13">
        <f>'Door Comparison'!N95</f>
        <v>1</v>
      </c>
      <c r="F95" s="72">
        <f>('Door Labour'!Z95/'Door Labour'!L$3)*'Door Summary'!H$3</f>
        <v>146.53</v>
      </c>
      <c r="G95" s="4">
        <f>'Door Materials'!X95</f>
        <v>956.43</v>
      </c>
      <c r="H95" s="238">
        <f t="shared" si="8"/>
        <v>1102.96</v>
      </c>
      <c r="I95" s="238">
        <f t="shared" si="9"/>
        <v>132.36000000000001</v>
      </c>
      <c r="J95" s="238">
        <f t="shared" si="10"/>
        <v>1235.32</v>
      </c>
      <c r="K95" s="5">
        <v>0</v>
      </c>
      <c r="L95" s="122">
        <v>0</v>
      </c>
      <c r="M95" s="238">
        <f t="shared" si="11"/>
        <v>1235.32</v>
      </c>
      <c r="N95" s="26">
        <f t="shared" si="12"/>
        <v>1235.32</v>
      </c>
    </row>
    <row r="96" spans="1:15" x14ac:dyDescent="0.2">
      <c r="A96" s="117">
        <f>'Door Comparison'!A96</f>
        <v>3</v>
      </c>
      <c r="B96" s="109">
        <f>'Door Comparison'!B96</f>
        <v>16</v>
      </c>
      <c r="C96" s="109" t="str">
        <f>'Door Comparison'!C96</f>
        <v>L01</v>
      </c>
      <c r="D96" s="109">
        <f>'Door Comparison'!F96</f>
        <v>0</v>
      </c>
      <c r="E96" s="13">
        <f>'Door Comparison'!N96</f>
        <v>0</v>
      </c>
      <c r="F96" s="72">
        <f>('Door Labour'!Z96/'Door Labour'!L$3)*'Door Summary'!H$3</f>
        <v>0</v>
      </c>
      <c r="G96" s="4">
        <f>'Door Materials'!X96</f>
        <v>0</v>
      </c>
      <c r="H96" s="238">
        <f t="shared" si="8"/>
        <v>0</v>
      </c>
      <c r="I96" s="238">
        <f t="shared" si="9"/>
        <v>0</v>
      </c>
      <c r="J96" s="238">
        <f t="shared" si="10"/>
        <v>0</v>
      </c>
      <c r="K96" s="5">
        <v>0</v>
      </c>
      <c r="L96" s="122">
        <v>0</v>
      </c>
      <c r="M96" s="238">
        <f t="shared" si="11"/>
        <v>0</v>
      </c>
      <c r="N96" s="26">
        <f t="shared" si="12"/>
        <v>0</v>
      </c>
      <c r="O96" s="1" t="str">
        <f>'Door Comparison'!X96</f>
        <v>Lift doors. Excluded</v>
      </c>
    </row>
    <row r="97" spans="1:15" x14ac:dyDescent="0.2">
      <c r="A97" s="117">
        <f>'Door Comparison'!A97</f>
        <v>3</v>
      </c>
      <c r="B97" s="109">
        <f>'Door Comparison'!B97</f>
        <v>17</v>
      </c>
      <c r="C97" s="109" t="str">
        <f>'Door Comparison'!C97</f>
        <v>L01</v>
      </c>
      <c r="D97" s="109">
        <f>'Door Comparison'!F97</f>
        <v>0</v>
      </c>
      <c r="E97" s="13">
        <f>'Door Comparison'!N97</f>
        <v>0</v>
      </c>
      <c r="F97" s="72">
        <f>('Door Labour'!Z97/'Door Labour'!L$3)*'Door Summary'!H$3</f>
        <v>0</v>
      </c>
      <c r="G97" s="4">
        <f>'Door Materials'!X97</f>
        <v>0</v>
      </c>
      <c r="H97" s="238">
        <f t="shared" si="8"/>
        <v>0</v>
      </c>
      <c r="I97" s="238">
        <f t="shared" si="9"/>
        <v>0</v>
      </c>
      <c r="J97" s="238">
        <f t="shared" si="10"/>
        <v>0</v>
      </c>
      <c r="K97" s="5">
        <v>0</v>
      </c>
      <c r="L97" s="122">
        <v>0</v>
      </c>
      <c r="M97" s="238">
        <f t="shared" si="11"/>
        <v>0</v>
      </c>
      <c r="N97" s="26">
        <f t="shared" si="12"/>
        <v>0</v>
      </c>
      <c r="O97" s="1" t="str">
        <f>'Door Comparison'!X97</f>
        <v>Lift doors. Excluded</v>
      </c>
    </row>
    <row r="98" spans="1:15" x14ac:dyDescent="0.2">
      <c r="A98" s="117">
        <f>'Door Comparison'!A98</f>
        <v>3</v>
      </c>
      <c r="B98" s="109">
        <f>'Door Comparison'!B98</f>
        <v>19</v>
      </c>
      <c r="C98" s="109" t="str">
        <f>'Door Comparison'!C98</f>
        <v>R02</v>
      </c>
      <c r="D98" s="109" t="str">
        <f>'Door Comparison'!F98</f>
        <v>Profab</v>
      </c>
      <c r="E98" s="13">
        <f>'Door Comparison'!N98</f>
        <v>1</v>
      </c>
      <c r="F98" s="72">
        <f>('Door Labour'!Z98/'Door Labour'!L$3)*'Door Summary'!H$3</f>
        <v>175.37</v>
      </c>
      <c r="G98" s="4">
        <f>'Door Materials'!X98</f>
        <v>119.76</v>
      </c>
      <c r="H98" s="238">
        <f t="shared" si="8"/>
        <v>295.13</v>
      </c>
      <c r="I98" s="238">
        <f t="shared" si="9"/>
        <v>35.42</v>
      </c>
      <c r="J98" s="238">
        <f t="shared" si="10"/>
        <v>330.55</v>
      </c>
      <c r="K98" s="5">
        <v>0</v>
      </c>
      <c r="L98" s="122">
        <v>0</v>
      </c>
      <c r="M98" s="238">
        <f t="shared" si="11"/>
        <v>330.55</v>
      </c>
      <c r="N98" s="26">
        <f t="shared" si="12"/>
        <v>330.55</v>
      </c>
      <c r="O98" s="1" t="str">
        <f>'Door Comparison'!X98</f>
        <v>Profab recommend a door primed for on site decoration by others to match surrounding finishes.</v>
      </c>
    </row>
    <row r="99" spans="1:15" x14ac:dyDescent="0.2">
      <c r="A99" s="117">
        <f>'Door Comparison'!A99</f>
        <v>3</v>
      </c>
      <c r="B99" s="109">
        <f>'Door Comparison'!B99</f>
        <v>20</v>
      </c>
      <c r="C99" s="109" t="str">
        <f>'Door Comparison'!C99</f>
        <v>C07</v>
      </c>
      <c r="D99" s="109" t="str">
        <f>'Door Comparison'!F99</f>
        <v>Timber</v>
      </c>
      <c r="E99" s="13">
        <f>'Door Comparison'!N99</f>
        <v>1</v>
      </c>
      <c r="F99" s="72">
        <f>('Door Labour'!Z99/'Door Labour'!L$3)*'Door Summary'!H$3</f>
        <v>114.25</v>
      </c>
      <c r="G99" s="4">
        <f>'Door Materials'!X99</f>
        <v>558.65</v>
      </c>
      <c r="H99" s="238">
        <f t="shared" si="8"/>
        <v>672.9</v>
      </c>
      <c r="I99" s="238">
        <f t="shared" si="9"/>
        <v>80.75</v>
      </c>
      <c r="J99" s="238">
        <f t="shared" si="10"/>
        <v>753.65</v>
      </c>
      <c r="K99" s="5">
        <v>0</v>
      </c>
      <c r="L99" s="122">
        <v>0</v>
      </c>
      <c r="M99" s="238">
        <f t="shared" si="11"/>
        <v>753.65</v>
      </c>
      <c r="N99" s="26">
        <f t="shared" si="12"/>
        <v>753.65</v>
      </c>
    </row>
    <row r="100" spans="1:15" x14ac:dyDescent="0.2">
      <c r="A100" s="117">
        <f>'Door Comparison'!A100</f>
        <v>3</v>
      </c>
      <c r="B100" s="109">
        <f>'Door Comparison'!B100</f>
        <v>22</v>
      </c>
      <c r="C100" s="109" t="str">
        <f>'Door Comparison'!C100</f>
        <v>C08</v>
      </c>
      <c r="D100" s="109" t="str">
        <f>'Door Comparison'!F100</f>
        <v>Timber</v>
      </c>
      <c r="E100" s="13">
        <f>'Door Comparison'!N100</f>
        <v>1</v>
      </c>
      <c r="F100" s="72">
        <f>('Door Labour'!Z100/'Door Labour'!L$3)*'Door Summary'!H$3</f>
        <v>193.8</v>
      </c>
      <c r="G100" s="4">
        <f>'Door Materials'!X100</f>
        <v>1187.58</v>
      </c>
      <c r="H100" s="238">
        <f t="shared" si="8"/>
        <v>1381.38</v>
      </c>
      <c r="I100" s="238">
        <f t="shared" si="9"/>
        <v>165.77</v>
      </c>
      <c r="J100" s="238">
        <f t="shared" si="10"/>
        <v>1547.15</v>
      </c>
      <c r="K100" s="5">
        <v>0</v>
      </c>
      <c r="L100" s="122">
        <v>0</v>
      </c>
      <c r="M100" s="238">
        <f t="shared" si="11"/>
        <v>1547.15</v>
      </c>
      <c r="N100" s="26">
        <f t="shared" si="12"/>
        <v>1547.15</v>
      </c>
    </row>
    <row r="101" spans="1:15" x14ac:dyDescent="0.2">
      <c r="A101" s="117">
        <f>'Door Comparison'!A101</f>
        <v>3</v>
      </c>
      <c r="B101" s="109">
        <f>'Door Comparison'!B101</f>
        <v>23</v>
      </c>
      <c r="C101" s="109" t="str">
        <f>'Door Comparison'!C101</f>
        <v>C08</v>
      </c>
      <c r="D101" s="109" t="str">
        <f>'Door Comparison'!F101</f>
        <v>Timber</v>
      </c>
      <c r="E101" s="13">
        <f>'Door Comparison'!N101</f>
        <v>1</v>
      </c>
      <c r="F101" s="72">
        <f>('Door Labour'!Z101/'Door Labour'!L$3)*'Door Summary'!H$3</f>
        <v>151.5</v>
      </c>
      <c r="G101" s="4">
        <f>'Door Materials'!X101</f>
        <v>794.66</v>
      </c>
      <c r="H101" s="238">
        <f t="shared" si="8"/>
        <v>946.16</v>
      </c>
      <c r="I101" s="238">
        <f t="shared" si="9"/>
        <v>113.54</v>
      </c>
      <c r="J101" s="238">
        <f t="shared" si="10"/>
        <v>1059.7</v>
      </c>
      <c r="K101" s="5">
        <v>0</v>
      </c>
      <c r="L101" s="122">
        <v>0</v>
      </c>
      <c r="M101" s="238">
        <f t="shared" si="11"/>
        <v>1059.7</v>
      </c>
      <c r="N101" s="26">
        <f t="shared" si="12"/>
        <v>1059.7</v>
      </c>
    </row>
    <row r="102" spans="1:15" x14ac:dyDescent="0.2">
      <c r="A102" s="117">
        <f>'Door Comparison'!A102</f>
        <v>3</v>
      </c>
      <c r="B102" s="109">
        <f>'Door Comparison'!B102</f>
        <v>24</v>
      </c>
      <c r="C102" s="109" t="str">
        <f>'Door Comparison'!C102</f>
        <v>C08</v>
      </c>
      <c r="D102" s="109" t="str">
        <f>'Door Comparison'!F102</f>
        <v>Timber</v>
      </c>
      <c r="E102" s="13">
        <f>'Door Comparison'!N102</f>
        <v>1</v>
      </c>
      <c r="F102" s="72">
        <f>('Door Labour'!Z102/'Door Labour'!L$3)*'Door Summary'!H$3</f>
        <v>144.61000000000001</v>
      </c>
      <c r="G102" s="4">
        <f>'Door Materials'!X102</f>
        <v>669.98</v>
      </c>
      <c r="H102" s="238">
        <f t="shared" si="8"/>
        <v>814.59</v>
      </c>
      <c r="I102" s="238">
        <f t="shared" si="9"/>
        <v>97.75</v>
      </c>
      <c r="J102" s="238">
        <f t="shared" si="10"/>
        <v>912.34</v>
      </c>
      <c r="K102" s="5">
        <v>0</v>
      </c>
      <c r="L102" s="122">
        <v>0</v>
      </c>
      <c r="M102" s="238">
        <f t="shared" si="11"/>
        <v>912.34</v>
      </c>
      <c r="N102" s="26">
        <f t="shared" si="12"/>
        <v>912.34</v>
      </c>
    </row>
    <row r="103" spans="1:15" x14ac:dyDescent="0.2">
      <c r="A103" s="117">
        <f>'Door Comparison'!A103</f>
        <v>3</v>
      </c>
      <c r="B103" s="109">
        <f>'Door Comparison'!B103</f>
        <v>25</v>
      </c>
      <c r="C103" s="109" t="str">
        <f>'Door Comparison'!C103</f>
        <v>C08</v>
      </c>
      <c r="D103" s="109" t="str">
        <f>'Door Comparison'!F103</f>
        <v>Timber</v>
      </c>
      <c r="E103" s="13">
        <f>'Door Comparison'!N103</f>
        <v>1</v>
      </c>
      <c r="F103" s="72">
        <f>('Door Labour'!Z103/'Door Labour'!L$3)*'Door Summary'!H$3</f>
        <v>144.61000000000001</v>
      </c>
      <c r="G103" s="4">
        <f>'Door Materials'!X103</f>
        <v>669.98</v>
      </c>
      <c r="H103" s="238">
        <f t="shared" si="8"/>
        <v>814.59</v>
      </c>
      <c r="I103" s="238">
        <f t="shared" si="9"/>
        <v>97.75</v>
      </c>
      <c r="J103" s="238">
        <f t="shared" si="10"/>
        <v>912.34</v>
      </c>
      <c r="K103" s="5">
        <v>0</v>
      </c>
      <c r="L103" s="122">
        <v>0</v>
      </c>
      <c r="M103" s="238">
        <f t="shared" si="11"/>
        <v>912.34</v>
      </c>
      <c r="N103" s="26">
        <f t="shared" si="12"/>
        <v>912.34</v>
      </c>
    </row>
    <row r="104" spans="1:15" x14ac:dyDescent="0.2">
      <c r="A104" s="117">
        <f>'Door Comparison'!A104</f>
        <v>3</v>
      </c>
      <c r="B104" s="109">
        <f>'Door Comparison'!B104</f>
        <v>36</v>
      </c>
      <c r="C104" s="109" t="str">
        <f>'Door Comparison'!C104</f>
        <v>C07</v>
      </c>
      <c r="D104" s="109" t="str">
        <f>'Door Comparison'!F104</f>
        <v>Timber</v>
      </c>
      <c r="E104" s="13">
        <f>'Door Comparison'!N104</f>
        <v>1</v>
      </c>
      <c r="F104" s="72">
        <f>('Door Labour'!Z104/'Door Labour'!L$3)*'Door Summary'!H$3</f>
        <v>146.53</v>
      </c>
      <c r="G104" s="4">
        <f>'Door Materials'!X104</f>
        <v>956.43</v>
      </c>
      <c r="H104" s="238">
        <f t="shared" si="8"/>
        <v>1102.96</v>
      </c>
      <c r="I104" s="238">
        <f t="shared" si="9"/>
        <v>132.36000000000001</v>
      </c>
      <c r="J104" s="238">
        <f t="shared" si="10"/>
        <v>1235.32</v>
      </c>
      <c r="K104" s="5">
        <v>0</v>
      </c>
      <c r="L104" s="122">
        <v>0</v>
      </c>
      <c r="M104" s="238">
        <f t="shared" si="11"/>
        <v>1235.32</v>
      </c>
      <c r="N104" s="26">
        <f t="shared" si="12"/>
        <v>1235.32</v>
      </c>
    </row>
    <row r="105" spans="1:15" x14ac:dyDescent="0.2">
      <c r="A105" s="117">
        <f>'Door Comparison'!A105</f>
        <v>3</v>
      </c>
      <c r="B105" s="109">
        <f>'Door Comparison'!B105</f>
        <v>67</v>
      </c>
      <c r="C105" s="109" t="str">
        <f>'Door Comparison'!C105</f>
        <v>E06</v>
      </c>
      <c r="D105" s="109" t="str">
        <f>'Door Comparison'!F105</f>
        <v>Metal</v>
      </c>
      <c r="E105" s="13">
        <f>'Door Comparison'!N105</f>
        <v>1</v>
      </c>
      <c r="F105" s="72">
        <f>('Door Labour'!Z105/'Door Labour'!L$3)*'Door Summary'!H$3</f>
        <v>0</v>
      </c>
      <c r="G105" s="4">
        <f>'Door Materials'!X105</f>
        <v>860.77</v>
      </c>
      <c r="H105" s="238">
        <f t="shared" si="8"/>
        <v>860.77</v>
      </c>
      <c r="I105" s="238">
        <f t="shared" si="9"/>
        <v>103.29</v>
      </c>
      <c r="J105" s="238">
        <f t="shared" si="10"/>
        <v>964.06</v>
      </c>
      <c r="K105" s="5">
        <v>0</v>
      </c>
      <c r="L105" s="122">
        <v>0</v>
      </c>
      <c r="M105" s="238">
        <f t="shared" si="11"/>
        <v>964.06</v>
      </c>
      <c r="N105" s="26">
        <f t="shared" si="12"/>
        <v>964.06</v>
      </c>
      <c r="O105" s="1" t="str">
        <f>'Door Comparison'!X105</f>
        <v>Fully clad metal doors cannot be fire certificated we have therefore allowed for a metal doorset</v>
      </c>
    </row>
    <row r="106" spans="1:15" x14ac:dyDescent="0.2">
      <c r="A106" s="117">
        <f>'Door Comparison'!A106</f>
        <v>3</v>
      </c>
      <c r="B106" s="109">
        <f>'Door Comparison'!B106</f>
        <v>68</v>
      </c>
      <c r="C106" s="109" t="str">
        <f>'Door Comparison'!C106</f>
        <v>C07</v>
      </c>
      <c r="D106" s="109" t="str">
        <f>'Door Comparison'!F106</f>
        <v>Timber</v>
      </c>
      <c r="E106" s="13">
        <f>'Door Comparison'!N106</f>
        <v>1</v>
      </c>
      <c r="F106" s="72">
        <f>('Door Labour'!Z106/'Door Labour'!L$3)*'Door Summary'!H$3</f>
        <v>108.1</v>
      </c>
      <c r="G106" s="4">
        <f>'Door Materials'!X106</f>
        <v>446.44</v>
      </c>
      <c r="H106" s="238">
        <f t="shared" si="8"/>
        <v>554.54</v>
      </c>
      <c r="I106" s="238">
        <f t="shared" si="9"/>
        <v>66.540000000000006</v>
      </c>
      <c r="J106" s="238">
        <f t="shared" si="10"/>
        <v>621.08000000000004</v>
      </c>
      <c r="K106" s="5">
        <v>0</v>
      </c>
      <c r="L106" s="122">
        <v>0</v>
      </c>
      <c r="M106" s="238">
        <f t="shared" si="11"/>
        <v>621.08000000000004</v>
      </c>
      <c r="N106" s="26">
        <f t="shared" si="12"/>
        <v>621.08000000000004</v>
      </c>
    </row>
    <row r="107" spans="1:15" x14ac:dyDescent="0.2">
      <c r="A107" s="117">
        <f>'Door Comparison'!A107</f>
        <v>3</v>
      </c>
      <c r="B107" s="109">
        <f>'Door Comparison'!B107</f>
        <v>69</v>
      </c>
      <c r="C107" s="109" t="str">
        <f>'Door Comparison'!C107</f>
        <v>C07</v>
      </c>
      <c r="D107" s="109" t="str">
        <f>'Door Comparison'!F107</f>
        <v>Timber</v>
      </c>
      <c r="E107" s="13">
        <f>'Door Comparison'!N107</f>
        <v>1</v>
      </c>
      <c r="F107" s="72">
        <f>('Door Labour'!Z107/'Door Labour'!L$3)*'Door Summary'!H$3</f>
        <v>108.1</v>
      </c>
      <c r="G107" s="4">
        <f>'Door Materials'!X107</f>
        <v>446.44</v>
      </c>
      <c r="H107" s="238">
        <f t="shared" si="8"/>
        <v>554.54</v>
      </c>
      <c r="I107" s="238">
        <f t="shared" si="9"/>
        <v>66.540000000000006</v>
      </c>
      <c r="J107" s="238">
        <f t="shared" si="10"/>
        <v>621.08000000000004</v>
      </c>
      <c r="K107" s="5">
        <v>0</v>
      </c>
      <c r="L107" s="122">
        <v>0</v>
      </c>
      <c r="M107" s="238">
        <f t="shared" si="11"/>
        <v>621.08000000000004</v>
      </c>
      <c r="N107" s="26">
        <f t="shared" si="12"/>
        <v>621.08000000000004</v>
      </c>
    </row>
    <row r="108" spans="1:15" x14ac:dyDescent="0.2">
      <c r="A108" s="117">
        <f>'Door Comparison'!A108</f>
        <v>3</v>
      </c>
      <c r="B108" s="109">
        <f>'Door Comparison'!B108</f>
        <v>70</v>
      </c>
      <c r="C108" s="109" t="str">
        <f>'Door Comparison'!C108</f>
        <v>E06</v>
      </c>
      <c r="D108" s="109" t="str">
        <f>'Door Comparison'!F108</f>
        <v>Metal</v>
      </c>
      <c r="E108" s="13">
        <f>'Door Comparison'!N108</f>
        <v>1</v>
      </c>
      <c r="F108" s="72">
        <f>('Door Labour'!Z108/'Door Labour'!L$3)*'Door Summary'!H$3</f>
        <v>0</v>
      </c>
      <c r="G108" s="4">
        <f>'Door Materials'!X108</f>
        <v>777.69</v>
      </c>
      <c r="H108" s="238">
        <f t="shared" si="8"/>
        <v>777.69</v>
      </c>
      <c r="I108" s="238">
        <f t="shared" si="9"/>
        <v>93.32</v>
      </c>
      <c r="J108" s="238">
        <f t="shared" si="10"/>
        <v>871.01</v>
      </c>
      <c r="K108" s="5">
        <v>0</v>
      </c>
      <c r="L108" s="122">
        <v>0</v>
      </c>
      <c r="M108" s="238">
        <f t="shared" si="11"/>
        <v>871.01</v>
      </c>
      <c r="N108" s="26">
        <f t="shared" si="12"/>
        <v>871.01</v>
      </c>
      <c r="O108" s="1" t="str">
        <f>'Door Comparison'!X108</f>
        <v>Fully clad metal doors cannot be fire certificated we have therefore allowed for a metal doorset</v>
      </c>
    </row>
    <row r="109" spans="1:15" x14ac:dyDescent="0.2">
      <c r="A109" s="117">
        <f>'Door Comparison'!A109</f>
        <v>4</v>
      </c>
      <c r="B109" s="109">
        <f>'Door Comparison'!B109</f>
        <v>1</v>
      </c>
      <c r="C109" s="109" t="str">
        <f>'Door Comparison'!C109</f>
        <v>R07</v>
      </c>
      <c r="D109" s="109" t="str">
        <f>'Door Comparison'!F109</f>
        <v>Profab</v>
      </c>
      <c r="E109" s="13">
        <f>'Door Comparison'!N109</f>
        <v>1</v>
      </c>
      <c r="F109" s="72">
        <f>('Door Labour'!Z109/'Door Labour'!L$3)*'Door Summary'!H$3</f>
        <v>196.73</v>
      </c>
      <c r="G109" s="4">
        <f>'Door Materials'!X109</f>
        <v>424.45</v>
      </c>
      <c r="H109" s="238">
        <f t="shared" si="8"/>
        <v>621.17999999999995</v>
      </c>
      <c r="I109" s="238">
        <f t="shared" si="9"/>
        <v>74.540000000000006</v>
      </c>
      <c r="J109" s="238">
        <f t="shared" si="10"/>
        <v>695.72</v>
      </c>
      <c r="K109" s="5">
        <v>0</v>
      </c>
      <c r="L109" s="122">
        <v>0</v>
      </c>
      <c r="M109" s="238">
        <f t="shared" si="11"/>
        <v>695.72</v>
      </c>
      <c r="N109" s="26">
        <f t="shared" si="12"/>
        <v>695.72</v>
      </c>
      <c r="O109" s="1" t="str">
        <f>'Door Comparison'!X109</f>
        <v>Profab recommend a door primed for on site decoration by others to match surrounding finishes.</v>
      </c>
    </row>
    <row r="110" spans="1:15" x14ac:dyDescent="0.2">
      <c r="A110" s="117">
        <f>'Door Comparison'!A110</f>
        <v>4</v>
      </c>
      <c r="B110" s="109">
        <f>'Door Comparison'!B110</f>
        <v>2</v>
      </c>
      <c r="C110" s="109" t="str">
        <f>'Door Comparison'!C110</f>
        <v>C03</v>
      </c>
      <c r="D110" s="109" t="str">
        <f>'Door Comparison'!F110</f>
        <v>Timber</v>
      </c>
      <c r="E110" s="13">
        <f>'Door Comparison'!N110</f>
        <v>1</v>
      </c>
      <c r="F110" s="72">
        <f>('Door Labour'!Z110/'Door Labour'!L$3)*'Door Summary'!H$3</f>
        <v>205.85</v>
      </c>
      <c r="G110" s="4">
        <f>'Door Materials'!X110</f>
        <v>972.87</v>
      </c>
      <c r="H110" s="238">
        <f t="shared" si="8"/>
        <v>1178.72</v>
      </c>
      <c r="I110" s="238">
        <f t="shared" si="9"/>
        <v>141.44999999999999</v>
      </c>
      <c r="J110" s="238">
        <f t="shared" si="10"/>
        <v>1320.17</v>
      </c>
      <c r="K110" s="5">
        <v>0</v>
      </c>
      <c r="L110" s="122">
        <v>0</v>
      </c>
      <c r="M110" s="238">
        <f t="shared" si="11"/>
        <v>1320.17</v>
      </c>
      <c r="N110" s="26">
        <f t="shared" si="12"/>
        <v>1320.17</v>
      </c>
    </row>
    <row r="111" spans="1:15" x14ac:dyDescent="0.2">
      <c r="A111" s="117">
        <f>'Door Comparison'!A111</f>
        <v>4</v>
      </c>
      <c r="B111" s="109">
        <f>'Door Comparison'!B111</f>
        <v>3</v>
      </c>
      <c r="C111" s="109" t="str">
        <f>'Door Comparison'!C111</f>
        <v>C10</v>
      </c>
      <c r="D111" s="109" t="str">
        <f>'Door Comparison'!F111</f>
        <v>Timber</v>
      </c>
      <c r="E111" s="13">
        <f>'Door Comparison'!N111</f>
        <v>1</v>
      </c>
      <c r="F111" s="72">
        <f>('Door Labour'!Z111/'Door Labour'!L$3)*'Door Summary'!H$3</f>
        <v>198.4</v>
      </c>
      <c r="G111" s="4">
        <f>'Door Materials'!X111</f>
        <v>2463.35</v>
      </c>
      <c r="H111" s="238">
        <f t="shared" si="8"/>
        <v>2661.75</v>
      </c>
      <c r="I111" s="238">
        <f t="shared" si="9"/>
        <v>319.41000000000003</v>
      </c>
      <c r="J111" s="238">
        <f t="shared" si="10"/>
        <v>2981.16</v>
      </c>
      <c r="K111" s="5">
        <v>0</v>
      </c>
      <c r="L111" s="122">
        <v>0</v>
      </c>
      <c r="M111" s="238">
        <f t="shared" si="11"/>
        <v>2981.16</v>
      </c>
      <c r="N111" s="26">
        <f t="shared" si="12"/>
        <v>2981.16</v>
      </c>
    </row>
    <row r="112" spans="1:15" x14ac:dyDescent="0.2">
      <c r="A112" s="117">
        <f>'Door Comparison'!A112</f>
        <v>4</v>
      </c>
      <c r="B112" s="109">
        <f>'Door Comparison'!B112</f>
        <v>4</v>
      </c>
      <c r="C112" s="109" t="str">
        <f>'Door Comparison'!C112</f>
        <v>R01</v>
      </c>
      <c r="D112" s="109" t="str">
        <f>'Door Comparison'!F112</f>
        <v>Timber</v>
      </c>
      <c r="E112" s="13">
        <f>'Door Comparison'!N112</f>
        <v>1</v>
      </c>
      <c r="F112" s="72">
        <f>('Door Labour'!Z112/'Door Labour'!L$3)*'Door Summary'!H$3</f>
        <v>326.41000000000003</v>
      </c>
      <c r="G112" s="4">
        <f>'Door Materials'!X112</f>
        <v>989.42</v>
      </c>
      <c r="H112" s="238">
        <f t="shared" si="8"/>
        <v>1315.83</v>
      </c>
      <c r="I112" s="238">
        <f t="shared" si="9"/>
        <v>157.9</v>
      </c>
      <c r="J112" s="238">
        <f t="shared" si="10"/>
        <v>1473.73</v>
      </c>
      <c r="K112" s="5">
        <v>0</v>
      </c>
      <c r="L112" s="122">
        <v>0</v>
      </c>
      <c r="M112" s="238">
        <f t="shared" si="11"/>
        <v>1473.73</v>
      </c>
      <c r="N112" s="26">
        <f t="shared" si="12"/>
        <v>1473.73</v>
      </c>
    </row>
    <row r="113" spans="1:15" x14ac:dyDescent="0.2">
      <c r="A113" s="117">
        <f>'Door Comparison'!A113</f>
        <v>4</v>
      </c>
      <c r="B113" s="109">
        <f>'Door Comparison'!B113</f>
        <v>5</v>
      </c>
      <c r="C113" s="109" t="str">
        <f>'Door Comparison'!C113</f>
        <v>R01</v>
      </c>
      <c r="D113" s="109" t="str">
        <f>'Door Comparison'!F113</f>
        <v>Timber</v>
      </c>
      <c r="E113" s="13">
        <f>'Door Comparison'!N113</f>
        <v>1</v>
      </c>
      <c r="F113" s="72">
        <f>('Door Labour'!Z113/'Door Labour'!L$3)*'Door Summary'!H$3</f>
        <v>211.19</v>
      </c>
      <c r="G113" s="4">
        <f>'Door Materials'!X113</f>
        <v>795.41</v>
      </c>
      <c r="H113" s="238">
        <f t="shared" si="8"/>
        <v>1006.6</v>
      </c>
      <c r="I113" s="238">
        <f t="shared" si="9"/>
        <v>120.79</v>
      </c>
      <c r="J113" s="238">
        <f t="shared" si="10"/>
        <v>1127.3900000000001</v>
      </c>
      <c r="K113" s="5">
        <v>0</v>
      </c>
      <c r="L113" s="122">
        <v>0</v>
      </c>
      <c r="M113" s="238">
        <f t="shared" si="11"/>
        <v>1127.3900000000001</v>
      </c>
      <c r="N113" s="26">
        <f t="shared" si="12"/>
        <v>1127.3900000000001</v>
      </c>
    </row>
    <row r="114" spans="1:15" x14ac:dyDescent="0.2">
      <c r="A114" s="117">
        <f>'Door Comparison'!A114</f>
        <v>4</v>
      </c>
      <c r="B114" s="109">
        <f>'Door Comparison'!B114</f>
        <v>6</v>
      </c>
      <c r="C114" s="109" t="str">
        <f>'Door Comparison'!C114</f>
        <v>R01</v>
      </c>
      <c r="D114" s="109" t="str">
        <f>'Door Comparison'!F114</f>
        <v>Timber</v>
      </c>
      <c r="E114" s="13">
        <f>'Door Comparison'!N114</f>
        <v>1</v>
      </c>
      <c r="F114" s="72">
        <f>('Door Labour'!Z114/'Door Labour'!L$3)*'Door Summary'!H$3</f>
        <v>211.19</v>
      </c>
      <c r="G114" s="4">
        <f>'Door Materials'!X114</f>
        <v>795.41</v>
      </c>
      <c r="H114" s="238">
        <f t="shared" si="8"/>
        <v>1006.6</v>
      </c>
      <c r="I114" s="238">
        <f t="shared" si="9"/>
        <v>120.79</v>
      </c>
      <c r="J114" s="238">
        <f t="shared" si="10"/>
        <v>1127.3900000000001</v>
      </c>
      <c r="K114" s="5">
        <v>0</v>
      </c>
      <c r="L114" s="122">
        <v>0</v>
      </c>
      <c r="M114" s="238">
        <f t="shared" si="11"/>
        <v>1127.3900000000001</v>
      </c>
      <c r="N114" s="26">
        <f t="shared" si="12"/>
        <v>1127.3900000000001</v>
      </c>
    </row>
    <row r="115" spans="1:15" x14ac:dyDescent="0.2">
      <c r="A115" s="117">
        <f>'Door Comparison'!A115</f>
        <v>4</v>
      </c>
      <c r="B115" s="109">
        <f>'Door Comparison'!B115</f>
        <v>7</v>
      </c>
      <c r="C115" s="109" t="str">
        <f>'Door Comparison'!C115</f>
        <v>R01</v>
      </c>
      <c r="D115" s="109" t="str">
        <f>'Door Comparison'!F115</f>
        <v>Timber</v>
      </c>
      <c r="E115" s="13">
        <f>'Door Comparison'!N115</f>
        <v>1</v>
      </c>
      <c r="F115" s="72">
        <f>('Door Labour'!Z115/'Door Labour'!L$3)*'Door Summary'!H$3</f>
        <v>207.74</v>
      </c>
      <c r="G115" s="4">
        <f>'Door Materials'!X115</f>
        <v>750.45</v>
      </c>
      <c r="H115" s="238">
        <f t="shared" si="8"/>
        <v>958.19</v>
      </c>
      <c r="I115" s="238">
        <f t="shared" si="9"/>
        <v>114.98</v>
      </c>
      <c r="J115" s="238">
        <f t="shared" si="10"/>
        <v>1073.17</v>
      </c>
      <c r="K115" s="5">
        <v>0</v>
      </c>
      <c r="L115" s="122">
        <v>0</v>
      </c>
      <c r="M115" s="238">
        <f t="shared" si="11"/>
        <v>1073.17</v>
      </c>
      <c r="N115" s="26">
        <f t="shared" si="12"/>
        <v>1073.17</v>
      </c>
    </row>
    <row r="116" spans="1:15" x14ac:dyDescent="0.2">
      <c r="A116" s="117">
        <f>'Door Comparison'!A116</f>
        <v>4</v>
      </c>
      <c r="B116" s="109">
        <f>'Door Comparison'!B116</f>
        <v>8</v>
      </c>
      <c r="C116" s="109" t="str">
        <f>'Door Comparison'!C116</f>
        <v>C01</v>
      </c>
      <c r="D116" s="109" t="str">
        <f>'Door Comparison'!F116</f>
        <v>Timber</v>
      </c>
      <c r="E116" s="13">
        <f>'Door Comparison'!N116</f>
        <v>1</v>
      </c>
      <c r="F116" s="72">
        <f>('Door Labour'!Z116/'Door Labour'!L$3)*'Door Summary'!H$3</f>
        <v>315.19</v>
      </c>
      <c r="G116" s="4">
        <f>'Door Materials'!X116</f>
        <v>4003.78</v>
      </c>
      <c r="H116" s="238">
        <f t="shared" si="8"/>
        <v>4318.97</v>
      </c>
      <c r="I116" s="238">
        <f t="shared" si="9"/>
        <v>518.28</v>
      </c>
      <c r="J116" s="238">
        <f t="shared" si="10"/>
        <v>4837.25</v>
      </c>
      <c r="K116" s="5">
        <v>0</v>
      </c>
      <c r="L116" s="122">
        <v>0</v>
      </c>
      <c r="M116" s="238">
        <f t="shared" si="11"/>
        <v>4837.25</v>
      </c>
      <c r="N116" s="26">
        <f t="shared" si="12"/>
        <v>4837.25</v>
      </c>
    </row>
    <row r="117" spans="1:15" x14ac:dyDescent="0.2">
      <c r="A117" s="117">
        <f>'Door Comparison'!A117</f>
        <v>4</v>
      </c>
      <c r="B117" s="109">
        <f>'Door Comparison'!B117</f>
        <v>9</v>
      </c>
      <c r="C117" s="109" t="str">
        <f>'Door Comparison'!C117</f>
        <v>C02</v>
      </c>
      <c r="D117" s="109" t="str">
        <f>'Door Comparison'!F117</f>
        <v>Timber</v>
      </c>
      <c r="E117" s="13">
        <f>'Door Comparison'!N117</f>
        <v>1</v>
      </c>
      <c r="F117" s="72">
        <f>('Door Labour'!Z117/'Door Labour'!L$3)*'Door Summary'!H$3</f>
        <v>180.12</v>
      </c>
      <c r="G117" s="4">
        <f>'Door Materials'!X117</f>
        <v>681.39</v>
      </c>
      <c r="H117" s="238">
        <f t="shared" si="8"/>
        <v>861.51</v>
      </c>
      <c r="I117" s="238">
        <f t="shared" si="9"/>
        <v>103.38</v>
      </c>
      <c r="J117" s="238">
        <f t="shared" si="10"/>
        <v>964.89</v>
      </c>
      <c r="K117" s="5">
        <v>0</v>
      </c>
      <c r="L117" s="122">
        <v>0</v>
      </c>
      <c r="M117" s="238">
        <f t="shared" si="11"/>
        <v>964.89</v>
      </c>
      <c r="N117" s="26">
        <f t="shared" si="12"/>
        <v>964.89</v>
      </c>
    </row>
    <row r="118" spans="1:15" x14ac:dyDescent="0.2">
      <c r="A118" s="117">
        <f>'Door Comparison'!A118</f>
        <v>4</v>
      </c>
      <c r="B118" s="109">
        <f>'Door Comparison'!B118</f>
        <v>10</v>
      </c>
      <c r="C118" s="109" t="str">
        <f>'Door Comparison'!C118</f>
        <v>E06</v>
      </c>
      <c r="D118" s="109" t="str">
        <f>'Door Comparison'!F118</f>
        <v>Metal</v>
      </c>
      <c r="E118" s="13">
        <f>'Door Comparison'!N118</f>
        <v>1</v>
      </c>
      <c r="F118" s="72">
        <f>('Door Labour'!Z118/'Door Labour'!L$3)*'Door Summary'!H$3</f>
        <v>0</v>
      </c>
      <c r="G118" s="4">
        <f>'Door Materials'!X118</f>
        <v>1805.77</v>
      </c>
      <c r="H118" s="238">
        <f t="shared" si="8"/>
        <v>1805.77</v>
      </c>
      <c r="I118" s="238">
        <f t="shared" si="9"/>
        <v>216.69</v>
      </c>
      <c r="J118" s="238">
        <f t="shared" si="10"/>
        <v>2022.46</v>
      </c>
      <c r="K118" s="5">
        <v>0</v>
      </c>
      <c r="L118" s="122">
        <v>0</v>
      </c>
      <c r="M118" s="238">
        <f t="shared" si="11"/>
        <v>2022.46</v>
      </c>
      <c r="N118" s="26">
        <f t="shared" si="12"/>
        <v>2022.46</v>
      </c>
      <c r="O118" s="1" t="str">
        <f>'Door Comparison'!X118</f>
        <v>Fully clad metal doors cannot be fire certificated we have therefore allowed for a metal doorset</v>
      </c>
    </row>
    <row r="119" spans="1:15" x14ac:dyDescent="0.2">
      <c r="A119" s="117">
        <f>'Door Comparison'!A119</f>
        <v>4</v>
      </c>
      <c r="B119" s="109">
        <f>'Door Comparison'!B119</f>
        <v>11</v>
      </c>
      <c r="C119" s="109" t="str">
        <f>'Door Comparison'!C119</f>
        <v>C04</v>
      </c>
      <c r="D119" s="109" t="str">
        <f>'Door Comparison'!F119</f>
        <v>Timber</v>
      </c>
      <c r="E119" s="13">
        <f>'Door Comparison'!N119</f>
        <v>1</v>
      </c>
      <c r="F119" s="72">
        <f>('Door Labour'!Z119/'Door Labour'!L$3)*'Door Summary'!H$3</f>
        <v>206.2</v>
      </c>
      <c r="G119" s="4">
        <f>'Door Materials'!X119</f>
        <v>317.55</v>
      </c>
      <c r="H119" s="238">
        <f t="shared" si="8"/>
        <v>523.75</v>
      </c>
      <c r="I119" s="238">
        <f t="shared" si="9"/>
        <v>62.85</v>
      </c>
      <c r="J119" s="238">
        <f t="shared" si="10"/>
        <v>586.6</v>
      </c>
      <c r="K119" s="5">
        <v>0</v>
      </c>
      <c r="L119" s="122">
        <v>0</v>
      </c>
      <c r="M119" s="238">
        <f t="shared" si="11"/>
        <v>586.6</v>
      </c>
      <c r="N119" s="26">
        <f t="shared" si="12"/>
        <v>586.6</v>
      </c>
    </row>
    <row r="120" spans="1:15" x14ac:dyDescent="0.2">
      <c r="A120" s="117">
        <f>'Door Comparison'!A120</f>
        <v>4</v>
      </c>
      <c r="B120" s="109">
        <f>'Door Comparison'!B120</f>
        <v>14</v>
      </c>
      <c r="C120" s="109" t="str">
        <f>'Door Comparison'!C120</f>
        <v>L01</v>
      </c>
      <c r="D120" s="109">
        <f>'Door Comparison'!F120</f>
        <v>0</v>
      </c>
      <c r="E120" s="13">
        <f>'Door Comparison'!N120</f>
        <v>0</v>
      </c>
      <c r="F120" s="72">
        <f>('Door Labour'!Z120/'Door Labour'!L$3)*'Door Summary'!H$3</f>
        <v>0</v>
      </c>
      <c r="G120" s="4">
        <f>'Door Materials'!X120</f>
        <v>0</v>
      </c>
      <c r="H120" s="238">
        <f t="shared" si="8"/>
        <v>0</v>
      </c>
      <c r="I120" s="238">
        <f t="shared" si="9"/>
        <v>0</v>
      </c>
      <c r="J120" s="238">
        <f t="shared" si="10"/>
        <v>0</v>
      </c>
      <c r="K120" s="5">
        <v>0</v>
      </c>
      <c r="L120" s="122">
        <v>0</v>
      </c>
      <c r="M120" s="238">
        <f t="shared" si="11"/>
        <v>0</v>
      </c>
      <c r="N120" s="26">
        <f t="shared" si="12"/>
        <v>0</v>
      </c>
      <c r="O120" s="1" t="str">
        <f>'Door Comparison'!X120</f>
        <v>Lift doors. Excluded</v>
      </c>
    </row>
    <row r="121" spans="1:15" x14ac:dyDescent="0.2">
      <c r="A121" s="117">
        <f>'Door Comparison'!A121</f>
        <v>4</v>
      </c>
      <c r="B121" s="109">
        <f>'Door Comparison'!B121</f>
        <v>15</v>
      </c>
      <c r="C121" s="109" t="str">
        <f>'Door Comparison'!C121</f>
        <v>L01</v>
      </c>
      <c r="D121" s="109">
        <f>'Door Comparison'!F121</f>
        <v>0</v>
      </c>
      <c r="E121" s="13">
        <f>'Door Comparison'!N121</f>
        <v>0</v>
      </c>
      <c r="F121" s="72">
        <f>('Door Labour'!Z121/'Door Labour'!L$3)*'Door Summary'!H$3</f>
        <v>0</v>
      </c>
      <c r="G121" s="4">
        <f>'Door Materials'!X121</f>
        <v>0</v>
      </c>
      <c r="H121" s="238">
        <f t="shared" si="8"/>
        <v>0</v>
      </c>
      <c r="I121" s="238">
        <f t="shared" si="9"/>
        <v>0</v>
      </c>
      <c r="J121" s="238">
        <f t="shared" si="10"/>
        <v>0</v>
      </c>
      <c r="K121" s="5">
        <v>0</v>
      </c>
      <c r="L121" s="122">
        <v>0</v>
      </c>
      <c r="M121" s="238">
        <f t="shared" si="11"/>
        <v>0</v>
      </c>
      <c r="N121" s="26">
        <f t="shared" si="12"/>
        <v>0</v>
      </c>
      <c r="O121" s="1" t="str">
        <f>'Door Comparison'!X121</f>
        <v>Lift doors. Excluded</v>
      </c>
    </row>
    <row r="122" spans="1:15" x14ac:dyDescent="0.2">
      <c r="A122" s="117">
        <f>'Door Comparison'!A122</f>
        <v>4</v>
      </c>
      <c r="B122" s="109" t="str">
        <f>'Door Comparison'!B122</f>
        <v>16A</v>
      </c>
      <c r="C122" s="109" t="str">
        <f>'Door Comparison'!C122</f>
        <v>R04</v>
      </c>
      <c r="D122" s="109" t="str">
        <f>'Door Comparison'!F122</f>
        <v>Timber</v>
      </c>
      <c r="E122" s="13">
        <f>'Door Comparison'!N122</f>
        <v>1</v>
      </c>
      <c r="F122" s="72">
        <f>('Door Labour'!Z122/'Door Labour'!L$3)*'Door Summary'!H$3</f>
        <v>179.64</v>
      </c>
      <c r="G122" s="4">
        <f>'Door Materials'!X122</f>
        <v>500.26</v>
      </c>
      <c r="H122" s="238">
        <f t="shared" si="8"/>
        <v>679.9</v>
      </c>
      <c r="I122" s="238">
        <f t="shared" si="9"/>
        <v>81.59</v>
      </c>
      <c r="J122" s="238">
        <f t="shared" si="10"/>
        <v>761.49</v>
      </c>
      <c r="K122" s="5">
        <v>0</v>
      </c>
      <c r="L122" s="122">
        <v>0</v>
      </c>
      <c r="M122" s="238">
        <f t="shared" si="11"/>
        <v>761.49</v>
      </c>
      <c r="N122" s="26">
        <f t="shared" si="12"/>
        <v>761.49</v>
      </c>
    </row>
    <row r="123" spans="1:15" x14ac:dyDescent="0.2">
      <c r="A123" s="117">
        <f>'Door Comparison'!A123</f>
        <v>4</v>
      </c>
      <c r="B123" s="109" t="str">
        <f>'Door Comparison'!B123</f>
        <v>16B</v>
      </c>
      <c r="C123" s="109" t="str">
        <f>'Door Comparison'!C123</f>
        <v>R03</v>
      </c>
      <c r="D123" s="109" t="str">
        <f>'Door Comparison'!F123</f>
        <v>Timber</v>
      </c>
      <c r="E123" s="13">
        <f>'Door Comparison'!N123</f>
        <v>1</v>
      </c>
      <c r="F123" s="72">
        <f>('Door Labour'!Z123/'Door Labour'!L$3)*'Door Summary'!H$3</f>
        <v>201.44</v>
      </c>
      <c r="G123" s="4">
        <f>'Door Materials'!X123</f>
        <v>265.92</v>
      </c>
      <c r="H123" s="238">
        <f t="shared" si="8"/>
        <v>467.36</v>
      </c>
      <c r="I123" s="238">
        <f t="shared" si="9"/>
        <v>56.08</v>
      </c>
      <c r="J123" s="238">
        <f t="shared" si="10"/>
        <v>523.44000000000005</v>
      </c>
      <c r="K123" s="5">
        <v>0</v>
      </c>
      <c r="L123" s="122">
        <v>0</v>
      </c>
      <c r="M123" s="238">
        <f t="shared" si="11"/>
        <v>523.44000000000005</v>
      </c>
      <c r="N123" s="26">
        <f t="shared" si="12"/>
        <v>523.44000000000005</v>
      </c>
    </row>
    <row r="124" spans="1:15" x14ac:dyDescent="0.2">
      <c r="A124" s="117">
        <f>'Door Comparison'!A124</f>
        <v>4</v>
      </c>
      <c r="B124" s="109">
        <f>'Door Comparison'!B124</f>
        <v>17</v>
      </c>
      <c r="C124" s="109" t="str">
        <f>'Door Comparison'!C124</f>
        <v>R02</v>
      </c>
      <c r="D124" s="109" t="str">
        <f>'Door Comparison'!F124</f>
        <v>Profab</v>
      </c>
      <c r="E124" s="13">
        <f>'Door Comparison'!N124</f>
        <v>1</v>
      </c>
      <c r="F124" s="72">
        <f>('Door Labour'!Z124/'Door Labour'!L$3)*'Door Summary'!H$3</f>
        <v>175.37</v>
      </c>
      <c r="G124" s="4">
        <f>'Door Materials'!X124</f>
        <v>119.76</v>
      </c>
      <c r="H124" s="238">
        <f t="shared" si="8"/>
        <v>295.13</v>
      </c>
      <c r="I124" s="238">
        <f t="shared" si="9"/>
        <v>35.42</v>
      </c>
      <c r="J124" s="238">
        <f t="shared" si="10"/>
        <v>330.55</v>
      </c>
      <c r="K124" s="5">
        <v>0</v>
      </c>
      <c r="L124" s="122">
        <v>0</v>
      </c>
      <c r="M124" s="238">
        <f t="shared" si="11"/>
        <v>330.55</v>
      </c>
      <c r="N124" s="26">
        <f t="shared" si="12"/>
        <v>330.55</v>
      </c>
      <c r="O124" s="1" t="str">
        <f>'Door Comparison'!X124</f>
        <v>Profab recommend a door primed for on site decoration by others to match surrounding finishes.</v>
      </c>
    </row>
    <row r="125" spans="1:15" x14ac:dyDescent="0.2">
      <c r="A125" s="117">
        <f>'Door Comparison'!A125</f>
        <v>4</v>
      </c>
      <c r="B125" s="109">
        <f>'Door Comparison'!B125</f>
        <v>18</v>
      </c>
      <c r="C125" s="109" t="str">
        <f>'Door Comparison'!C125</f>
        <v>C01</v>
      </c>
      <c r="D125" s="109" t="str">
        <f>'Door Comparison'!F125</f>
        <v>Timber</v>
      </c>
      <c r="E125" s="13">
        <f>'Door Comparison'!N125</f>
        <v>1</v>
      </c>
      <c r="F125" s="72">
        <f>('Door Labour'!Z125/'Door Labour'!L$3)*'Door Summary'!H$3</f>
        <v>315.19</v>
      </c>
      <c r="G125" s="4">
        <f>'Door Materials'!X125</f>
        <v>4003.78</v>
      </c>
      <c r="H125" s="238">
        <f t="shared" si="8"/>
        <v>4318.97</v>
      </c>
      <c r="I125" s="238">
        <f t="shared" si="9"/>
        <v>518.28</v>
      </c>
      <c r="J125" s="238">
        <f t="shared" si="10"/>
        <v>4837.25</v>
      </c>
      <c r="K125" s="5">
        <v>0</v>
      </c>
      <c r="L125" s="122">
        <v>0</v>
      </c>
      <c r="M125" s="238">
        <f t="shared" si="11"/>
        <v>4837.25</v>
      </c>
      <c r="N125" s="26">
        <f t="shared" si="12"/>
        <v>4837.25</v>
      </c>
    </row>
    <row r="126" spans="1:15" x14ac:dyDescent="0.2">
      <c r="A126" s="117">
        <f>'Door Comparison'!A126</f>
        <v>4</v>
      </c>
      <c r="B126" s="109" t="str">
        <f>'Door Comparison'!B126</f>
        <v>19A</v>
      </c>
      <c r="C126" s="109" t="str">
        <f>'Door Comparison'!C126</f>
        <v>R05</v>
      </c>
      <c r="D126" s="109" t="str">
        <f>'Door Comparison'!F126</f>
        <v>Timber</v>
      </c>
      <c r="E126" s="13">
        <f>'Door Comparison'!N126</f>
        <v>1</v>
      </c>
      <c r="F126" s="72">
        <f>('Door Labour'!Z126/'Door Labour'!L$3)*'Door Summary'!H$3</f>
        <v>188.76</v>
      </c>
      <c r="G126" s="4">
        <f>'Door Materials'!X126</f>
        <v>485.48</v>
      </c>
      <c r="H126" s="238">
        <f t="shared" si="8"/>
        <v>674.24</v>
      </c>
      <c r="I126" s="238">
        <f t="shared" si="9"/>
        <v>80.91</v>
      </c>
      <c r="J126" s="238">
        <f t="shared" si="10"/>
        <v>755.15</v>
      </c>
      <c r="K126" s="5">
        <v>0</v>
      </c>
      <c r="L126" s="122">
        <v>0</v>
      </c>
      <c r="M126" s="238">
        <f t="shared" si="11"/>
        <v>755.15</v>
      </c>
      <c r="N126" s="26">
        <f t="shared" si="12"/>
        <v>755.15</v>
      </c>
    </row>
    <row r="127" spans="1:15" x14ac:dyDescent="0.2">
      <c r="A127" s="117">
        <f>'Door Comparison'!A127</f>
        <v>4</v>
      </c>
      <c r="B127" s="109" t="str">
        <f>'Door Comparison'!B127</f>
        <v>19B</v>
      </c>
      <c r="C127" s="109" t="str">
        <f>'Door Comparison'!C127</f>
        <v>R01</v>
      </c>
      <c r="D127" s="109" t="str">
        <f>'Door Comparison'!F127</f>
        <v>Timber</v>
      </c>
      <c r="E127" s="13">
        <f>'Door Comparison'!N127</f>
        <v>1</v>
      </c>
      <c r="F127" s="72">
        <f>('Door Labour'!Z127/'Door Labour'!L$3)*'Door Summary'!H$3</f>
        <v>213.25</v>
      </c>
      <c r="G127" s="4">
        <f>'Door Materials'!X127</f>
        <v>282.56</v>
      </c>
      <c r="H127" s="238">
        <f t="shared" si="8"/>
        <v>495.81</v>
      </c>
      <c r="I127" s="238">
        <f t="shared" si="9"/>
        <v>59.5</v>
      </c>
      <c r="J127" s="238">
        <f t="shared" si="10"/>
        <v>555.30999999999995</v>
      </c>
      <c r="K127" s="5">
        <v>0</v>
      </c>
      <c r="L127" s="122">
        <v>0</v>
      </c>
      <c r="M127" s="238">
        <f t="shared" si="11"/>
        <v>555.30999999999995</v>
      </c>
      <c r="N127" s="26">
        <f t="shared" si="12"/>
        <v>555.30999999999995</v>
      </c>
    </row>
    <row r="128" spans="1:15" x14ac:dyDescent="0.2">
      <c r="A128" s="117">
        <f>'Door Comparison'!A128</f>
        <v>4</v>
      </c>
      <c r="B128" s="109">
        <f>'Door Comparison'!B128</f>
        <v>22</v>
      </c>
      <c r="C128" s="109" t="str">
        <f>'Door Comparison'!C128</f>
        <v>C05</v>
      </c>
      <c r="D128" s="109" t="str">
        <f>'Door Comparison'!F128</f>
        <v>Timber</v>
      </c>
      <c r="E128" s="13">
        <f>'Door Comparison'!N128</f>
        <v>1</v>
      </c>
      <c r="F128" s="72">
        <f>('Door Labour'!Z128/'Door Labour'!L$3)*'Door Summary'!H$3</f>
        <v>181.79</v>
      </c>
      <c r="G128" s="4">
        <f>'Door Materials'!X128</f>
        <v>807.98</v>
      </c>
      <c r="H128" s="238">
        <f t="shared" si="8"/>
        <v>989.77</v>
      </c>
      <c r="I128" s="238">
        <f t="shared" si="9"/>
        <v>118.77</v>
      </c>
      <c r="J128" s="238">
        <f t="shared" si="10"/>
        <v>1108.54</v>
      </c>
      <c r="K128" s="5">
        <v>0</v>
      </c>
      <c r="L128" s="122">
        <v>0</v>
      </c>
      <c r="M128" s="238">
        <f t="shared" si="11"/>
        <v>1108.54</v>
      </c>
      <c r="N128" s="26">
        <f t="shared" si="12"/>
        <v>1108.54</v>
      </c>
    </row>
    <row r="129" spans="1:15" x14ac:dyDescent="0.2">
      <c r="A129" s="117">
        <f>'Door Comparison'!A129</f>
        <v>4</v>
      </c>
      <c r="B129" s="109">
        <f>'Door Comparison'!B129</f>
        <v>23</v>
      </c>
      <c r="C129" s="109" t="str">
        <f>'Door Comparison'!C129</f>
        <v>WC03</v>
      </c>
      <c r="D129" s="109" t="str">
        <f>'Door Comparison'!F129</f>
        <v>Timber</v>
      </c>
      <c r="E129" s="13">
        <f>'Door Comparison'!N129</f>
        <v>1</v>
      </c>
      <c r="F129" s="72">
        <f>('Door Labour'!Z129/'Door Labour'!L$3)*'Door Summary'!H$3</f>
        <v>393.32</v>
      </c>
      <c r="G129" s="4">
        <f>'Door Materials'!X129</f>
        <v>105.13</v>
      </c>
      <c r="H129" s="238">
        <f t="shared" si="8"/>
        <v>498.45</v>
      </c>
      <c r="I129" s="238">
        <f t="shared" si="9"/>
        <v>59.81</v>
      </c>
      <c r="J129" s="238">
        <f t="shared" si="10"/>
        <v>558.26</v>
      </c>
      <c r="K129" s="5">
        <v>0</v>
      </c>
      <c r="L129" s="122">
        <v>0</v>
      </c>
      <c r="M129" s="238">
        <f t="shared" si="11"/>
        <v>558.26</v>
      </c>
      <c r="N129" s="26">
        <f t="shared" si="12"/>
        <v>558.26</v>
      </c>
      <c r="O129" s="1" t="str">
        <f>'Door Comparison'!X129</f>
        <v>Pilasters</v>
      </c>
    </row>
    <row r="130" spans="1:15" x14ac:dyDescent="0.2">
      <c r="A130" s="117">
        <f>'Door Comparison'!A130</f>
        <v>4</v>
      </c>
      <c r="B130" s="109">
        <f>'Door Comparison'!B130</f>
        <v>24</v>
      </c>
      <c r="C130" s="109" t="str">
        <f>'Door Comparison'!C130</f>
        <v>WC01</v>
      </c>
      <c r="D130" s="109" t="str">
        <f>'Door Comparison'!F130</f>
        <v>Timber</v>
      </c>
      <c r="E130" s="13">
        <f>'Door Comparison'!N130</f>
        <v>1</v>
      </c>
      <c r="F130" s="72">
        <f>('Door Labour'!Z130/'Door Labour'!L$3)*'Door Summary'!H$3</f>
        <v>232.46</v>
      </c>
      <c r="G130" s="4">
        <f>'Door Materials'!X130</f>
        <v>104.96</v>
      </c>
      <c r="H130" s="238">
        <f t="shared" ref="H130:H193" si="13">F130+G130</f>
        <v>337.42</v>
      </c>
      <c r="I130" s="238">
        <f t="shared" ref="I130:I193" si="14">H130*I$7</f>
        <v>40.49</v>
      </c>
      <c r="J130" s="238">
        <f t="shared" ref="J130:J193" si="15">SUM(H130:I130)</f>
        <v>377.91</v>
      </c>
      <c r="K130" s="5">
        <v>0</v>
      </c>
      <c r="L130" s="122">
        <v>0</v>
      </c>
      <c r="M130" s="238">
        <f t="shared" ref="M130:M193" si="16">J130+K130+L130</f>
        <v>377.91</v>
      </c>
      <c r="N130" s="26">
        <f t="shared" si="12"/>
        <v>377.91</v>
      </c>
      <c r="O130" s="1" t="str">
        <f>'Door Comparison'!X130</f>
        <v>Pilasters</v>
      </c>
    </row>
    <row r="131" spans="1:15" x14ac:dyDescent="0.2">
      <c r="A131" s="117">
        <f>'Door Comparison'!A131</f>
        <v>4</v>
      </c>
      <c r="B131" s="109">
        <f>'Door Comparison'!B131</f>
        <v>25</v>
      </c>
      <c r="C131" s="109" t="str">
        <f>'Door Comparison'!C131</f>
        <v>WC01</v>
      </c>
      <c r="D131" s="109" t="str">
        <f>'Door Comparison'!F131</f>
        <v>Timber</v>
      </c>
      <c r="E131" s="13">
        <f>'Door Comparison'!N131</f>
        <v>1</v>
      </c>
      <c r="F131" s="72">
        <f>('Door Labour'!Z131/'Door Labour'!L$3)*'Door Summary'!H$3</f>
        <v>232.46</v>
      </c>
      <c r="G131" s="4">
        <f>'Door Materials'!X131</f>
        <v>104.96</v>
      </c>
      <c r="H131" s="238">
        <f t="shared" si="13"/>
        <v>337.42</v>
      </c>
      <c r="I131" s="238">
        <f t="shared" si="14"/>
        <v>40.49</v>
      </c>
      <c r="J131" s="238">
        <f t="shared" si="15"/>
        <v>377.91</v>
      </c>
      <c r="K131" s="5">
        <v>0</v>
      </c>
      <c r="L131" s="122">
        <v>0</v>
      </c>
      <c r="M131" s="238">
        <f t="shared" si="16"/>
        <v>377.91</v>
      </c>
      <c r="N131" s="26">
        <f t="shared" si="12"/>
        <v>377.91</v>
      </c>
      <c r="O131" s="1" t="str">
        <f>'Door Comparison'!X131</f>
        <v>Pilasters</v>
      </c>
    </row>
    <row r="132" spans="1:15" x14ac:dyDescent="0.2">
      <c r="A132" s="117">
        <f>'Door Comparison'!A132</f>
        <v>4</v>
      </c>
      <c r="B132" s="109">
        <f>'Door Comparison'!B132</f>
        <v>26</v>
      </c>
      <c r="C132" s="109" t="str">
        <f>'Door Comparison'!C132</f>
        <v>WC01</v>
      </c>
      <c r="D132" s="109" t="str">
        <f>'Door Comparison'!F132</f>
        <v>Timber</v>
      </c>
      <c r="E132" s="13">
        <f>'Door Comparison'!N132</f>
        <v>1</v>
      </c>
      <c r="F132" s="72">
        <f>('Door Labour'!Z132/'Door Labour'!L$3)*'Door Summary'!H$3</f>
        <v>232.46</v>
      </c>
      <c r="G132" s="4">
        <f>'Door Materials'!X132</f>
        <v>104.96</v>
      </c>
      <c r="H132" s="238">
        <f t="shared" si="13"/>
        <v>337.42</v>
      </c>
      <c r="I132" s="238">
        <f t="shared" si="14"/>
        <v>40.49</v>
      </c>
      <c r="J132" s="238">
        <f t="shared" si="15"/>
        <v>377.91</v>
      </c>
      <c r="K132" s="5">
        <v>0</v>
      </c>
      <c r="L132" s="122">
        <v>0</v>
      </c>
      <c r="M132" s="238">
        <f t="shared" si="16"/>
        <v>377.91</v>
      </c>
      <c r="N132" s="26">
        <f t="shared" si="12"/>
        <v>377.91</v>
      </c>
      <c r="O132" s="1" t="str">
        <f>'Door Comparison'!X132</f>
        <v>Pilasters</v>
      </c>
    </row>
    <row r="133" spans="1:15" x14ac:dyDescent="0.2">
      <c r="A133" s="117">
        <f>'Door Comparison'!A133</f>
        <v>4</v>
      </c>
      <c r="B133" s="109">
        <f>'Door Comparison'!B133</f>
        <v>27</v>
      </c>
      <c r="C133" s="109" t="str">
        <f>'Door Comparison'!C133</f>
        <v>R09</v>
      </c>
      <c r="D133" s="109" t="str">
        <f>'Door Comparison'!F133</f>
        <v>Timber</v>
      </c>
      <c r="E133" s="13">
        <f>'Door Comparison'!N133</f>
        <v>1</v>
      </c>
      <c r="F133" s="72">
        <f>('Door Labour'!Z133/'Door Labour'!L$3)*'Door Summary'!H$3</f>
        <v>206.9</v>
      </c>
      <c r="G133" s="4">
        <f>'Door Materials'!X133</f>
        <v>409.06</v>
      </c>
      <c r="H133" s="238">
        <f t="shared" si="13"/>
        <v>615.96</v>
      </c>
      <c r="I133" s="238">
        <f t="shared" si="14"/>
        <v>73.92</v>
      </c>
      <c r="J133" s="238">
        <f t="shared" si="15"/>
        <v>689.88</v>
      </c>
      <c r="K133" s="5">
        <v>0</v>
      </c>
      <c r="L133" s="122">
        <v>0</v>
      </c>
      <c r="M133" s="238">
        <f t="shared" si="16"/>
        <v>689.88</v>
      </c>
      <c r="N133" s="26">
        <f t="shared" si="12"/>
        <v>689.88</v>
      </c>
      <c r="O133" s="1" t="str">
        <f>'Door Comparison'!X133</f>
        <v>Ash which cannot be FD60</v>
      </c>
    </row>
    <row r="134" spans="1:15" x14ac:dyDescent="0.2">
      <c r="A134" s="117">
        <f>'Door Comparison'!A134</f>
        <v>4</v>
      </c>
      <c r="B134" s="109">
        <f>'Door Comparison'!B134</f>
        <v>28</v>
      </c>
      <c r="C134" s="109" t="str">
        <f>'Door Comparison'!C134</f>
        <v>WC01</v>
      </c>
      <c r="D134" s="109" t="str">
        <f>'Door Comparison'!F134</f>
        <v>Timber</v>
      </c>
      <c r="E134" s="13">
        <f>'Door Comparison'!N134</f>
        <v>1</v>
      </c>
      <c r="F134" s="72">
        <f>('Door Labour'!Z134/'Door Labour'!L$3)*'Door Summary'!H$3</f>
        <v>232.46</v>
      </c>
      <c r="G134" s="4">
        <f>'Door Materials'!X134</f>
        <v>104.96</v>
      </c>
      <c r="H134" s="238">
        <f t="shared" si="13"/>
        <v>337.42</v>
      </c>
      <c r="I134" s="238">
        <f t="shared" si="14"/>
        <v>40.49</v>
      </c>
      <c r="J134" s="238">
        <f t="shared" si="15"/>
        <v>377.91</v>
      </c>
      <c r="K134" s="5">
        <v>0</v>
      </c>
      <c r="L134" s="122">
        <v>0</v>
      </c>
      <c r="M134" s="238">
        <f t="shared" si="16"/>
        <v>377.91</v>
      </c>
      <c r="N134" s="26">
        <f t="shared" si="12"/>
        <v>377.91</v>
      </c>
      <c r="O134" s="1" t="str">
        <f>'Door Comparison'!X134</f>
        <v>Pilasters</v>
      </c>
    </row>
    <row r="135" spans="1:15" x14ac:dyDescent="0.2">
      <c r="A135" s="117">
        <f>'Door Comparison'!A135</f>
        <v>4</v>
      </c>
      <c r="B135" s="109">
        <f>'Door Comparison'!B135</f>
        <v>29</v>
      </c>
      <c r="C135" s="109" t="str">
        <f>'Door Comparison'!C135</f>
        <v>WC01</v>
      </c>
      <c r="D135" s="109" t="str">
        <f>'Door Comparison'!F135</f>
        <v>Timber</v>
      </c>
      <c r="E135" s="13">
        <f>'Door Comparison'!N135</f>
        <v>1</v>
      </c>
      <c r="F135" s="72">
        <f>('Door Labour'!Z135/'Door Labour'!L$3)*'Door Summary'!H$3</f>
        <v>232.46</v>
      </c>
      <c r="G135" s="4">
        <f>'Door Materials'!X135</f>
        <v>104.96</v>
      </c>
      <c r="H135" s="238">
        <f t="shared" si="13"/>
        <v>337.42</v>
      </c>
      <c r="I135" s="238">
        <f t="shared" si="14"/>
        <v>40.49</v>
      </c>
      <c r="J135" s="238">
        <f t="shared" si="15"/>
        <v>377.91</v>
      </c>
      <c r="K135" s="5">
        <v>0</v>
      </c>
      <c r="L135" s="122">
        <v>0</v>
      </c>
      <c r="M135" s="238">
        <f t="shared" si="16"/>
        <v>377.91</v>
      </c>
      <c r="N135" s="26">
        <f t="shared" si="12"/>
        <v>377.91</v>
      </c>
      <c r="O135" s="1" t="str">
        <f>'Door Comparison'!X135</f>
        <v>Pilasters</v>
      </c>
    </row>
    <row r="136" spans="1:15" x14ac:dyDescent="0.2">
      <c r="A136" s="117">
        <f>'Door Comparison'!A136</f>
        <v>4</v>
      </c>
      <c r="B136" s="109">
        <f>'Door Comparison'!B136</f>
        <v>30</v>
      </c>
      <c r="C136" s="109" t="str">
        <f>'Door Comparison'!C136</f>
        <v>WC01</v>
      </c>
      <c r="D136" s="109" t="str">
        <f>'Door Comparison'!F136</f>
        <v>Timber</v>
      </c>
      <c r="E136" s="13">
        <f>'Door Comparison'!N136</f>
        <v>1</v>
      </c>
      <c r="F136" s="72">
        <f>('Door Labour'!Z136/'Door Labour'!L$3)*'Door Summary'!H$3</f>
        <v>232.46</v>
      </c>
      <c r="G136" s="4">
        <f>'Door Materials'!X136</f>
        <v>104.96</v>
      </c>
      <c r="H136" s="238">
        <f t="shared" si="13"/>
        <v>337.42</v>
      </c>
      <c r="I136" s="238">
        <f t="shared" si="14"/>
        <v>40.49</v>
      </c>
      <c r="J136" s="238">
        <f t="shared" si="15"/>
        <v>377.91</v>
      </c>
      <c r="K136" s="5">
        <v>0</v>
      </c>
      <c r="L136" s="122">
        <v>0</v>
      </c>
      <c r="M136" s="238">
        <f t="shared" si="16"/>
        <v>377.91</v>
      </c>
      <c r="N136" s="26">
        <f t="shared" si="12"/>
        <v>377.91</v>
      </c>
      <c r="O136" s="1" t="str">
        <f>'Door Comparison'!X136</f>
        <v>Pilasters</v>
      </c>
    </row>
    <row r="137" spans="1:15" x14ac:dyDescent="0.2">
      <c r="A137" s="117">
        <f>'Door Comparison'!A137</f>
        <v>4</v>
      </c>
      <c r="B137" s="109">
        <f>'Door Comparison'!B137</f>
        <v>31</v>
      </c>
      <c r="C137" s="109" t="str">
        <f>'Door Comparison'!C137</f>
        <v>WC01</v>
      </c>
      <c r="D137" s="109" t="str">
        <f>'Door Comparison'!F137</f>
        <v>Timber</v>
      </c>
      <c r="E137" s="13">
        <f>'Door Comparison'!N137</f>
        <v>1</v>
      </c>
      <c r="F137" s="72">
        <f>('Door Labour'!Z137/'Door Labour'!L$3)*'Door Summary'!H$3</f>
        <v>232.46</v>
      </c>
      <c r="G137" s="4">
        <f>'Door Materials'!X137</f>
        <v>104.96</v>
      </c>
      <c r="H137" s="238">
        <f t="shared" si="13"/>
        <v>337.42</v>
      </c>
      <c r="I137" s="238">
        <f t="shared" si="14"/>
        <v>40.49</v>
      </c>
      <c r="J137" s="238">
        <f t="shared" si="15"/>
        <v>377.91</v>
      </c>
      <c r="K137" s="5">
        <v>0</v>
      </c>
      <c r="L137" s="122">
        <v>0</v>
      </c>
      <c r="M137" s="238">
        <f t="shared" si="16"/>
        <v>377.91</v>
      </c>
      <c r="N137" s="26">
        <f t="shared" ref="N137:N200" si="17">E137*M137</f>
        <v>377.91</v>
      </c>
      <c r="O137" s="1" t="str">
        <f>'Door Comparison'!X137</f>
        <v>Pilasters</v>
      </c>
    </row>
    <row r="138" spans="1:15" x14ac:dyDescent="0.2">
      <c r="A138" s="117">
        <f>'Door Comparison'!A138</f>
        <v>4</v>
      </c>
      <c r="B138" s="109">
        <f>'Door Comparison'!B138</f>
        <v>32</v>
      </c>
      <c r="C138" s="109" t="str">
        <f>'Door Comparison'!C138</f>
        <v>C10</v>
      </c>
      <c r="D138" s="109" t="str">
        <f>'Door Comparison'!F138</f>
        <v>Timber</v>
      </c>
      <c r="E138" s="13">
        <f>'Door Comparison'!N138</f>
        <v>1</v>
      </c>
      <c r="F138" s="72">
        <f>('Door Labour'!Z138/'Door Labour'!L$3)*'Door Summary'!H$3</f>
        <v>206.2</v>
      </c>
      <c r="G138" s="4">
        <f>'Door Materials'!X138</f>
        <v>3151.38</v>
      </c>
      <c r="H138" s="238">
        <f t="shared" si="13"/>
        <v>3357.58</v>
      </c>
      <c r="I138" s="238">
        <f t="shared" si="14"/>
        <v>402.91</v>
      </c>
      <c r="J138" s="238">
        <f t="shared" si="15"/>
        <v>3760.49</v>
      </c>
      <c r="K138" s="5">
        <v>0</v>
      </c>
      <c r="L138" s="122">
        <v>0</v>
      </c>
      <c r="M138" s="238">
        <f t="shared" si="16"/>
        <v>3760.49</v>
      </c>
      <c r="N138" s="26">
        <f t="shared" si="17"/>
        <v>3760.49</v>
      </c>
    </row>
    <row r="139" spans="1:15" x14ac:dyDescent="0.2">
      <c r="A139" s="117">
        <f>'Door Comparison'!A139</f>
        <v>4</v>
      </c>
      <c r="B139" s="109">
        <f>'Door Comparison'!B139</f>
        <v>33</v>
      </c>
      <c r="C139" s="109" t="str">
        <f>'Door Comparison'!C139</f>
        <v>R09</v>
      </c>
      <c r="D139" s="109" t="str">
        <f>'Door Comparison'!F139</f>
        <v>Timber</v>
      </c>
      <c r="E139" s="13">
        <f>'Door Comparison'!N139</f>
        <v>1</v>
      </c>
      <c r="F139" s="72">
        <f>('Door Labour'!Z139/'Door Labour'!L$3)*'Door Summary'!H$3</f>
        <v>206.9</v>
      </c>
      <c r="G139" s="4">
        <f>'Door Materials'!X139</f>
        <v>409.06</v>
      </c>
      <c r="H139" s="238">
        <f t="shared" si="13"/>
        <v>615.96</v>
      </c>
      <c r="I139" s="238">
        <f t="shared" si="14"/>
        <v>73.92</v>
      </c>
      <c r="J139" s="238">
        <f t="shared" si="15"/>
        <v>689.88</v>
      </c>
      <c r="K139" s="5">
        <v>0</v>
      </c>
      <c r="L139" s="122">
        <v>0</v>
      </c>
      <c r="M139" s="238">
        <f t="shared" si="16"/>
        <v>689.88</v>
      </c>
      <c r="N139" s="26">
        <f t="shared" si="17"/>
        <v>689.88</v>
      </c>
      <c r="O139" s="1" t="str">
        <f>'Door Comparison'!X139</f>
        <v>Ash which cannot be FD60</v>
      </c>
    </row>
    <row r="140" spans="1:15" x14ac:dyDescent="0.2">
      <c r="A140" s="117">
        <f>'Door Comparison'!A140</f>
        <v>4</v>
      </c>
      <c r="B140" s="109">
        <f>'Door Comparison'!B140</f>
        <v>34</v>
      </c>
      <c r="C140" s="109" t="str">
        <f>'Door Comparison'!C140</f>
        <v>C05</v>
      </c>
      <c r="D140" s="109" t="str">
        <f>'Door Comparison'!F140</f>
        <v>Timber</v>
      </c>
      <c r="E140" s="13">
        <f>'Door Comparison'!N140</f>
        <v>1</v>
      </c>
      <c r="F140" s="72">
        <f>('Door Labour'!Z140/'Door Labour'!L$3)*'Door Summary'!H$3</f>
        <v>181.79</v>
      </c>
      <c r="G140" s="4">
        <f>'Door Materials'!X140</f>
        <v>807.98</v>
      </c>
      <c r="H140" s="238">
        <f t="shared" si="13"/>
        <v>989.77</v>
      </c>
      <c r="I140" s="238">
        <f t="shared" si="14"/>
        <v>118.77</v>
      </c>
      <c r="J140" s="238">
        <f t="shared" si="15"/>
        <v>1108.54</v>
      </c>
      <c r="K140" s="5">
        <v>0</v>
      </c>
      <c r="L140" s="122">
        <v>0</v>
      </c>
      <c r="M140" s="238">
        <f t="shared" si="16"/>
        <v>1108.54</v>
      </c>
      <c r="N140" s="26">
        <f t="shared" si="17"/>
        <v>1108.54</v>
      </c>
    </row>
    <row r="141" spans="1:15" x14ac:dyDescent="0.2">
      <c r="A141" s="117">
        <f>'Door Comparison'!A141</f>
        <v>4</v>
      </c>
      <c r="B141" s="109">
        <f>'Door Comparison'!B141</f>
        <v>35</v>
      </c>
      <c r="C141" s="109" t="str">
        <f>'Door Comparison'!C141</f>
        <v>WC05</v>
      </c>
      <c r="D141" s="109" t="str">
        <f>'Door Comparison'!F141</f>
        <v>Timber</v>
      </c>
      <c r="E141" s="13">
        <f>'Door Comparison'!N141</f>
        <v>1</v>
      </c>
      <c r="F141" s="72">
        <f>('Door Labour'!Z141/'Door Labour'!L$3)*'Door Summary'!H$3</f>
        <v>393.32</v>
      </c>
      <c r="G141" s="4">
        <f>'Door Materials'!X141</f>
        <v>105.13</v>
      </c>
      <c r="H141" s="238">
        <f t="shared" si="13"/>
        <v>498.45</v>
      </c>
      <c r="I141" s="238">
        <f t="shared" si="14"/>
        <v>59.81</v>
      </c>
      <c r="J141" s="238">
        <f t="shared" si="15"/>
        <v>558.26</v>
      </c>
      <c r="K141" s="5">
        <v>0</v>
      </c>
      <c r="L141" s="122">
        <v>0</v>
      </c>
      <c r="M141" s="238">
        <f t="shared" si="16"/>
        <v>558.26</v>
      </c>
      <c r="N141" s="26">
        <f t="shared" si="17"/>
        <v>558.26</v>
      </c>
      <c r="O141" s="1" t="str">
        <f>'Door Comparison'!X141</f>
        <v>Pilasters</v>
      </c>
    </row>
    <row r="142" spans="1:15" x14ac:dyDescent="0.2">
      <c r="A142" s="117">
        <f>'Door Comparison'!A142</f>
        <v>4</v>
      </c>
      <c r="B142" s="109">
        <f>'Door Comparison'!B142</f>
        <v>36</v>
      </c>
      <c r="C142" s="109" t="str">
        <f>'Door Comparison'!C142</f>
        <v>WC01</v>
      </c>
      <c r="D142" s="109" t="str">
        <f>'Door Comparison'!F142</f>
        <v>Timber</v>
      </c>
      <c r="E142" s="13">
        <f>'Door Comparison'!N142</f>
        <v>1</v>
      </c>
      <c r="F142" s="72">
        <f>('Door Labour'!Z142/'Door Labour'!L$3)*'Door Summary'!H$3</f>
        <v>232.46</v>
      </c>
      <c r="G142" s="4">
        <f>'Door Materials'!X142</f>
        <v>104.96</v>
      </c>
      <c r="H142" s="238">
        <f t="shared" si="13"/>
        <v>337.42</v>
      </c>
      <c r="I142" s="238">
        <f t="shared" si="14"/>
        <v>40.49</v>
      </c>
      <c r="J142" s="238">
        <f t="shared" si="15"/>
        <v>377.91</v>
      </c>
      <c r="K142" s="5">
        <v>0</v>
      </c>
      <c r="L142" s="122">
        <v>0</v>
      </c>
      <c r="M142" s="238">
        <f t="shared" si="16"/>
        <v>377.91</v>
      </c>
      <c r="N142" s="26">
        <f t="shared" si="17"/>
        <v>377.91</v>
      </c>
      <c r="O142" s="1" t="str">
        <f>'Door Comparison'!X142</f>
        <v>Pilasters</v>
      </c>
    </row>
    <row r="143" spans="1:15" x14ac:dyDescent="0.2">
      <c r="A143" s="117">
        <f>'Door Comparison'!A143</f>
        <v>4</v>
      </c>
      <c r="B143" s="109">
        <f>'Door Comparison'!B143</f>
        <v>37</v>
      </c>
      <c r="C143" s="109" t="str">
        <f>'Door Comparison'!C143</f>
        <v>WC01</v>
      </c>
      <c r="D143" s="109" t="str">
        <f>'Door Comparison'!F143</f>
        <v>Timber</v>
      </c>
      <c r="E143" s="13">
        <f>'Door Comparison'!N143</f>
        <v>1</v>
      </c>
      <c r="F143" s="72">
        <f>('Door Labour'!Z143/'Door Labour'!L$3)*'Door Summary'!H$3</f>
        <v>232.46</v>
      </c>
      <c r="G143" s="4">
        <f>'Door Materials'!X143</f>
        <v>104.96</v>
      </c>
      <c r="H143" s="238">
        <f t="shared" si="13"/>
        <v>337.42</v>
      </c>
      <c r="I143" s="238">
        <f t="shared" si="14"/>
        <v>40.49</v>
      </c>
      <c r="J143" s="238">
        <f t="shared" si="15"/>
        <v>377.91</v>
      </c>
      <c r="K143" s="5">
        <v>0</v>
      </c>
      <c r="L143" s="122">
        <v>0</v>
      </c>
      <c r="M143" s="238">
        <f t="shared" si="16"/>
        <v>377.91</v>
      </c>
      <c r="N143" s="26">
        <f t="shared" si="17"/>
        <v>377.91</v>
      </c>
      <c r="O143" s="1" t="str">
        <f>'Door Comparison'!X143</f>
        <v>Pilasters</v>
      </c>
    </row>
    <row r="144" spans="1:15" x14ac:dyDescent="0.2">
      <c r="A144" s="117">
        <f>'Door Comparison'!A144</f>
        <v>4</v>
      </c>
      <c r="B144" s="109">
        <f>'Door Comparison'!B144</f>
        <v>38</v>
      </c>
      <c r="C144" s="109" t="str">
        <f>'Door Comparison'!C144</f>
        <v>WC01</v>
      </c>
      <c r="D144" s="109" t="str">
        <f>'Door Comparison'!F144</f>
        <v>Timber</v>
      </c>
      <c r="E144" s="13">
        <f>'Door Comparison'!N144</f>
        <v>1</v>
      </c>
      <c r="F144" s="72">
        <f>('Door Labour'!Z144/'Door Labour'!L$3)*'Door Summary'!H$3</f>
        <v>232.46</v>
      </c>
      <c r="G144" s="4">
        <f>'Door Materials'!X144</f>
        <v>104.96</v>
      </c>
      <c r="H144" s="238">
        <f t="shared" si="13"/>
        <v>337.42</v>
      </c>
      <c r="I144" s="238">
        <f t="shared" si="14"/>
        <v>40.49</v>
      </c>
      <c r="J144" s="238">
        <f t="shared" si="15"/>
        <v>377.91</v>
      </c>
      <c r="K144" s="5">
        <v>0</v>
      </c>
      <c r="L144" s="122">
        <v>0</v>
      </c>
      <c r="M144" s="238">
        <f t="shared" si="16"/>
        <v>377.91</v>
      </c>
      <c r="N144" s="26">
        <f t="shared" si="17"/>
        <v>377.91</v>
      </c>
      <c r="O144" s="1" t="str">
        <f>'Door Comparison'!X144</f>
        <v>Pilasters</v>
      </c>
    </row>
    <row r="145" spans="1:15" x14ac:dyDescent="0.2">
      <c r="A145" s="117">
        <f>'Door Comparison'!A145</f>
        <v>4</v>
      </c>
      <c r="B145" s="109">
        <f>'Door Comparison'!B145</f>
        <v>39</v>
      </c>
      <c r="C145" s="109" t="str">
        <f>'Door Comparison'!C145</f>
        <v>WC01</v>
      </c>
      <c r="D145" s="109" t="str">
        <f>'Door Comparison'!F145</f>
        <v>Timber</v>
      </c>
      <c r="E145" s="13">
        <f>'Door Comparison'!N145</f>
        <v>1</v>
      </c>
      <c r="F145" s="72">
        <f>('Door Labour'!Z145/'Door Labour'!L$3)*'Door Summary'!H$3</f>
        <v>232.46</v>
      </c>
      <c r="G145" s="4">
        <f>'Door Materials'!X145</f>
        <v>104.96</v>
      </c>
      <c r="H145" s="238">
        <f t="shared" si="13"/>
        <v>337.42</v>
      </c>
      <c r="I145" s="238">
        <f t="shared" si="14"/>
        <v>40.49</v>
      </c>
      <c r="J145" s="238">
        <f t="shared" si="15"/>
        <v>377.91</v>
      </c>
      <c r="K145" s="5">
        <v>0</v>
      </c>
      <c r="L145" s="122">
        <v>0</v>
      </c>
      <c r="M145" s="238">
        <f t="shared" si="16"/>
        <v>377.91</v>
      </c>
      <c r="N145" s="26">
        <f t="shared" si="17"/>
        <v>377.91</v>
      </c>
      <c r="O145" s="1" t="str">
        <f>'Door Comparison'!X145</f>
        <v>Pilasters</v>
      </c>
    </row>
    <row r="146" spans="1:15" x14ac:dyDescent="0.2">
      <c r="A146" s="117">
        <f>'Door Comparison'!A146</f>
        <v>4</v>
      </c>
      <c r="B146" s="109">
        <f>'Door Comparison'!B146</f>
        <v>40</v>
      </c>
      <c r="C146" s="109" t="str">
        <f>'Door Comparison'!C146</f>
        <v>WC01</v>
      </c>
      <c r="D146" s="109" t="str">
        <f>'Door Comparison'!F146</f>
        <v>Timber</v>
      </c>
      <c r="E146" s="13">
        <f>'Door Comparison'!N146</f>
        <v>1</v>
      </c>
      <c r="F146" s="72">
        <f>('Door Labour'!Z146/'Door Labour'!L$3)*'Door Summary'!H$3</f>
        <v>232.46</v>
      </c>
      <c r="G146" s="4">
        <f>'Door Materials'!X146</f>
        <v>104.96</v>
      </c>
      <c r="H146" s="238">
        <f t="shared" si="13"/>
        <v>337.42</v>
      </c>
      <c r="I146" s="238">
        <f t="shared" si="14"/>
        <v>40.49</v>
      </c>
      <c r="J146" s="238">
        <f t="shared" si="15"/>
        <v>377.91</v>
      </c>
      <c r="K146" s="5">
        <v>0</v>
      </c>
      <c r="L146" s="122">
        <v>0</v>
      </c>
      <c r="M146" s="238">
        <f t="shared" si="16"/>
        <v>377.91</v>
      </c>
      <c r="N146" s="26">
        <f t="shared" si="17"/>
        <v>377.91</v>
      </c>
      <c r="O146" s="1" t="str">
        <f>'Door Comparison'!X146</f>
        <v>Pilasters</v>
      </c>
    </row>
    <row r="147" spans="1:15" x14ac:dyDescent="0.2">
      <c r="A147" s="117">
        <f>'Door Comparison'!A147</f>
        <v>4</v>
      </c>
      <c r="B147" s="109">
        <f>'Door Comparison'!B147</f>
        <v>41</v>
      </c>
      <c r="C147" s="109" t="str">
        <f>'Door Comparison'!C147</f>
        <v>WC01</v>
      </c>
      <c r="D147" s="109" t="str">
        <f>'Door Comparison'!F147</f>
        <v>Timber</v>
      </c>
      <c r="E147" s="13">
        <f>'Door Comparison'!N147</f>
        <v>1</v>
      </c>
      <c r="F147" s="72">
        <f>('Door Labour'!Z147/'Door Labour'!L$3)*'Door Summary'!H$3</f>
        <v>232.46</v>
      </c>
      <c r="G147" s="4">
        <f>'Door Materials'!X147</f>
        <v>104.96</v>
      </c>
      <c r="H147" s="238">
        <f t="shared" si="13"/>
        <v>337.42</v>
      </c>
      <c r="I147" s="238">
        <f t="shared" si="14"/>
        <v>40.49</v>
      </c>
      <c r="J147" s="238">
        <f t="shared" si="15"/>
        <v>377.91</v>
      </c>
      <c r="K147" s="5">
        <v>0</v>
      </c>
      <c r="L147" s="122">
        <v>0</v>
      </c>
      <c r="M147" s="238">
        <f t="shared" si="16"/>
        <v>377.91</v>
      </c>
      <c r="N147" s="26">
        <f t="shared" si="17"/>
        <v>377.91</v>
      </c>
      <c r="O147" s="1" t="str">
        <f>'Door Comparison'!X147</f>
        <v>Pilasters</v>
      </c>
    </row>
    <row r="148" spans="1:15" x14ac:dyDescent="0.2">
      <c r="A148" s="117">
        <f>'Door Comparison'!A148</f>
        <v>4</v>
      </c>
      <c r="B148" s="109">
        <f>'Door Comparison'!B148</f>
        <v>42</v>
      </c>
      <c r="C148" s="109" t="str">
        <f>'Door Comparison'!C148</f>
        <v>WC01</v>
      </c>
      <c r="D148" s="109" t="str">
        <f>'Door Comparison'!F148</f>
        <v>Timber</v>
      </c>
      <c r="E148" s="13">
        <f>'Door Comparison'!N148</f>
        <v>1</v>
      </c>
      <c r="F148" s="72">
        <f>('Door Labour'!Z148/'Door Labour'!L$3)*'Door Summary'!H$3</f>
        <v>232.46</v>
      </c>
      <c r="G148" s="4">
        <f>'Door Materials'!X148</f>
        <v>104.96</v>
      </c>
      <c r="H148" s="238">
        <f t="shared" si="13"/>
        <v>337.42</v>
      </c>
      <c r="I148" s="238">
        <f t="shared" si="14"/>
        <v>40.49</v>
      </c>
      <c r="J148" s="238">
        <f t="shared" si="15"/>
        <v>377.91</v>
      </c>
      <c r="K148" s="5">
        <v>0</v>
      </c>
      <c r="L148" s="122">
        <v>0</v>
      </c>
      <c r="M148" s="238">
        <f t="shared" si="16"/>
        <v>377.91</v>
      </c>
      <c r="N148" s="26">
        <f t="shared" si="17"/>
        <v>377.91</v>
      </c>
      <c r="O148" s="1" t="str">
        <f>'Door Comparison'!X148</f>
        <v>Pilasters</v>
      </c>
    </row>
    <row r="149" spans="1:15" x14ac:dyDescent="0.2">
      <c r="A149" s="117">
        <f>'Door Comparison'!A149</f>
        <v>4</v>
      </c>
      <c r="B149" s="109" t="str">
        <f>'Door Comparison'!B149</f>
        <v>43A</v>
      </c>
      <c r="C149" s="109" t="str">
        <f>'Door Comparison'!C149</f>
        <v>R04</v>
      </c>
      <c r="D149" s="109" t="str">
        <f>'Door Comparison'!F149</f>
        <v>Timber</v>
      </c>
      <c r="E149" s="13">
        <f>'Door Comparison'!N149</f>
        <v>1</v>
      </c>
      <c r="F149" s="72">
        <f>('Door Labour'!Z149/'Door Labour'!L$3)*'Door Summary'!H$3</f>
        <v>179.86</v>
      </c>
      <c r="G149" s="4">
        <f>'Door Materials'!X149</f>
        <v>471.51</v>
      </c>
      <c r="H149" s="238">
        <f t="shared" si="13"/>
        <v>651.37</v>
      </c>
      <c r="I149" s="238">
        <f t="shared" si="14"/>
        <v>78.16</v>
      </c>
      <c r="J149" s="238">
        <f t="shared" si="15"/>
        <v>729.53</v>
      </c>
      <c r="K149" s="5">
        <v>0</v>
      </c>
      <c r="L149" s="122">
        <v>0</v>
      </c>
      <c r="M149" s="238">
        <f t="shared" si="16"/>
        <v>729.53</v>
      </c>
      <c r="N149" s="26">
        <f t="shared" si="17"/>
        <v>729.53</v>
      </c>
    </row>
    <row r="150" spans="1:15" x14ac:dyDescent="0.2">
      <c r="A150" s="117">
        <f>'Door Comparison'!A150</f>
        <v>4</v>
      </c>
      <c r="B150" s="109" t="str">
        <f>'Door Comparison'!B150</f>
        <v>43B</v>
      </c>
      <c r="C150" s="109" t="str">
        <f>'Door Comparison'!C150</f>
        <v>R03</v>
      </c>
      <c r="D150" s="109" t="str">
        <f>'Door Comparison'!F150</f>
        <v>Timber</v>
      </c>
      <c r="E150" s="13">
        <f>'Door Comparison'!N150</f>
        <v>1</v>
      </c>
      <c r="F150" s="72">
        <f>('Door Labour'!Z150/'Door Labour'!L$3)*'Door Summary'!H$3</f>
        <v>201.72</v>
      </c>
      <c r="G150" s="4">
        <f>'Door Materials'!X150</f>
        <v>266.3</v>
      </c>
      <c r="H150" s="238">
        <f t="shared" si="13"/>
        <v>468.02</v>
      </c>
      <c r="I150" s="238">
        <f t="shared" si="14"/>
        <v>56.16</v>
      </c>
      <c r="J150" s="238">
        <f t="shared" si="15"/>
        <v>524.17999999999995</v>
      </c>
      <c r="K150" s="5">
        <v>0</v>
      </c>
      <c r="L150" s="122">
        <v>0</v>
      </c>
      <c r="M150" s="238">
        <f t="shared" si="16"/>
        <v>524.17999999999995</v>
      </c>
      <c r="N150" s="26">
        <f t="shared" si="17"/>
        <v>524.17999999999995</v>
      </c>
    </row>
    <row r="151" spans="1:15" x14ac:dyDescent="0.2">
      <c r="A151" s="117">
        <f>'Door Comparison'!A151</f>
        <v>4</v>
      </c>
      <c r="B151" s="109">
        <f>'Door Comparison'!B151</f>
        <v>44</v>
      </c>
      <c r="C151" s="109" t="str">
        <f>'Door Comparison'!C151</f>
        <v>R04</v>
      </c>
      <c r="D151" s="109" t="str">
        <f>'Door Comparison'!F151</f>
        <v>Timber</v>
      </c>
      <c r="E151" s="13">
        <f>'Door Comparison'!N151</f>
        <v>1</v>
      </c>
      <c r="F151" s="72">
        <f>('Door Labour'!Z151/'Door Labour'!L$3)*'Door Summary'!H$3</f>
        <v>179.86</v>
      </c>
      <c r="G151" s="4">
        <f>'Door Materials'!X151</f>
        <v>834.02</v>
      </c>
      <c r="H151" s="238">
        <f t="shared" si="13"/>
        <v>1013.88</v>
      </c>
      <c r="I151" s="238">
        <f t="shared" si="14"/>
        <v>121.67</v>
      </c>
      <c r="J151" s="238">
        <f t="shared" si="15"/>
        <v>1135.55</v>
      </c>
      <c r="K151" s="5">
        <v>0</v>
      </c>
      <c r="L151" s="122">
        <v>0</v>
      </c>
      <c r="M151" s="238">
        <f t="shared" si="16"/>
        <v>1135.55</v>
      </c>
      <c r="N151" s="26">
        <f t="shared" si="17"/>
        <v>1135.55</v>
      </c>
    </row>
    <row r="152" spans="1:15" x14ac:dyDescent="0.2">
      <c r="A152" s="117">
        <f>'Door Comparison'!A152</f>
        <v>4</v>
      </c>
      <c r="B152" s="109" t="str">
        <f>'Door Comparison'!B152</f>
        <v>45A</v>
      </c>
      <c r="C152" s="109" t="str">
        <f>'Door Comparison'!C152</f>
        <v>R05</v>
      </c>
      <c r="D152" s="109" t="str">
        <f>'Door Comparison'!F152</f>
        <v>Timber</v>
      </c>
      <c r="E152" s="13">
        <f>'Door Comparison'!N152</f>
        <v>1</v>
      </c>
      <c r="F152" s="72">
        <f>('Door Labour'!Z152/'Door Labour'!L$3)*'Door Summary'!H$3</f>
        <v>183.28</v>
      </c>
      <c r="G152" s="4">
        <f>'Door Materials'!X152</f>
        <v>451.02</v>
      </c>
      <c r="H152" s="238">
        <f t="shared" si="13"/>
        <v>634.29999999999995</v>
      </c>
      <c r="I152" s="238">
        <f t="shared" si="14"/>
        <v>76.12</v>
      </c>
      <c r="J152" s="238">
        <f t="shared" si="15"/>
        <v>710.42</v>
      </c>
      <c r="K152" s="5">
        <v>0</v>
      </c>
      <c r="L152" s="122">
        <v>0</v>
      </c>
      <c r="M152" s="238">
        <f t="shared" si="16"/>
        <v>710.42</v>
      </c>
      <c r="N152" s="26">
        <f t="shared" si="17"/>
        <v>710.42</v>
      </c>
    </row>
    <row r="153" spans="1:15" x14ac:dyDescent="0.2">
      <c r="A153" s="117">
        <f>'Door Comparison'!A153</f>
        <v>4</v>
      </c>
      <c r="B153" s="109" t="str">
        <f>'Door Comparison'!B153</f>
        <v>45B</v>
      </c>
      <c r="C153" s="109" t="str">
        <f>'Door Comparison'!C153</f>
        <v>R01</v>
      </c>
      <c r="D153" s="109" t="str">
        <f>'Door Comparison'!F153</f>
        <v>Timber</v>
      </c>
      <c r="E153" s="13">
        <f>'Door Comparison'!N153</f>
        <v>1</v>
      </c>
      <c r="F153" s="72">
        <f>('Door Labour'!Z153/'Door Labour'!L$3)*'Door Summary'!H$3</f>
        <v>206.15</v>
      </c>
      <c r="G153" s="4">
        <f>'Door Materials'!X153</f>
        <v>272.55</v>
      </c>
      <c r="H153" s="238">
        <f t="shared" si="13"/>
        <v>478.7</v>
      </c>
      <c r="I153" s="238">
        <f t="shared" si="14"/>
        <v>57.44</v>
      </c>
      <c r="J153" s="238">
        <f t="shared" si="15"/>
        <v>536.14</v>
      </c>
      <c r="K153" s="5">
        <v>0</v>
      </c>
      <c r="L153" s="122">
        <v>0</v>
      </c>
      <c r="M153" s="238">
        <f t="shared" si="16"/>
        <v>536.14</v>
      </c>
      <c r="N153" s="26">
        <f t="shared" si="17"/>
        <v>536.14</v>
      </c>
    </row>
    <row r="154" spans="1:15" x14ac:dyDescent="0.2">
      <c r="A154" s="117">
        <f>'Door Comparison'!A154</f>
        <v>4</v>
      </c>
      <c r="B154" s="109">
        <f>'Door Comparison'!B154</f>
        <v>46</v>
      </c>
      <c r="C154" s="109" t="str">
        <f>'Door Comparison'!C154</f>
        <v>R04</v>
      </c>
      <c r="D154" s="109" t="str">
        <f>'Door Comparison'!F154</f>
        <v>Timber</v>
      </c>
      <c r="E154" s="13">
        <f>'Door Comparison'!N154</f>
        <v>1</v>
      </c>
      <c r="F154" s="72">
        <f>('Door Labour'!Z154/'Door Labour'!L$3)*'Door Summary'!H$3</f>
        <v>137.18</v>
      </c>
      <c r="G154" s="4">
        <f>'Door Materials'!X154</f>
        <v>861.98</v>
      </c>
      <c r="H154" s="238">
        <f t="shared" si="13"/>
        <v>999.16</v>
      </c>
      <c r="I154" s="238">
        <f t="shared" si="14"/>
        <v>119.9</v>
      </c>
      <c r="J154" s="238">
        <f t="shared" si="15"/>
        <v>1119.06</v>
      </c>
      <c r="K154" s="5">
        <v>0</v>
      </c>
      <c r="L154" s="122">
        <v>0</v>
      </c>
      <c r="M154" s="238">
        <f t="shared" si="16"/>
        <v>1119.06</v>
      </c>
      <c r="N154" s="26">
        <f t="shared" si="17"/>
        <v>1119.06</v>
      </c>
    </row>
    <row r="155" spans="1:15" x14ac:dyDescent="0.2">
      <c r="A155" s="117">
        <f>'Door Comparison'!A155</f>
        <v>4</v>
      </c>
      <c r="B155" s="109">
        <f>'Door Comparison'!B155</f>
        <v>47</v>
      </c>
      <c r="C155" s="109" t="str">
        <f>'Door Comparison'!C155</f>
        <v>R05</v>
      </c>
      <c r="D155" s="109" t="str">
        <f>'Door Comparison'!F155</f>
        <v>Timber</v>
      </c>
      <c r="E155" s="13">
        <f>'Door Comparison'!N155</f>
        <v>1</v>
      </c>
      <c r="F155" s="72">
        <f>('Door Labour'!Z155/'Door Labour'!L$3)*'Door Summary'!H$3</f>
        <v>302.54000000000002</v>
      </c>
      <c r="G155" s="4">
        <f>'Door Materials'!X155</f>
        <v>1423.18</v>
      </c>
      <c r="H155" s="238">
        <f t="shared" si="13"/>
        <v>1725.72</v>
      </c>
      <c r="I155" s="238">
        <f t="shared" si="14"/>
        <v>207.09</v>
      </c>
      <c r="J155" s="238">
        <f t="shared" si="15"/>
        <v>1932.81</v>
      </c>
      <c r="K155" s="5">
        <v>0</v>
      </c>
      <c r="L155" s="122">
        <v>0</v>
      </c>
      <c r="M155" s="238">
        <f t="shared" si="16"/>
        <v>1932.81</v>
      </c>
      <c r="N155" s="26">
        <f t="shared" si="17"/>
        <v>1932.81</v>
      </c>
    </row>
    <row r="156" spans="1:15" x14ac:dyDescent="0.2">
      <c r="A156" s="117">
        <f>'Door Comparison'!A156</f>
        <v>4</v>
      </c>
      <c r="B156" s="109">
        <f>'Door Comparison'!B156</f>
        <v>48</v>
      </c>
      <c r="C156" s="109" t="str">
        <f>'Door Comparison'!C156</f>
        <v>R05</v>
      </c>
      <c r="D156" s="109" t="str">
        <f>'Door Comparison'!F156</f>
        <v>Timber</v>
      </c>
      <c r="E156" s="13">
        <f>'Door Comparison'!N156</f>
        <v>1</v>
      </c>
      <c r="F156" s="72">
        <f>('Door Labour'!Z156/'Door Labour'!L$3)*'Door Summary'!H$3</f>
        <v>200.23</v>
      </c>
      <c r="G156" s="4">
        <f>'Door Materials'!X156</f>
        <v>1309.3800000000001</v>
      </c>
      <c r="H156" s="238">
        <f t="shared" si="13"/>
        <v>1509.61</v>
      </c>
      <c r="I156" s="238">
        <f t="shared" si="14"/>
        <v>181.15</v>
      </c>
      <c r="J156" s="238">
        <f t="shared" si="15"/>
        <v>1690.76</v>
      </c>
      <c r="K156" s="5">
        <v>0</v>
      </c>
      <c r="L156" s="122">
        <v>0</v>
      </c>
      <c r="M156" s="238">
        <f t="shared" si="16"/>
        <v>1690.76</v>
      </c>
      <c r="N156" s="26">
        <f t="shared" si="17"/>
        <v>1690.76</v>
      </c>
    </row>
    <row r="157" spans="1:15" x14ac:dyDescent="0.2">
      <c r="A157" s="117">
        <f>'Door Comparison'!A157</f>
        <v>4</v>
      </c>
      <c r="B157" s="109">
        <f>'Door Comparison'!B157</f>
        <v>49</v>
      </c>
      <c r="C157" s="109" t="str">
        <f>'Door Comparison'!C157</f>
        <v>R04</v>
      </c>
      <c r="D157" s="109" t="str">
        <f>'Door Comparison'!F157</f>
        <v>Timber</v>
      </c>
      <c r="E157" s="13">
        <f>'Door Comparison'!N157</f>
        <v>1</v>
      </c>
      <c r="F157" s="72">
        <f>('Door Labour'!Z157/'Door Labour'!L$3)*'Door Summary'!H$3</f>
        <v>194.54</v>
      </c>
      <c r="G157" s="4">
        <f>'Door Materials'!X157</f>
        <v>903.18</v>
      </c>
      <c r="H157" s="238">
        <f t="shared" si="13"/>
        <v>1097.72</v>
      </c>
      <c r="I157" s="238">
        <f t="shared" si="14"/>
        <v>131.72999999999999</v>
      </c>
      <c r="J157" s="238">
        <f t="shared" si="15"/>
        <v>1229.45</v>
      </c>
      <c r="K157" s="5">
        <v>0</v>
      </c>
      <c r="L157" s="122">
        <v>0</v>
      </c>
      <c r="M157" s="238">
        <f t="shared" si="16"/>
        <v>1229.45</v>
      </c>
      <c r="N157" s="26">
        <f t="shared" si="17"/>
        <v>1229.45</v>
      </c>
    </row>
    <row r="158" spans="1:15" x14ac:dyDescent="0.2">
      <c r="A158" s="117">
        <f>'Door Comparison'!A158</f>
        <v>4</v>
      </c>
      <c r="B158" s="109">
        <f>'Door Comparison'!B158</f>
        <v>50</v>
      </c>
      <c r="C158" s="109" t="str">
        <f>'Door Comparison'!C158</f>
        <v>R05</v>
      </c>
      <c r="D158" s="109" t="str">
        <f>'Door Comparison'!F158</f>
        <v>Timber</v>
      </c>
      <c r="E158" s="13">
        <f>'Door Comparison'!N158</f>
        <v>1</v>
      </c>
      <c r="F158" s="72">
        <f>('Door Labour'!Z158/'Door Labour'!L$3)*'Door Summary'!H$3</f>
        <v>302.54000000000002</v>
      </c>
      <c r="G158" s="4">
        <f>'Door Materials'!X158</f>
        <v>1423.18</v>
      </c>
      <c r="H158" s="238">
        <f t="shared" si="13"/>
        <v>1725.72</v>
      </c>
      <c r="I158" s="238">
        <f t="shared" si="14"/>
        <v>207.09</v>
      </c>
      <c r="J158" s="238">
        <f t="shared" si="15"/>
        <v>1932.81</v>
      </c>
      <c r="K158" s="5">
        <v>0</v>
      </c>
      <c r="L158" s="122">
        <v>0</v>
      </c>
      <c r="M158" s="238">
        <f t="shared" si="16"/>
        <v>1932.81</v>
      </c>
      <c r="N158" s="26">
        <f t="shared" si="17"/>
        <v>1932.81</v>
      </c>
    </row>
    <row r="159" spans="1:15" x14ac:dyDescent="0.2">
      <c r="A159" s="117">
        <f>'Door Comparison'!A159</f>
        <v>4</v>
      </c>
      <c r="B159" s="109">
        <f>'Door Comparison'!B159</f>
        <v>51</v>
      </c>
      <c r="C159" s="109" t="str">
        <f>'Door Comparison'!C159</f>
        <v>R05</v>
      </c>
      <c r="D159" s="109" t="str">
        <f>'Door Comparison'!F159</f>
        <v>Timber</v>
      </c>
      <c r="E159" s="13">
        <f>'Door Comparison'!N159</f>
        <v>1</v>
      </c>
      <c r="F159" s="72">
        <f>('Door Labour'!Z159/'Door Labour'!L$3)*'Door Summary'!H$3</f>
        <v>200.23</v>
      </c>
      <c r="G159" s="4">
        <f>'Door Materials'!X159</f>
        <v>1309.3800000000001</v>
      </c>
      <c r="H159" s="238">
        <f t="shared" si="13"/>
        <v>1509.61</v>
      </c>
      <c r="I159" s="238">
        <f t="shared" si="14"/>
        <v>181.15</v>
      </c>
      <c r="J159" s="238">
        <f t="shared" si="15"/>
        <v>1690.76</v>
      </c>
      <c r="K159" s="5">
        <v>0</v>
      </c>
      <c r="L159" s="122">
        <v>0</v>
      </c>
      <c r="M159" s="238">
        <f t="shared" si="16"/>
        <v>1690.76</v>
      </c>
      <c r="N159" s="26">
        <f t="shared" si="17"/>
        <v>1690.76</v>
      </c>
    </row>
    <row r="160" spans="1:15" x14ac:dyDescent="0.2">
      <c r="A160" s="117">
        <f>'Door Comparison'!A160</f>
        <v>4</v>
      </c>
      <c r="B160" s="109" t="str">
        <f>'Door Comparison'!B160</f>
        <v>52A</v>
      </c>
      <c r="C160" s="109" t="str">
        <f>'Door Comparison'!C160</f>
        <v>R05</v>
      </c>
      <c r="D160" s="109" t="str">
        <f>'Door Comparison'!F160</f>
        <v>Timber</v>
      </c>
      <c r="E160" s="13">
        <f>'Door Comparison'!N160</f>
        <v>1</v>
      </c>
      <c r="F160" s="72">
        <f>('Door Labour'!Z160/'Door Labour'!L$3)*'Door Summary'!H$3</f>
        <v>185.36</v>
      </c>
      <c r="G160" s="4">
        <f>'Door Materials'!X160</f>
        <v>472.37</v>
      </c>
      <c r="H160" s="238">
        <f t="shared" si="13"/>
        <v>657.73</v>
      </c>
      <c r="I160" s="238">
        <f t="shared" si="14"/>
        <v>78.930000000000007</v>
      </c>
      <c r="J160" s="238">
        <f t="shared" si="15"/>
        <v>736.66</v>
      </c>
      <c r="K160" s="5">
        <v>0</v>
      </c>
      <c r="L160" s="122">
        <v>0</v>
      </c>
      <c r="M160" s="238">
        <f t="shared" si="16"/>
        <v>736.66</v>
      </c>
      <c r="N160" s="26">
        <f t="shared" si="17"/>
        <v>736.66</v>
      </c>
    </row>
    <row r="161" spans="1:15" x14ac:dyDescent="0.2">
      <c r="A161" s="117">
        <f>'Door Comparison'!A161</f>
        <v>4</v>
      </c>
      <c r="B161" s="109" t="str">
        <f>'Door Comparison'!B161</f>
        <v>52B</v>
      </c>
      <c r="C161" s="109" t="str">
        <f>'Door Comparison'!C161</f>
        <v>R01</v>
      </c>
      <c r="D161" s="109" t="str">
        <f>'Door Comparison'!F161</f>
        <v>Timber</v>
      </c>
      <c r="E161" s="13">
        <f>'Door Comparison'!N161</f>
        <v>1</v>
      </c>
      <c r="F161" s="72">
        <f>('Door Labour'!Z161/'Door Labour'!L$3)*'Door Summary'!H$3</f>
        <v>208.85</v>
      </c>
      <c r="G161" s="4">
        <f>'Door Materials'!X161</f>
        <v>278.49</v>
      </c>
      <c r="H161" s="238">
        <f t="shared" si="13"/>
        <v>487.34</v>
      </c>
      <c r="I161" s="238">
        <f t="shared" si="14"/>
        <v>58.48</v>
      </c>
      <c r="J161" s="238">
        <f t="shared" si="15"/>
        <v>545.82000000000005</v>
      </c>
      <c r="K161" s="5">
        <v>0</v>
      </c>
      <c r="L161" s="122">
        <v>0</v>
      </c>
      <c r="M161" s="238">
        <f t="shared" si="16"/>
        <v>545.82000000000005</v>
      </c>
      <c r="N161" s="26">
        <f t="shared" si="17"/>
        <v>545.82000000000005</v>
      </c>
    </row>
    <row r="162" spans="1:15" x14ac:dyDescent="0.2">
      <c r="A162" s="117">
        <f>'Door Comparison'!A162</f>
        <v>4</v>
      </c>
      <c r="B162" s="109" t="str">
        <f>'Door Comparison'!B162</f>
        <v>53A</v>
      </c>
      <c r="C162" s="109" t="str">
        <f>'Door Comparison'!C162</f>
        <v>R04</v>
      </c>
      <c r="D162" s="109" t="str">
        <f>'Door Comparison'!F162</f>
        <v>Timber</v>
      </c>
      <c r="E162" s="13">
        <f>'Door Comparison'!N162</f>
        <v>1</v>
      </c>
      <c r="F162" s="72">
        <f>('Door Labour'!Z162/'Door Labour'!L$3)*'Door Summary'!H$3</f>
        <v>123.65</v>
      </c>
      <c r="G162" s="4">
        <f>'Door Materials'!X162</f>
        <v>447.02</v>
      </c>
      <c r="H162" s="238">
        <f t="shared" si="13"/>
        <v>570.66999999999996</v>
      </c>
      <c r="I162" s="238">
        <f t="shared" si="14"/>
        <v>68.48</v>
      </c>
      <c r="J162" s="238">
        <f t="shared" si="15"/>
        <v>639.15</v>
      </c>
      <c r="K162" s="5">
        <v>0</v>
      </c>
      <c r="L162" s="122">
        <v>0</v>
      </c>
      <c r="M162" s="238">
        <f t="shared" si="16"/>
        <v>639.15</v>
      </c>
      <c r="N162" s="26">
        <f t="shared" si="17"/>
        <v>639.15</v>
      </c>
    </row>
    <row r="163" spans="1:15" x14ac:dyDescent="0.2">
      <c r="A163" s="117">
        <f>'Door Comparison'!A163</f>
        <v>4</v>
      </c>
      <c r="B163" s="109" t="str">
        <f>'Door Comparison'!B163</f>
        <v>53B</v>
      </c>
      <c r="C163" s="109" t="str">
        <f>'Door Comparison'!C163</f>
        <v>R03</v>
      </c>
      <c r="D163" s="109" t="str">
        <f>'Door Comparison'!F163</f>
        <v>Timber</v>
      </c>
      <c r="E163" s="13">
        <f>'Door Comparison'!N163</f>
        <v>1</v>
      </c>
      <c r="F163" s="72">
        <f>('Door Labour'!Z163/'Door Labour'!L$3)*'Door Summary'!H$3</f>
        <v>144.52000000000001</v>
      </c>
      <c r="G163" s="4">
        <f>'Door Materials'!X163</f>
        <v>276.56</v>
      </c>
      <c r="H163" s="238">
        <f t="shared" si="13"/>
        <v>421.08</v>
      </c>
      <c r="I163" s="238">
        <f t="shared" si="14"/>
        <v>50.53</v>
      </c>
      <c r="J163" s="238">
        <f t="shared" si="15"/>
        <v>471.61</v>
      </c>
      <c r="K163" s="5">
        <v>0</v>
      </c>
      <c r="L163" s="122">
        <v>0</v>
      </c>
      <c r="M163" s="238">
        <f t="shared" si="16"/>
        <v>471.61</v>
      </c>
      <c r="N163" s="26">
        <f t="shared" si="17"/>
        <v>471.61</v>
      </c>
    </row>
    <row r="164" spans="1:15" x14ac:dyDescent="0.2">
      <c r="A164" s="117">
        <f>'Door Comparison'!A164</f>
        <v>4</v>
      </c>
      <c r="B164" s="109">
        <f>'Door Comparison'!B164</f>
        <v>54</v>
      </c>
      <c r="C164" s="109" t="str">
        <f>'Door Comparison'!C164</f>
        <v>R04</v>
      </c>
      <c r="D164" s="109" t="str">
        <f>'Door Comparison'!F164</f>
        <v>Timber</v>
      </c>
      <c r="E164" s="13">
        <f>'Door Comparison'!N164</f>
        <v>1</v>
      </c>
      <c r="F164" s="72">
        <f>('Door Labour'!Z164/'Door Labour'!L$3)*'Door Summary'!H$3</f>
        <v>178.72</v>
      </c>
      <c r="G164" s="4">
        <f>'Door Materials'!X164</f>
        <v>812.87</v>
      </c>
      <c r="H164" s="238">
        <f t="shared" si="13"/>
        <v>991.59</v>
      </c>
      <c r="I164" s="238">
        <f t="shared" si="14"/>
        <v>118.99</v>
      </c>
      <c r="J164" s="238">
        <f t="shared" si="15"/>
        <v>1110.58</v>
      </c>
      <c r="K164" s="5">
        <v>0</v>
      </c>
      <c r="L164" s="122">
        <v>0</v>
      </c>
      <c r="M164" s="238">
        <f t="shared" si="16"/>
        <v>1110.58</v>
      </c>
      <c r="N164" s="26">
        <f t="shared" si="17"/>
        <v>1110.58</v>
      </c>
    </row>
    <row r="165" spans="1:15" x14ac:dyDescent="0.2">
      <c r="A165" s="117">
        <f>'Door Comparison'!A165</f>
        <v>4</v>
      </c>
      <c r="B165" s="109">
        <f>'Door Comparison'!B165</f>
        <v>55</v>
      </c>
      <c r="C165" s="109" t="str">
        <f>'Door Comparison'!C165</f>
        <v>R04</v>
      </c>
      <c r="D165" s="109" t="str">
        <f>'Door Comparison'!F165</f>
        <v>Timber</v>
      </c>
      <c r="E165" s="13">
        <f>'Door Comparison'!N165</f>
        <v>1</v>
      </c>
      <c r="F165" s="72">
        <f>('Door Labour'!Z165/'Door Labour'!L$3)*'Door Summary'!H$3</f>
        <v>192.26</v>
      </c>
      <c r="G165" s="4">
        <f>'Door Materials'!X165</f>
        <v>886.79</v>
      </c>
      <c r="H165" s="238">
        <f t="shared" si="13"/>
        <v>1079.05</v>
      </c>
      <c r="I165" s="238">
        <f t="shared" si="14"/>
        <v>129.49</v>
      </c>
      <c r="J165" s="238">
        <f t="shared" si="15"/>
        <v>1208.54</v>
      </c>
      <c r="K165" s="5">
        <v>0</v>
      </c>
      <c r="L165" s="122">
        <v>0</v>
      </c>
      <c r="M165" s="238">
        <f t="shared" si="16"/>
        <v>1208.54</v>
      </c>
      <c r="N165" s="26">
        <f t="shared" si="17"/>
        <v>1208.54</v>
      </c>
    </row>
    <row r="166" spans="1:15" x14ac:dyDescent="0.2">
      <c r="A166" s="117">
        <f>'Door Comparison'!A166</f>
        <v>4</v>
      </c>
      <c r="B166" s="109">
        <f>'Door Comparison'!B166</f>
        <v>56</v>
      </c>
      <c r="C166" s="109" t="str">
        <f>'Door Comparison'!C166</f>
        <v>R05</v>
      </c>
      <c r="D166" s="109" t="str">
        <f>'Door Comparison'!F166</f>
        <v>Timber</v>
      </c>
      <c r="E166" s="13">
        <f>'Door Comparison'!N166</f>
        <v>1</v>
      </c>
      <c r="F166" s="72">
        <f>('Door Labour'!Z166/'Door Labour'!L$3)*'Door Summary'!H$3</f>
        <v>316.08999999999997</v>
      </c>
      <c r="G166" s="4">
        <f>'Door Materials'!X166</f>
        <v>1465.37</v>
      </c>
      <c r="H166" s="238">
        <f t="shared" si="13"/>
        <v>1781.46</v>
      </c>
      <c r="I166" s="238">
        <f t="shared" si="14"/>
        <v>213.78</v>
      </c>
      <c r="J166" s="238">
        <f t="shared" si="15"/>
        <v>1995.24</v>
      </c>
      <c r="K166" s="5">
        <v>0</v>
      </c>
      <c r="L166" s="122">
        <v>0</v>
      </c>
      <c r="M166" s="238">
        <f t="shared" si="16"/>
        <v>1995.24</v>
      </c>
      <c r="N166" s="26">
        <f t="shared" si="17"/>
        <v>1995.24</v>
      </c>
    </row>
    <row r="167" spans="1:15" x14ac:dyDescent="0.2">
      <c r="A167" s="117">
        <f>'Door Comparison'!A167</f>
        <v>4</v>
      </c>
      <c r="B167" s="109">
        <f>'Door Comparison'!B167</f>
        <v>57</v>
      </c>
      <c r="C167" s="109" t="str">
        <f>'Door Comparison'!C167</f>
        <v>R04</v>
      </c>
      <c r="D167" s="109" t="str">
        <f>'Door Comparison'!F167</f>
        <v>Timber</v>
      </c>
      <c r="E167" s="13">
        <f>'Door Comparison'!N167</f>
        <v>1</v>
      </c>
      <c r="F167" s="72">
        <f>('Door Labour'!Z167/'Door Labour'!L$3)*'Door Summary'!H$3</f>
        <v>194.54</v>
      </c>
      <c r="G167" s="4">
        <f>'Door Materials'!X167</f>
        <v>903.18</v>
      </c>
      <c r="H167" s="238">
        <f t="shared" si="13"/>
        <v>1097.72</v>
      </c>
      <c r="I167" s="238">
        <f t="shared" si="14"/>
        <v>131.72999999999999</v>
      </c>
      <c r="J167" s="238">
        <f t="shared" si="15"/>
        <v>1229.45</v>
      </c>
      <c r="K167" s="5">
        <v>0</v>
      </c>
      <c r="L167" s="122">
        <v>0</v>
      </c>
      <c r="M167" s="238">
        <f t="shared" si="16"/>
        <v>1229.45</v>
      </c>
      <c r="N167" s="26">
        <f t="shared" si="17"/>
        <v>1229.45</v>
      </c>
    </row>
    <row r="168" spans="1:15" x14ac:dyDescent="0.2">
      <c r="A168" s="117">
        <f>'Door Comparison'!A168</f>
        <v>4</v>
      </c>
      <c r="B168" s="109">
        <f>'Door Comparison'!B168</f>
        <v>58</v>
      </c>
      <c r="C168" s="109" t="str">
        <f>'Door Comparison'!C168</f>
        <v>R04</v>
      </c>
      <c r="D168" s="109" t="str">
        <f>'Door Comparison'!F168</f>
        <v>Timber</v>
      </c>
      <c r="E168" s="13">
        <f>'Door Comparison'!N168</f>
        <v>1</v>
      </c>
      <c r="F168" s="72">
        <f>('Door Labour'!Z168/'Door Labour'!L$3)*'Door Summary'!H$3</f>
        <v>181.01</v>
      </c>
      <c r="G168" s="4">
        <f>'Door Materials'!X168</f>
        <v>855.06</v>
      </c>
      <c r="H168" s="238">
        <f t="shared" si="13"/>
        <v>1036.07</v>
      </c>
      <c r="I168" s="238">
        <f t="shared" si="14"/>
        <v>124.33</v>
      </c>
      <c r="J168" s="238">
        <f t="shared" si="15"/>
        <v>1160.4000000000001</v>
      </c>
      <c r="K168" s="5">
        <v>0</v>
      </c>
      <c r="L168" s="122">
        <v>0</v>
      </c>
      <c r="M168" s="238">
        <f t="shared" si="16"/>
        <v>1160.4000000000001</v>
      </c>
      <c r="N168" s="26">
        <f t="shared" si="17"/>
        <v>1160.4000000000001</v>
      </c>
    </row>
    <row r="169" spans="1:15" x14ac:dyDescent="0.2">
      <c r="A169" s="117">
        <f>'Door Comparison'!A169</f>
        <v>4</v>
      </c>
      <c r="B169" s="109">
        <f>'Door Comparison'!B169</f>
        <v>59</v>
      </c>
      <c r="C169" s="109" t="str">
        <f>'Door Comparison'!C169</f>
        <v>R04</v>
      </c>
      <c r="D169" s="109" t="str">
        <f>'Door Comparison'!F169</f>
        <v>Timber</v>
      </c>
      <c r="E169" s="13">
        <f>'Door Comparison'!N169</f>
        <v>1</v>
      </c>
      <c r="F169" s="72">
        <f>('Door Labour'!Z169/'Door Labour'!L$3)*'Door Summary'!H$3</f>
        <v>181.01</v>
      </c>
      <c r="G169" s="4">
        <f>'Door Materials'!X169</f>
        <v>855.06</v>
      </c>
      <c r="H169" s="238">
        <f t="shared" si="13"/>
        <v>1036.07</v>
      </c>
      <c r="I169" s="238">
        <f t="shared" si="14"/>
        <v>124.33</v>
      </c>
      <c r="J169" s="238">
        <f t="shared" si="15"/>
        <v>1160.4000000000001</v>
      </c>
      <c r="K169" s="5">
        <v>0</v>
      </c>
      <c r="L169" s="122">
        <v>0</v>
      </c>
      <c r="M169" s="238">
        <f t="shared" si="16"/>
        <v>1160.4000000000001</v>
      </c>
      <c r="N169" s="26">
        <f t="shared" si="17"/>
        <v>1160.4000000000001</v>
      </c>
    </row>
    <row r="170" spans="1:15" x14ac:dyDescent="0.2">
      <c r="A170" s="117">
        <f>'Door Comparison'!A170</f>
        <v>4</v>
      </c>
      <c r="B170" s="109">
        <f>'Door Comparison'!B170</f>
        <v>60</v>
      </c>
      <c r="C170" s="109" t="str">
        <f>'Door Comparison'!C170</f>
        <v>R04</v>
      </c>
      <c r="D170" s="109" t="str">
        <f>'Door Comparison'!F170</f>
        <v>Timber</v>
      </c>
      <c r="E170" s="13">
        <f>'Door Comparison'!N170</f>
        <v>1</v>
      </c>
      <c r="F170" s="72">
        <f>('Door Labour'!Z170/'Door Labour'!L$3)*'Door Summary'!H$3</f>
        <v>194.54</v>
      </c>
      <c r="G170" s="4">
        <f>'Door Materials'!X170</f>
        <v>903.18</v>
      </c>
      <c r="H170" s="238">
        <f t="shared" si="13"/>
        <v>1097.72</v>
      </c>
      <c r="I170" s="238">
        <f t="shared" si="14"/>
        <v>131.72999999999999</v>
      </c>
      <c r="J170" s="238">
        <f t="shared" si="15"/>
        <v>1229.45</v>
      </c>
      <c r="K170" s="5">
        <v>0</v>
      </c>
      <c r="L170" s="122">
        <v>0</v>
      </c>
      <c r="M170" s="238">
        <f t="shared" si="16"/>
        <v>1229.45</v>
      </c>
      <c r="N170" s="26">
        <f t="shared" si="17"/>
        <v>1229.45</v>
      </c>
    </row>
    <row r="171" spans="1:15" x14ac:dyDescent="0.2">
      <c r="A171" s="117">
        <f>'Door Comparison'!A171</f>
        <v>4</v>
      </c>
      <c r="B171" s="109">
        <f>'Door Comparison'!B171</f>
        <v>61</v>
      </c>
      <c r="C171" s="109" t="str">
        <f>'Door Comparison'!C171</f>
        <v>R05</v>
      </c>
      <c r="D171" s="109" t="str">
        <f>'Door Comparison'!F171</f>
        <v>Timber</v>
      </c>
      <c r="E171" s="13">
        <f>'Door Comparison'!N171</f>
        <v>1</v>
      </c>
      <c r="F171" s="72">
        <f>('Door Labour'!Z171/'Door Labour'!L$3)*'Door Summary'!H$3</f>
        <v>302.54000000000002</v>
      </c>
      <c r="G171" s="4">
        <f>'Door Materials'!X171</f>
        <v>1423.18</v>
      </c>
      <c r="H171" s="238">
        <f t="shared" si="13"/>
        <v>1725.72</v>
      </c>
      <c r="I171" s="238">
        <f t="shared" si="14"/>
        <v>207.09</v>
      </c>
      <c r="J171" s="238">
        <f t="shared" si="15"/>
        <v>1932.81</v>
      </c>
      <c r="K171" s="5">
        <v>0</v>
      </c>
      <c r="L171" s="122">
        <v>0</v>
      </c>
      <c r="M171" s="238">
        <f t="shared" si="16"/>
        <v>1932.81</v>
      </c>
      <c r="N171" s="26">
        <f t="shared" si="17"/>
        <v>1932.81</v>
      </c>
    </row>
    <row r="172" spans="1:15" x14ac:dyDescent="0.2">
      <c r="A172" s="117">
        <f>'Door Comparison'!A172</f>
        <v>4</v>
      </c>
      <c r="B172" s="109">
        <f>'Door Comparison'!B172</f>
        <v>62</v>
      </c>
      <c r="C172" s="109" t="str">
        <f>'Door Comparison'!C172</f>
        <v>WC01</v>
      </c>
      <c r="D172" s="109" t="str">
        <f>'Door Comparison'!F172</f>
        <v>Timber</v>
      </c>
      <c r="E172" s="13">
        <f>'Door Comparison'!N172</f>
        <v>1</v>
      </c>
      <c r="F172" s="72">
        <f>('Door Labour'!Z172/'Door Labour'!L$3)*'Door Summary'!H$3</f>
        <v>393.32</v>
      </c>
      <c r="G172" s="4">
        <f>'Door Materials'!X172</f>
        <v>105.13</v>
      </c>
      <c r="H172" s="238">
        <f t="shared" si="13"/>
        <v>498.45</v>
      </c>
      <c r="I172" s="238">
        <f t="shared" si="14"/>
        <v>59.81</v>
      </c>
      <c r="J172" s="238">
        <f t="shared" si="15"/>
        <v>558.26</v>
      </c>
      <c r="K172" s="5">
        <v>0</v>
      </c>
      <c r="L172" s="122">
        <v>0</v>
      </c>
      <c r="M172" s="238">
        <f t="shared" si="16"/>
        <v>558.26</v>
      </c>
      <c r="N172" s="26">
        <f t="shared" si="17"/>
        <v>558.26</v>
      </c>
      <c r="O172" s="1" t="str">
        <f>'Door Comparison'!X172</f>
        <v>Pilasters</v>
      </c>
    </row>
    <row r="173" spans="1:15" x14ac:dyDescent="0.2">
      <c r="A173" s="117">
        <f>'Door Comparison'!A173</f>
        <v>4</v>
      </c>
      <c r="B173" s="109">
        <f>'Door Comparison'!B173</f>
        <v>63</v>
      </c>
      <c r="C173" s="109" t="str">
        <f>'Door Comparison'!C173</f>
        <v>R07</v>
      </c>
      <c r="D173" s="109" t="str">
        <f>'Door Comparison'!F173</f>
        <v>Profab</v>
      </c>
      <c r="E173" s="13">
        <f>'Door Comparison'!N173</f>
        <v>1</v>
      </c>
      <c r="F173" s="72">
        <f>('Door Labour'!Z173/'Door Labour'!L$3)*'Door Summary'!H$3</f>
        <v>200.23</v>
      </c>
      <c r="G173" s="4">
        <f>'Door Materials'!X173</f>
        <v>518.32000000000005</v>
      </c>
      <c r="H173" s="238">
        <f t="shared" si="13"/>
        <v>718.55</v>
      </c>
      <c r="I173" s="238">
        <f t="shared" si="14"/>
        <v>86.23</v>
      </c>
      <c r="J173" s="238">
        <f t="shared" si="15"/>
        <v>804.78</v>
      </c>
      <c r="K173" s="5">
        <v>0</v>
      </c>
      <c r="L173" s="122">
        <v>0</v>
      </c>
      <c r="M173" s="238">
        <f t="shared" si="16"/>
        <v>804.78</v>
      </c>
      <c r="N173" s="26">
        <f t="shared" si="17"/>
        <v>804.78</v>
      </c>
      <c r="O173" s="1" t="str">
        <f>'Door Comparison'!X173</f>
        <v>Profab recommend a door primed for on site decoration by others to match surrounding finishes.</v>
      </c>
    </row>
    <row r="174" spans="1:15" x14ac:dyDescent="0.2">
      <c r="A174" s="117">
        <f>'Door Comparison'!A174</f>
        <v>4</v>
      </c>
      <c r="B174" s="109" t="str">
        <f>'Door Comparison'!B174</f>
        <v>64A</v>
      </c>
      <c r="C174" s="109" t="str">
        <f>'Door Comparison'!C174</f>
        <v>R04</v>
      </c>
      <c r="D174" s="109" t="str">
        <f>'Door Comparison'!F174</f>
        <v>Timber</v>
      </c>
      <c r="E174" s="13">
        <f>'Door Comparison'!N174</f>
        <v>1</v>
      </c>
      <c r="F174" s="72">
        <f>('Door Labour'!Z174/'Door Labour'!L$3)*'Door Summary'!H$3</f>
        <v>121.37</v>
      </c>
      <c r="G174" s="4">
        <f>'Door Materials'!X174</f>
        <v>457.35</v>
      </c>
      <c r="H174" s="238">
        <f t="shared" si="13"/>
        <v>578.72</v>
      </c>
      <c r="I174" s="238">
        <f t="shared" si="14"/>
        <v>69.45</v>
      </c>
      <c r="J174" s="238">
        <f t="shared" si="15"/>
        <v>648.16999999999996</v>
      </c>
      <c r="K174" s="5">
        <v>0</v>
      </c>
      <c r="L174" s="122">
        <v>0</v>
      </c>
      <c r="M174" s="238">
        <f t="shared" si="16"/>
        <v>648.16999999999996</v>
      </c>
      <c r="N174" s="26">
        <f t="shared" si="17"/>
        <v>648.16999999999996</v>
      </c>
    </row>
    <row r="175" spans="1:15" x14ac:dyDescent="0.2">
      <c r="A175" s="117">
        <f>'Door Comparison'!A175</f>
        <v>4</v>
      </c>
      <c r="B175" s="109" t="str">
        <f>'Door Comparison'!B175</f>
        <v>64B</v>
      </c>
      <c r="C175" s="109" t="str">
        <f>'Door Comparison'!C175</f>
        <v>R03</v>
      </c>
      <c r="D175" s="109" t="str">
        <f>'Door Comparison'!F175</f>
        <v>Timber</v>
      </c>
      <c r="E175" s="13">
        <f>'Door Comparison'!N175</f>
        <v>1</v>
      </c>
      <c r="F175" s="72">
        <f>('Door Labour'!Z175/'Door Labour'!L$3)*'Door Summary'!H$3</f>
        <v>141.56</v>
      </c>
      <c r="G175" s="4">
        <f>'Door Materials'!X175</f>
        <v>255.89</v>
      </c>
      <c r="H175" s="238">
        <f t="shared" si="13"/>
        <v>397.45</v>
      </c>
      <c r="I175" s="238">
        <f t="shared" si="14"/>
        <v>47.69</v>
      </c>
      <c r="J175" s="238">
        <f t="shared" si="15"/>
        <v>445.14</v>
      </c>
      <c r="K175" s="5">
        <v>0</v>
      </c>
      <c r="L175" s="122">
        <v>0</v>
      </c>
      <c r="M175" s="238">
        <f t="shared" si="16"/>
        <v>445.14</v>
      </c>
      <c r="N175" s="26">
        <f t="shared" si="17"/>
        <v>445.14</v>
      </c>
    </row>
    <row r="176" spans="1:15" x14ac:dyDescent="0.2">
      <c r="A176" s="117">
        <f>'Door Comparison'!A176</f>
        <v>4</v>
      </c>
      <c r="B176" s="109" t="str">
        <f>'Door Comparison'!B176</f>
        <v>65A</v>
      </c>
      <c r="C176" s="109" t="str">
        <f>'Door Comparison'!C176</f>
        <v>R04</v>
      </c>
      <c r="D176" s="109" t="str">
        <f>'Door Comparison'!F176</f>
        <v>Timber</v>
      </c>
      <c r="E176" s="13">
        <f>'Door Comparison'!N176</f>
        <v>1</v>
      </c>
      <c r="F176" s="72">
        <f>('Door Labour'!Z176/'Door Labour'!L$3)*'Door Summary'!H$3</f>
        <v>121.37</v>
      </c>
      <c r="G176" s="4">
        <f>'Door Materials'!X176</f>
        <v>457.35</v>
      </c>
      <c r="H176" s="238">
        <f t="shared" si="13"/>
        <v>578.72</v>
      </c>
      <c r="I176" s="238">
        <f t="shared" si="14"/>
        <v>69.45</v>
      </c>
      <c r="J176" s="238">
        <f t="shared" si="15"/>
        <v>648.16999999999996</v>
      </c>
      <c r="K176" s="5">
        <v>0</v>
      </c>
      <c r="L176" s="122">
        <v>0</v>
      </c>
      <c r="M176" s="238">
        <f t="shared" si="16"/>
        <v>648.16999999999996</v>
      </c>
      <c r="N176" s="26">
        <f t="shared" si="17"/>
        <v>648.16999999999996</v>
      </c>
    </row>
    <row r="177" spans="1:15" x14ac:dyDescent="0.2">
      <c r="A177" s="117">
        <f>'Door Comparison'!A177</f>
        <v>4</v>
      </c>
      <c r="B177" s="109" t="str">
        <f>'Door Comparison'!B177</f>
        <v>65B</v>
      </c>
      <c r="C177" s="109" t="str">
        <f>'Door Comparison'!C177</f>
        <v>R03</v>
      </c>
      <c r="D177" s="109" t="str">
        <f>'Door Comparison'!F177</f>
        <v>Timber</v>
      </c>
      <c r="E177" s="13">
        <f>'Door Comparison'!N177</f>
        <v>1</v>
      </c>
      <c r="F177" s="72">
        <f>('Door Labour'!Z177/'Door Labour'!L$3)*'Door Summary'!H$3</f>
        <v>141.56</v>
      </c>
      <c r="G177" s="4">
        <f>'Door Materials'!X177</f>
        <v>255.89</v>
      </c>
      <c r="H177" s="238">
        <f t="shared" si="13"/>
        <v>397.45</v>
      </c>
      <c r="I177" s="238">
        <f t="shared" si="14"/>
        <v>47.69</v>
      </c>
      <c r="J177" s="238">
        <f t="shared" si="15"/>
        <v>445.14</v>
      </c>
      <c r="K177" s="5">
        <v>0</v>
      </c>
      <c r="L177" s="122">
        <v>0</v>
      </c>
      <c r="M177" s="238">
        <f t="shared" si="16"/>
        <v>445.14</v>
      </c>
      <c r="N177" s="26">
        <f t="shared" si="17"/>
        <v>445.14</v>
      </c>
    </row>
    <row r="178" spans="1:15" x14ac:dyDescent="0.2">
      <c r="A178" s="117">
        <f>'Door Comparison'!A178</f>
        <v>4</v>
      </c>
      <c r="B178" s="109">
        <f>'Door Comparison'!B178</f>
        <v>66</v>
      </c>
      <c r="C178" s="109" t="str">
        <f>'Door Comparison'!C178</f>
        <v>R04</v>
      </c>
      <c r="D178" s="109" t="str">
        <f>'Door Comparison'!F178</f>
        <v>Timber</v>
      </c>
      <c r="E178" s="13">
        <f>'Door Comparison'!N178</f>
        <v>1</v>
      </c>
      <c r="F178" s="72">
        <f>('Door Labour'!Z178/'Door Labour'!L$3)*'Door Summary'!H$3</f>
        <v>194.54</v>
      </c>
      <c r="G178" s="4">
        <f>'Door Materials'!X178</f>
        <v>903.18</v>
      </c>
      <c r="H178" s="238">
        <f t="shared" si="13"/>
        <v>1097.72</v>
      </c>
      <c r="I178" s="238">
        <f t="shared" si="14"/>
        <v>131.72999999999999</v>
      </c>
      <c r="J178" s="238">
        <f t="shared" si="15"/>
        <v>1229.45</v>
      </c>
      <c r="K178" s="5">
        <v>0</v>
      </c>
      <c r="L178" s="122">
        <v>0</v>
      </c>
      <c r="M178" s="238">
        <f t="shared" si="16"/>
        <v>1229.45</v>
      </c>
      <c r="N178" s="26">
        <f t="shared" si="17"/>
        <v>1229.45</v>
      </c>
    </row>
    <row r="179" spans="1:15" x14ac:dyDescent="0.2">
      <c r="A179" s="117">
        <f>'Door Comparison'!A179</f>
        <v>4</v>
      </c>
      <c r="B179" s="109">
        <f>'Door Comparison'!B179</f>
        <v>67</v>
      </c>
      <c r="C179" s="109" t="str">
        <f>'Door Comparison'!C179</f>
        <v>E06</v>
      </c>
      <c r="D179" s="109" t="str">
        <f>'Door Comparison'!F179</f>
        <v>Metal</v>
      </c>
      <c r="E179" s="13">
        <f>'Door Comparison'!N179</f>
        <v>1</v>
      </c>
      <c r="F179" s="72">
        <f>('Door Labour'!Z179/'Door Labour'!L$3)*'Door Summary'!H$3</f>
        <v>0</v>
      </c>
      <c r="G179" s="4">
        <f>'Door Materials'!X179</f>
        <v>778.51</v>
      </c>
      <c r="H179" s="238">
        <f t="shared" si="13"/>
        <v>778.51</v>
      </c>
      <c r="I179" s="238">
        <f t="shared" si="14"/>
        <v>93.42</v>
      </c>
      <c r="J179" s="238">
        <f t="shared" si="15"/>
        <v>871.93</v>
      </c>
      <c r="K179" s="5">
        <v>0</v>
      </c>
      <c r="L179" s="122">
        <v>0</v>
      </c>
      <c r="M179" s="238">
        <f t="shared" si="16"/>
        <v>871.93</v>
      </c>
      <c r="N179" s="26">
        <f t="shared" si="17"/>
        <v>871.93</v>
      </c>
      <c r="O179" s="1" t="str">
        <f>'Door Comparison'!X179</f>
        <v>Fully clad metal doors cannot be fire certificated we have therefore allowed for a metal doorset</v>
      </c>
    </row>
    <row r="180" spans="1:15" x14ac:dyDescent="0.2">
      <c r="A180" s="117">
        <f>'Door Comparison'!A180</f>
        <v>5</v>
      </c>
      <c r="B180" s="109">
        <f>'Door Comparison'!B180</f>
        <v>1</v>
      </c>
      <c r="C180" s="109" t="str">
        <f>'Door Comparison'!C180</f>
        <v>R07</v>
      </c>
      <c r="D180" s="109" t="str">
        <f>'Door Comparison'!F180</f>
        <v>Profab</v>
      </c>
      <c r="E180" s="13">
        <f>'Door Comparison'!N180</f>
        <v>1</v>
      </c>
      <c r="F180" s="72">
        <f>('Door Labour'!Z180/'Door Labour'!L$3)*'Door Summary'!H$3</f>
        <v>196.73</v>
      </c>
      <c r="G180" s="4">
        <f>'Door Materials'!X180</f>
        <v>424.45</v>
      </c>
      <c r="H180" s="238">
        <f t="shared" si="13"/>
        <v>621.17999999999995</v>
      </c>
      <c r="I180" s="238">
        <f t="shared" si="14"/>
        <v>74.540000000000006</v>
      </c>
      <c r="J180" s="238">
        <f t="shared" si="15"/>
        <v>695.72</v>
      </c>
      <c r="K180" s="5">
        <v>0</v>
      </c>
      <c r="L180" s="122">
        <v>0</v>
      </c>
      <c r="M180" s="238">
        <f t="shared" si="16"/>
        <v>695.72</v>
      </c>
      <c r="N180" s="26">
        <f t="shared" si="17"/>
        <v>695.72</v>
      </c>
      <c r="O180" s="1" t="str">
        <f>'Door Comparison'!X180</f>
        <v>Profab recommend a door primed for on site decoration by others to match surrounding finishes.</v>
      </c>
    </row>
    <row r="181" spans="1:15" x14ac:dyDescent="0.2">
      <c r="A181" s="117">
        <f>'Door Comparison'!A181</f>
        <v>5</v>
      </c>
      <c r="B181" s="109">
        <f>'Door Comparison'!B181</f>
        <v>2</v>
      </c>
      <c r="C181" s="109" t="str">
        <f>'Door Comparison'!C181</f>
        <v>C02</v>
      </c>
      <c r="D181" s="109" t="str">
        <f>'Door Comparison'!F181</f>
        <v>Timber</v>
      </c>
      <c r="E181" s="13">
        <f>'Door Comparison'!N181</f>
        <v>1</v>
      </c>
      <c r="F181" s="72">
        <f>('Door Labour'!Z181/'Door Labour'!L$3)*'Door Summary'!H$3</f>
        <v>212.59</v>
      </c>
      <c r="G181" s="4">
        <f>'Door Materials'!X181</f>
        <v>1078.05</v>
      </c>
      <c r="H181" s="238">
        <f t="shared" si="13"/>
        <v>1290.6400000000001</v>
      </c>
      <c r="I181" s="238">
        <f t="shared" si="14"/>
        <v>154.88</v>
      </c>
      <c r="J181" s="238">
        <f t="shared" si="15"/>
        <v>1445.52</v>
      </c>
      <c r="K181" s="5">
        <v>0</v>
      </c>
      <c r="L181" s="122">
        <v>0</v>
      </c>
      <c r="M181" s="238">
        <f t="shared" si="16"/>
        <v>1445.52</v>
      </c>
      <c r="N181" s="26">
        <f t="shared" si="17"/>
        <v>1445.52</v>
      </c>
    </row>
    <row r="182" spans="1:15" x14ac:dyDescent="0.2">
      <c r="A182" s="117">
        <f>'Door Comparison'!A182</f>
        <v>5</v>
      </c>
      <c r="B182" s="109">
        <f>'Door Comparison'!B182</f>
        <v>3</v>
      </c>
      <c r="C182" s="109" t="str">
        <f>'Door Comparison'!C182</f>
        <v>R03</v>
      </c>
      <c r="D182" s="109" t="str">
        <f>'Door Comparison'!F182</f>
        <v>Timber</v>
      </c>
      <c r="E182" s="13">
        <f>'Door Comparison'!N182</f>
        <v>1</v>
      </c>
      <c r="F182" s="72">
        <f>('Door Labour'!Z182/'Door Labour'!L$3)*'Door Summary'!H$3</f>
        <v>142.38999999999999</v>
      </c>
      <c r="G182" s="4">
        <f>'Door Materials'!X182</f>
        <v>516.74</v>
      </c>
      <c r="H182" s="238">
        <f t="shared" si="13"/>
        <v>659.13</v>
      </c>
      <c r="I182" s="238">
        <f t="shared" si="14"/>
        <v>79.099999999999994</v>
      </c>
      <c r="J182" s="238">
        <f t="shared" si="15"/>
        <v>738.23</v>
      </c>
      <c r="K182" s="5">
        <v>0</v>
      </c>
      <c r="L182" s="122">
        <v>0</v>
      </c>
      <c r="M182" s="238">
        <f t="shared" si="16"/>
        <v>738.23</v>
      </c>
      <c r="N182" s="26">
        <f t="shared" si="17"/>
        <v>738.23</v>
      </c>
    </row>
    <row r="183" spans="1:15" x14ac:dyDescent="0.2">
      <c r="A183" s="117">
        <f>'Door Comparison'!A183</f>
        <v>5</v>
      </c>
      <c r="B183" s="109">
        <f>'Door Comparison'!B183</f>
        <v>4</v>
      </c>
      <c r="C183" s="109" t="str">
        <f>'Door Comparison'!C183</f>
        <v>R03</v>
      </c>
      <c r="D183" s="109" t="str">
        <f>'Door Comparison'!F183</f>
        <v>Timber</v>
      </c>
      <c r="E183" s="13">
        <f>'Door Comparison'!N183</f>
        <v>1</v>
      </c>
      <c r="F183" s="72">
        <f>('Door Labour'!Z183/'Door Labour'!L$3)*'Door Summary'!H$3</f>
        <v>126.79</v>
      </c>
      <c r="G183" s="4">
        <f>'Door Materials'!X183</f>
        <v>416.35</v>
      </c>
      <c r="H183" s="238">
        <f t="shared" si="13"/>
        <v>543.14</v>
      </c>
      <c r="I183" s="238">
        <f t="shared" si="14"/>
        <v>65.180000000000007</v>
      </c>
      <c r="J183" s="238">
        <f t="shared" si="15"/>
        <v>608.32000000000005</v>
      </c>
      <c r="K183" s="5">
        <v>0</v>
      </c>
      <c r="L183" s="122">
        <v>0</v>
      </c>
      <c r="M183" s="238">
        <f t="shared" si="16"/>
        <v>608.32000000000005</v>
      </c>
      <c r="N183" s="26">
        <f t="shared" si="17"/>
        <v>608.32000000000005</v>
      </c>
    </row>
    <row r="184" spans="1:15" x14ac:dyDescent="0.2">
      <c r="A184" s="117">
        <f>'Door Comparison'!A184</f>
        <v>5</v>
      </c>
      <c r="B184" s="109">
        <f>'Door Comparison'!B184</f>
        <v>5</v>
      </c>
      <c r="C184" s="109" t="str">
        <f>'Door Comparison'!C184</f>
        <v>E04</v>
      </c>
      <c r="D184" s="109">
        <f>'Door Comparison'!F184</f>
        <v>0</v>
      </c>
      <c r="E184" s="13">
        <f>'Door Comparison'!N184</f>
        <v>0</v>
      </c>
      <c r="F184" s="72">
        <f>('Door Labour'!Z184/'Door Labour'!L$3)*'Door Summary'!H$3</f>
        <v>0</v>
      </c>
      <c r="G184" s="4">
        <f>'Door Materials'!X184</f>
        <v>0</v>
      </c>
      <c r="H184" s="238">
        <f t="shared" si="13"/>
        <v>0</v>
      </c>
      <c r="I184" s="238">
        <f t="shared" si="14"/>
        <v>0</v>
      </c>
      <c r="J184" s="238">
        <f t="shared" si="15"/>
        <v>0</v>
      </c>
      <c r="K184" s="5">
        <v>0</v>
      </c>
      <c r="L184" s="122">
        <v>0</v>
      </c>
      <c r="M184" s="238">
        <f t="shared" si="16"/>
        <v>0</v>
      </c>
      <c r="N184" s="26">
        <f t="shared" si="17"/>
        <v>0</v>
      </c>
      <c r="O184" s="1" t="str">
        <f>'Door Comparison'!X184</f>
        <v>Glass by others</v>
      </c>
    </row>
    <row r="185" spans="1:15" x14ac:dyDescent="0.2">
      <c r="A185" s="117">
        <f>'Door Comparison'!A185</f>
        <v>5</v>
      </c>
      <c r="B185" s="109">
        <f>'Door Comparison'!B185</f>
        <v>6</v>
      </c>
      <c r="C185" s="109" t="str">
        <f>'Door Comparison'!C185</f>
        <v>L02</v>
      </c>
      <c r="D185" s="109">
        <f>'Door Comparison'!F185</f>
        <v>0</v>
      </c>
      <c r="E185" s="13">
        <f>'Door Comparison'!N185</f>
        <v>0</v>
      </c>
      <c r="F185" s="72">
        <f>('Door Labour'!Z185/'Door Labour'!L$3)*'Door Summary'!H$3</f>
        <v>0</v>
      </c>
      <c r="G185" s="4">
        <f>'Door Materials'!X185</f>
        <v>0</v>
      </c>
      <c r="H185" s="238">
        <f t="shared" si="13"/>
        <v>0</v>
      </c>
      <c r="I185" s="238">
        <f t="shared" si="14"/>
        <v>0</v>
      </c>
      <c r="J185" s="238">
        <f t="shared" si="15"/>
        <v>0</v>
      </c>
      <c r="K185" s="5">
        <v>0</v>
      </c>
      <c r="L185" s="122">
        <v>0</v>
      </c>
      <c r="M185" s="238">
        <f t="shared" si="16"/>
        <v>0</v>
      </c>
      <c r="N185" s="26">
        <f t="shared" si="17"/>
        <v>0</v>
      </c>
      <c r="O185" s="1" t="str">
        <f>'Door Comparison'!X185</f>
        <v>Lift doors. Excluded</v>
      </c>
    </row>
    <row r="186" spans="1:15" x14ac:dyDescent="0.2">
      <c r="A186" s="117">
        <f>'Door Comparison'!A186</f>
        <v>5</v>
      </c>
      <c r="B186" s="109">
        <f>'Door Comparison'!B186</f>
        <v>7</v>
      </c>
      <c r="C186" s="109" t="str">
        <f>'Door Comparison'!C186</f>
        <v>R03</v>
      </c>
      <c r="D186" s="109" t="str">
        <f>'Door Comparison'!F186</f>
        <v>Timber</v>
      </c>
      <c r="E186" s="13">
        <f>'Door Comparison'!N186</f>
        <v>1</v>
      </c>
      <c r="F186" s="72">
        <f>('Door Labour'!Z186/'Door Labour'!L$3)*'Door Summary'!H$3</f>
        <v>129.06</v>
      </c>
      <c r="G186" s="4">
        <f>'Door Materials'!X186</f>
        <v>476.73</v>
      </c>
      <c r="H186" s="238">
        <f t="shared" si="13"/>
        <v>605.79</v>
      </c>
      <c r="I186" s="238">
        <f t="shared" si="14"/>
        <v>72.69</v>
      </c>
      <c r="J186" s="238">
        <f t="shared" si="15"/>
        <v>678.48</v>
      </c>
      <c r="K186" s="5">
        <v>0</v>
      </c>
      <c r="L186" s="122">
        <v>0</v>
      </c>
      <c r="M186" s="238">
        <f t="shared" si="16"/>
        <v>678.48</v>
      </c>
      <c r="N186" s="26">
        <f t="shared" si="17"/>
        <v>678.48</v>
      </c>
    </row>
    <row r="187" spans="1:15" x14ac:dyDescent="0.2">
      <c r="A187" s="117">
        <f>'Door Comparison'!A187</f>
        <v>5</v>
      </c>
      <c r="B187" s="109">
        <f>'Door Comparison'!B187</f>
        <v>8</v>
      </c>
      <c r="C187" s="109" t="str">
        <f>'Door Comparison'!C187</f>
        <v>R01</v>
      </c>
      <c r="D187" s="109" t="str">
        <f>'Door Comparison'!F187</f>
        <v>Timber</v>
      </c>
      <c r="E187" s="13">
        <f>'Door Comparison'!N187</f>
        <v>1</v>
      </c>
      <c r="F187" s="72">
        <f>('Door Labour'!Z187/'Door Labour'!L$3)*'Door Summary'!H$3</f>
        <v>190.92</v>
      </c>
      <c r="G187" s="4">
        <f>'Door Materials'!X187</f>
        <v>779.96</v>
      </c>
      <c r="H187" s="238">
        <f t="shared" si="13"/>
        <v>970.88</v>
      </c>
      <c r="I187" s="238">
        <f t="shared" si="14"/>
        <v>116.51</v>
      </c>
      <c r="J187" s="238">
        <f t="shared" si="15"/>
        <v>1087.3900000000001</v>
      </c>
      <c r="K187" s="5">
        <v>0</v>
      </c>
      <c r="L187" s="122">
        <v>0</v>
      </c>
      <c r="M187" s="238">
        <f t="shared" si="16"/>
        <v>1087.3900000000001</v>
      </c>
      <c r="N187" s="26">
        <f t="shared" si="17"/>
        <v>1087.3900000000001</v>
      </c>
    </row>
    <row r="188" spans="1:15" x14ac:dyDescent="0.2">
      <c r="A188" s="117">
        <f>'Door Comparison'!A188</f>
        <v>5</v>
      </c>
      <c r="B188" s="109">
        <f>'Door Comparison'!B188</f>
        <v>9</v>
      </c>
      <c r="C188" s="109" t="str">
        <f>'Door Comparison'!C188</f>
        <v>R03</v>
      </c>
      <c r="D188" s="109" t="str">
        <f>'Door Comparison'!F188</f>
        <v>Timber</v>
      </c>
      <c r="E188" s="13">
        <f>'Door Comparison'!N188</f>
        <v>1</v>
      </c>
      <c r="F188" s="72">
        <f>('Door Labour'!Z188/'Door Labour'!L$3)*'Door Summary'!H$3</f>
        <v>128.08000000000001</v>
      </c>
      <c r="G188" s="4">
        <f>'Door Materials'!X188</f>
        <v>443.48</v>
      </c>
      <c r="H188" s="238">
        <f t="shared" si="13"/>
        <v>571.55999999999995</v>
      </c>
      <c r="I188" s="238">
        <f t="shared" si="14"/>
        <v>68.59</v>
      </c>
      <c r="J188" s="238">
        <f t="shared" si="15"/>
        <v>640.15</v>
      </c>
      <c r="K188" s="5">
        <v>0</v>
      </c>
      <c r="L188" s="122">
        <v>0</v>
      </c>
      <c r="M188" s="238">
        <f t="shared" si="16"/>
        <v>640.15</v>
      </c>
      <c r="N188" s="26">
        <f t="shared" si="17"/>
        <v>640.15</v>
      </c>
    </row>
    <row r="189" spans="1:15" x14ac:dyDescent="0.2">
      <c r="A189" s="117">
        <f>'Door Comparison'!A189</f>
        <v>5</v>
      </c>
      <c r="B189" s="109">
        <f>'Door Comparison'!B189</f>
        <v>10</v>
      </c>
      <c r="C189" s="109" t="str">
        <f>'Door Comparison'!C189</f>
        <v>R03</v>
      </c>
      <c r="D189" s="109" t="str">
        <f>'Door Comparison'!F189</f>
        <v>Timber</v>
      </c>
      <c r="E189" s="13">
        <f>'Door Comparison'!N189</f>
        <v>1</v>
      </c>
      <c r="F189" s="72">
        <f>('Door Labour'!Z189/'Door Labour'!L$3)*'Door Summary'!H$3</f>
        <v>128.08000000000001</v>
      </c>
      <c r="G189" s="4">
        <f>'Door Materials'!X189</f>
        <v>443.48</v>
      </c>
      <c r="H189" s="238">
        <f t="shared" si="13"/>
        <v>571.55999999999995</v>
      </c>
      <c r="I189" s="238">
        <f t="shared" si="14"/>
        <v>68.59</v>
      </c>
      <c r="J189" s="238">
        <f t="shared" si="15"/>
        <v>640.15</v>
      </c>
      <c r="K189" s="5">
        <v>0</v>
      </c>
      <c r="L189" s="122">
        <v>0</v>
      </c>
      <c r="M189" s="238">
        <f t="shared" si="16"/>
        <v>640.15</v>
      </c>
      <c r="N189" s="26">
        <f t="shared" si="17"/>
        <v>640.15</v>
      </c>
    </row>
    <row r="190" spans="1:15" x14ac:dyDescent="0.2">
      <c r="A190" s="117">
        <f>'Door Comparison'!A190</f>
        <v>5</v>
      </c>
      <c r="B190" s="109">
        <f>'Door Comparison'!B190</f>
        <v>11</v>
      </c>
      <c r="C190" s="109" t="str">
        <f>'Door Comparison'!C190</f>
        <v>E06</v>
      </c>
      <c r="D190" s="109" t="str">
        <f>'Door Comparison'!F190</f>
        <v>Metal</v>
      </c>
      <c r="E190" s="13">
        <f>'Door Comparison'!N190</f>
        <v>1</v>
      </c>
      <c r="F190" s="72">
        <f>('Door Labour'!Z190/'Door Labour'!L$3)*'Door Summary'!H$3</f>
        <v>0</v>
      </c>
      <c r="G190" s="4">
        <f>'Door Materials'!X190</f>
        <v>1070.97</v>
      </c>
      <c r="H190" s="238">
        <f t="shared" si="13"/>
        <v>1070.97</v>
      </c>
      <c r="I190" s="238">
        <f t="shared" si="14"/>
        <v>128.52000000000001</v>
      </c>
      <c r="J190" s="238">
        <f t="shared" si="15"/>
        <v>1199.49</v>
      </c>
      <c r="K190" s="5">
        <v>0</v>
      </c>
      <c r="L190" s="122">
        <v>0</v>
      </c>
      <c r="M190" s="238">
        <f t="shared" si="16"/>
        <v>1199.49</v>
      </c>
      <c r="N190" s="26">
        <f t="shared" si="17"/>
        <v>1199.49</v>
      </c>
      <c r="O190" s="1" t="str">
        <f>'Door Comparison'!X190</f>
        <v>Fully clad metal doors cannot be fire certificated we have therefore allowed for a metal doorset</v>
      </c>
    </row>
    <row r="191" spans="1:15" x14ac:dyDescent="0.2">
      <c r="A191" s="117">
        <f>'Door Comparison'!A191</f>
        <v>5</v>
      </c>
      <c r="B191" s="109">
        <f>'Door Comparison'!B191</f>
        <v>12</v>
      </c>
      <c r="C191" s="109" t="str">
        <f>'Door Comparison'!C191</f>
        <v>C02</v>
      </c>
      <c r="D191" s="109" t="str">
        <f>'Door Comparison'!F191</f>
        <v>Timber</v>
      </c>
      <c r="E191" s="13">
        <f>'Door Comparison'!N191</f>
        <v>1</v>
      </c>
      <c r="F191" s="72">
        <f>('Door Labour'!Z191/'Door Labour'!L$3)*'Door Summary'!H$3</f>
        <v>205.38</v>
      </c>
      <c r="G191" s="4">
        <f>'Door Materials'!X191</f>
        <v>957.15</v>
      </c>
      <c r="H191" s="238">
        <f t="shared" si="13"/>
        <v>1162.53</v>
      </c>
      <c r="I191" s="238">
        <f t="shared" si="14"/>
        <v>139.5</v>
      </c>
      <c r="J191" s="238">
        <f t="shared" si="15"/>
        <v>1302.03</v>
      </c>
      <c r="K191" s="5">
        <v>0</v>
      </c>
      <c r="L191" s="122">
        <v>0</v>
      </c>
      <c r="M191" s="238">
        <f t="shared" si="16"/>
        <v>1302.03</v>
      </c>
      <c r="N191" s="26">
        <f t="shared" si="17"/>
        <v>1302.03</v>
      </c>
    </row>
    <row r="192" spans="1:15" x14ac:dyDescent="0.2">
      <c r="A192" s="117">
        <f>'Door Comparison'!A192</f>
        <v>5</v>
      </c>
      <c r="B192" s="109">
        <f>'Door Comparison'!B192</f>
        <v>13</v>
      </c>
      <c r="C192" s="109" t="str">
        <f>'Door Comparison'!C192</f>
        <v>C02</v>
      </c>
      <c r="D192" s="109" t="str">
        <f>'Door Comparison'!F192</f>
        <v>Timber</v>
      </c>
      <c r="E192" s="13">
        <f>'Door Comparison'!N192</f>
        <v>1</v>
      </c>
      <c r="F192" s="72">
        <f>('Door Labour'!Z192/'Door Labour'!L$3)*'Door Summary'!H$3</f>
        <v>198.64</v>
      </c>
      <c r="G192" s="4">
        <f>'Door Materials'!X192</f>
        <v>1053.5899999999999</v>
      </c>
      <c r="H192" s="238">
        <f t="shared" si="13"/>
        <v>1252.23</v>
      </c>
      <c r="I192" s="238">
        <f t="shared" si="14"/>
        <v>150.27000000000001</v>
      </c>
      <c r="J192" s="238">
        <f t="shared" si="15"/>
        <v>1402.5</v>
      </c>
      <c r="K192" s="5">
        <v>0</v>
      </c>
      <c r="L192" s="122">
        <v>0</v>
      </c>
      <c r="M192" s="238">
        <f t="shared" si="16"/>
        <v>1402.5</v>
      </c>
      <c r="N192" s="26">
        <f t="shared" si="17"/>
        <v>1402.5</v>
      </c>
    </row>
    <row r="193" spans="1:15" x14ac:dyDescent="0.2">
      <c r="A193" s="117">
        <f>'Door Comparison'!A193</f>
        <v>5</v>
      </c>
      <c r="B193" s="109">
        <f>'Door Comparison'!B193</f>
        <v>14</v>
      </c>
      <c r="C193" s="109" t="str">
        <f>'Door Comparison'!C193</f>
        <v>L01</v>
      </c>
      <c r="D193" s="109">
        <f>'Door Comparison'!F193</f>
        <v>0</v>
      </c>
      <c r="E193" s="13">
        <f>'Door Comparison'!N193</f>
        <v>0</v>
      </c>
      <c r="F193" s="72">
        <f>('Door Labour'!Z193/'Door Labour'!L$3)*'Door Summary'!H$3</f>
        <v>0</v>
      </c>
      <c r="G193" s="4">
        <f>'Door Materials'!X193</f>
        <v>0</v>
      </c>
      <c r="H193" s="238">
        <f t="shared" si="13"/>
        <v>0</v>
      </c>
      <c r="I193" s="238">
        <f t="shared" si="14"/>
        <v>0</v>
      </c>
      <c r="J193" s="238">
        <f t="shared" si="15"/>
        <v>0</v>
      </c>
      <c r="K193" s="5">
        <v>0</v>
      </c>
      <c r="L193" s="122">
        <v>0</v>
      </c>
      <c r="M193" s="238">
        <f t="shared" si="16"/>
        <v>0</v>
      </c>
      <c r="N193" s="26">
        <f t="shared" si="17"/>
        <v>0</v>
      </c>
      <c r="O193" s="1" t="str">
        <f>'Door Comparison'!X193</f>
        <v>Lift doors. Excluded</v>
      </c>
    </row>
    <row r="194" spans="1:15" x14ac:dyDescent="0.2">
      <c r="A194" s="117">
        <f>'Door Comparison'!A194</f>
        <v>5</v>
      </c>
      <c r="B194" s="109">
        <f>'Door Comparison'!B194</f>
        <v>15</v>
      </c>
      <c r="C194" s="109" t="str">
        <f>'Door Comparison'!C194</f>
        <v>C02</v>
      </c>
      <c r="D194" s="109" t="str">
        <f>'Door Comparison'!F194</f>
        <v>Timber</v>
      </c>
      <c r="E194" s="13">
        <f>'Door Comparison'!N194</f>
        <v>1</v>
      </c>
      <c r="F194" s="72">
        <f>('Door Labour'!Z194/'Door Labour'!L$3)*'Door Summary'!H$3</f>
        <v>191.44</v>
      </c>
      <c r="G194" s="4">
        <f>'Door Materials'!X194</f>
        <v>909.1</v>
      </c>
      <c r="H194" s="238">
        <f t="shared" ref="H194:H257" si="18">F194+G194</f>
        <v>1100.54</v>
      </c>
      <c r="I194" s="238">
        <f t="shared" ref="I194:I257" si="19">H194*I$7</f>
        <v>132.06</v>
      </c>
      <c r="J194" s="238">
        <f t="shared" ref="J194:J257" si="20">SUM(H194:I194)</f>
        <v>1232.5999999999999</v>
      </c>
      <c r="K194" s="5">
        <v>0</v>
      </c>
      <c r="L194" s="122">
        <v>0</v>
      </c>
      <c r="M194" s="238">
        <f t="shared" ref="M194:M257" si="21">J194+K194+L194</f>
        <v>1232.5999999999999</v>
      </c>
      <c r="N194" s="26">
        <f t="shared" si="17"/>
        <v>1232.5999999999999</v>
      </c>
    </row>
    <row r="195" spans="1:15" x14ac:dyDescent="0.2">
      <c r="A195" s="117">
        <f>'Door Comparison'!A195</f>
        <v>5</v>
      </c>
      <c r="B195" s="109">
        <f>'Door Comparison'!B195</f>
        <v>16</v>
      </c>
      <c r="C195" s="109" t="str">
        <f>'Door Comparison'!C195</f>
        <v>R03</v>
      </c>
      <c r="D195" s="109" t="str">
        <f>'Door Comparison'!F195</f>
        <v>Timber</v>
      </c>
      <c r="E195" s="13">
        <f>'Door Comparison'!N195</f>
        <v>1</v>
      </c>
      <c r="F195" s="72">
        <f>('Door Labour'!Z195/'Door Labour'!L$3)*'Door Summary'!H$3</f>
        <v>198.64</v>
      </c>
      <c r="G195" s="4">
        <f>'Door Materials'!X195</f>
        <v>583.70000000000005</v>
      </c>
      <c r="H195" s="238">
        <f t="shared" si="18"/>
        <v>782.34</v>
      </c>
      <c r="I195" s="238">
        <f t="shared" si="19"/>
        <v>93.88</v>
      </c>
      <c r="J195" s="238">
        <f t="shared" si="20"/>
        <v>876.22</v>
      </c>
      <c r="K195" s="5">
        <v>0</v>
      </c>
      <c r="L195" s="122">
        <v>0</v>
      </c>
      <c r="M195" s="238">
        <f t="shared" si="21"/>
        <v>876.22</v>
      </c>
      <c r="N195" s="26">
        <f t="shared" si="17"/>
        <v>876.22</v>
      </c>
    </row>
    <row r="196" spans="1:15" x14ac:dyDescent="0.2">
      <c r="A196" s="117">
        <f>'Door Comparison'!A196</f>
        <v>5</v>
      </c>
      <c r="B196" s="109">
        <f>'Door Comparison'!B196</f>
        <v>17</v>
      </c>
      <c r="C196" s="109" t="str">
        <f>'Door Comparison'!C196</f>
        <v>E04</v>
      </c>
      <c r="D196" s="109">
        <f>'Door Comparison'!F196</f>
        <v>0</v>
      </c>
      <c r="E196" s="13">
        <f>'Door Comparison'!N196</f>
        <v>0</v>
      </c>
      <c r="F196" s="72">
        <f>('Door Labour'!Z196/'Door Labour'!L$3)*'Door Summary'!H$3</f>
        <v>0</v>
      </c>
      <c r="G196" s="4">
        <f>'Door Materials'!X196</f>
        <v>0</v>
      </c>
      <c r="H196" s="238">
        <f t="shared" si="18"/>
        <v>0</v>
      </c>
      <c r="I196" s="238">
        <f t="shared" si="19"/>
        <v>0</v>
      </c>
      <c r="J196" s="238">
        <f t="shared" si="20"/>
        <v>0</v>
      </c>
      <c r="K196" s="5">
        <v>0</v>
      </c>
      <c r="L196" s="122">
        <v>0</v>
      </c>
      <c r="M196" s="238">
        <f t="shared" si="21"/>
        <v>0</v>
      </c>
      <c r="N196" s="26">
        <f t="shared" si="17"/>
        <v>0</v>
      </c>
      <c r="O196" s="1" t="str">
        <f>'Door Comparison'!X196</f>
        <v>Glass by others</v>
      </c>
    </row>
    <row r="197" spans="1:15" x14ac:dyDescent="0.2">
      <c r="A197" s="117">
        <f>'Door Comparison'!A197</f>
        <v>5</v>
      </c>
      <c r="B197" s="109">
        <f>'Door Comparison'!B197</f>
        <v>18</v>
      </c>
      <c r="C197" s="109" t="str">
        <f>'Door Comparison'!C197</f>
        <v>E06</v>
      </c>
      <c r="D197" s="109" t="str">
        <f>'Door Comparison'!F197</f>
        <v>Metal</v>
      </c>
      <c r="E197" s="13">
        <f>'Door Comparison'!N197</f>
        <v>1</v>
      </c>
      <c r="F197" s="72">
        <f>('Door Labour'!Z197/'Door Labour'!L$3)*'Door Summary'!H$3</f>
        <v>0</v>
      </c>
      <c r="G197" s="4">
        <f>'Door Materials'!X197</f>
        <v>1560.74</v>
      </c>
      <c r="H197" s="238">
        <f t="shared" si="18"/>
        <v>1560.74</v>
      </c>
      <c r="I197" s="238">
        <f t="shared" si="19"/>
        <v>187.29</v>
      </c>
      <c r="J197" s="238">
        <f t="shared" si="20"/>
        <v>1748.03</v>
      </c>
      <c r="K197" s="5">
        <v>0</v>
      </c>
      <c r="L197" s="122">
        <v>0</v>
      </c>
      <c r="M197" s="238">
        <f t="shared" si="21"/>
        <v>1748.03</v>
      </c>
      <c r="N197" s="26">
        <f t="shared" si="17"/>
        <v>1748.03</v>
      </c>
      <c r="O197" s="1" t="str">
        <f>'Door Comparison'!X197</f>
        <v>Fully clad metal doors cannot be fire certificated we have therefore allowed for a metal doorset</v>
      </c>
    </row>
    <row r="198" spans="1:15" x14ac:dyDescent="0.2">
      <c r="A198" s="117">
        <f>'Door Comparison'!A198</f>
        <v>5</v>
      </c>
      <c r="B198" s="109">
        <f>'Door Comparison'!B198</f>
        <v>19</v>
      </c>
      <c r="C198" s="109" t="str">
        <f>'Door Comparison'!C198</f>
        <v>E04</v>
      </c>
      <c r="D198" s="109">
        <f>'Door Comparison'!F198</f>
        <v>0</v>
      </c>
      <c r="E198" s="13">
        <f>'Door Comparison'!N198</f>
        <v>0</v>
      </c>
      <c r="F198" s="72">
        <f>('Door Labour'!Z198/'Door Labour'!L$3)*'Door Summary'!H$3</f>
        <v>0</v>
      </c>
      <c r="G198" s="4">
        <f>'Door Materials'!X198</f>
        <v>0</v>
      </c>
      <c r="H198" s="238">
        <f t="shared" si="18"/>
        <v>0</v>
      </c>
      <c r="I198" s="238">
        <f t="shared" si="19"/>
        <v>0</v>
      </c>
      <c r="J198" s="238">
        <f t="shared" si="20"/>
        <v>0</v>
      </c>
      <c r="K198" s="5">
        <v>0</v>
      </c>
      <c r="L198" s="122">
        <v>0</v>
      </c>
      <c r="M198" s="238">
        <f t="shared" si="21"/>
        <v>0</v>
      </c>
      <c r="N198" s="26">
        <f t="shared" si="17"/>
        <v>0</v>
      </c>
      <c r="O198" s="1" t="str">
        <f>'Door Comparison'!X198</f>
        <v>Glass by others</v>
      </c>
    </row>
    <row r="199" spans="1:15" x14ac:dyDescent="0.2">
      <c r="A199" s="117">
        <f>'Door Comparison'!A199</f>
        <v>5</v>
      </c>
      <c r="B199" s="109">
        <f>'Door Comparison'!B199</f>
        <v>20</v>
      </c>
      <c r="C199" s="109" t="str">
        <f>'Door Comparison'!C199</f>
        <v>R01</v>
      </c>
      <c r="D199" s="109" t="str">
        <f>'Door Comparison'!F199</f>
        <v>Timber</v>
      </c>
      <c r="E199" s="13">
        <f>'Door Comparison'!N199</f>
        <v>1</v>
      </c>
      <c r="F199" s="72">
        <f>('Door Labour'!Z199/'Door Labour'!L$3)*'Door Summary'!H$3</f>
        <v>185.17</v>
      </c>
      <c r="G199" s="4">
        <f>'Door Materials'!X199</f>
        <v>604.91</v>
      </c>
      <c r="H199" s="238">
        <f t="shared" si="18"/>
        <v>790.08</v>
      </c>
      <c r="I199" s="238">
        <f t="shared" si="19"/>
        <v>94.81</v>
      </c>
      <c r="J199" s="238">
        <f t="shared" si="20"/>
        <v>884.89</v>
      </c>
      <c r="K199" s="5">
        <v>0</v>
      </c>
      <c r="L199" s="122">
        <v>0</v>
      </c>
      <c r="M199" s="238">
        <f t="shared" si="21"/>
        <v>884.89</v>
      </c>
      <c r="N199" s="26">
        <f t="shared" si="17"/>
        <v>884.89</v>
      </c>
    </row>
    <row r="200" spans="1:15" x14ac:dyDescent="0.2">
      <c r="A200" s="117">
        <f>'Door Comparison'!A200</f>
        <v>5</v>
      </c>
      <c r="B200" s="109">
        <f>'Door Comparison'!B200</f>
        <v>21</v>
      </c>
      <c r="C200" s="109" t="str">
        <f>'Door Comparison'!C200</f>
        <v>R03</v>
      </c>
      <c r="D200" s="109" t="str">
        <f>'Door Comparison'!F200</f>
        <v>Timber</v>
      </c>
      <c r="E200" s="13">
        <f>'Door Comparison'!N200</f>
        <v>1</v>
      </c>
      <c r="F200" s="72">
        <f>('Door Labour'!Z200/'Door Labour'!L$3)*'Door Summary'!H$3</f>
        <v>183.32</v>
      </c>
      <c r="G200" s="4">
        <f>'Door Materials'!X200</f>
        <v>496.52</v>
      </c>
      <c r="H200" s="238">
        <f t="shared" si="18"/>
        <v>679.84</v>
      </c>
      <c r="I200" s="238">
        <f t="shared" si="19"/>
        <v>81.58</v>
      </c>
      <c r="J200" s="238">
        <f t="shared" si="20"/>
        <v>761.42</v>
      </c>
      <c r="K200" s="5">
        <v>0</v>
      </c>
      <c r="L200" s="122">
        <v>0</v>
      </c>
      <c r="M200" s="238">
        <f t="shared" si="21"/>
        <v>761.42</v>
      </c>
      <c r="N200" s="26">
        <f t="shared" si="17"/>
        <v>761.42</v>
      </c>
    </row>
    <row r="201" spans="1:15" x14ac:dyDescent="0.2">
      <c r="A201" s="117">
        <f>'Door Comparison'!A201</f>
        <v>5</v>
      </c>
      <c r="B201" s="109">
        <f>'Door Comparison'!B201</f>
        <v>22</v>
      </c>
      <c r="C201" s="109" t="str">
        <f>'Door Comparison'!C201</f>
        <v>E04</v>
      </c>
      <c r="D201" s="109">
        <f>'Door Comparison'!F201</f>
        <v>0</v>
      </c>
      <c r="E201" s="13">
        <f>'Door Comparison'!N201</f>
        <v>0</v>
      </c>
      <c r="F201" s="72">
        <f>('Door Labour'!Z201/'Door Labour'!L$3)*'Door Summary'!H$3</f>
        <v>0</v>
      </c>
      <c r="G201" s="4">
        <f>'Door Materials'!X201</f>
        <v>0</v>
      </c>
      <c r="H201" s="238">
        <f t="shared" si="18"/>
        <v>0</v>
      </c>
      <c r="I201" s="238">
        <f t="shared" si="19"/>
        <v>0</v>
      </c>
      <c r="J201" s="238">
        <f t="shared" si="20"/>
        <v>0</v>
      </c>
      <c r="K201" s="5">
        <v>0</v>
      </c>
      <c r="L201" s="122">
        <v>0</v>
      </c>
      <c r="M201" s="238">
        <f t="shared" si="21"/>
        <v>0</v>
      </c>
      <c r="N201" s="26">
        <f t="shared" ref="N201:N264" si="22">E201*M201</f>
        <v>0</v>
      </c>
      <c r="O201" s="1" t="str">
        <f>'Door Comparison'!X201</f>
        <v>Glass by others</v>
      </c>
    </row>
    <row r="202" spans="1:15" x14ac:dyDescent="0.2">
      <c r="A202" s="117">
        <f>'Door Comparison'!A202</f>
        <v>5</v>
      </c>
      <c r="B202" s="109">
        <f>'Door Comparison'!B202</f>
        <v>23</v>
      </c>
      <c r="C202" s="109" t="str">
        <f>'Door Comparison'!C202</f>
        <v>R01</v>
      </c>
      <c r="D202" s="109" t="str">
        <f>'Door Comparison'!F202</f>
        <v>Timber</v>
      </c>
      <c r="E202" s="13">
        <f>'Door Comparison'!N202</f>
        <v>1</v>
      </c>
      <c r="F202" s="72">
        <f>('Door Labour'!Z202/'Door Labour'!L$3)*'Door Summary'!H$3</f>
        <v>191.7</v>
      </c>
      <c r="G202" s="4">
        <f>'Door Materials'!X202</f>
        <v>744.97</v>
      </c>
      <c r="H202" s="238">
        <f t="shared" si="18"/>
        <v>936.67</v>
      </c>
      <c r="I202" s="238">
        <f t="shared" si="19"/>
        <v>112.4</v>
      </c>
      <c r="J202" s="238">
        <f t="shared" si="20"/>
        <v>1049.07</v>
      </c>
      <c r="K202" s="5">
        <v>0</v>
      </c>
      <c r="L202" s="122">
        <v>0</v>
      </c>
      <c r="M202" s="238">
        <f t="shared" si="21"/>
        <v>1049.07</v>
      </c>
      <c r="N202" s="26">
        <f t="shared" si="22"/>
        <v>1049.07</v>
      </c>
    </row>
    <row r="203" spans="1:15" x14ac:dyDescent="0.2">
      <c r="A203" s="117">
        <f>'Door Comparison'!A203</f>
        <v>5</v>
      </c>
      <c r="B203" s="109">
        <f>'Door Comparison'!B203</f>
        <v>24</v>
      </c>
      <c r="C203" s="109" t="str">
        <f>'Door Comparison'!C203</f>
        <v>R01</v>
      </c>
      <c r="D203" s="109" t="str">
        <f>'Door Comparison'!F203</f>
        <v>Timber</v>
      </c>
      <c r="E203" s="13">
        <f>'Door Comparison'!N203</f>
        <v>1</v>
      </c>
      <c r="F203" s="72">
        <f>('Door Labour'!Z203/'Door Labour'!L$3)*'Door Summary'!H$3</f>
        <v>191.7</v>
      </c>
      <c r="G203" s="4">
        <f>'Door Materials'!X203</f>
        <v>744.97</v>
      </c>
      <c r="H203" s="238">
        <f t="shared" si="18"/>
        <v>936.67</v>
      </c>
      <c r="I203" s="238">
        <f t="shared" si="19"/>
        <v>112.4</v>
      </c>
      <c r="J203" s="238">
        <f t="shared" si="20"/>
        <v>1049.07</v>
      </c>
      <c r="K203" s="5">
        <v>0</v>
      </c>
      <c r="L203" s="122">
        <v>0</v>
      </c>
      <c r="M203" s="238">
        <f t="shared" si="21"/>
        <v>1049.07</v>
      </c>
      <c r="N203" s="26">
        <f t="shared" si="22"/>
        <v>1049.07</v>
      </c>
    </row>
    <row r="204" spans="1:15" x14ac:dyDescent="0.2">
      <c r="A204" s="117">
        <f>'Door Comparison'!A204</f>
        <v>5</v>
      </c>
      <c r="B204" s="109">
        <f>'Door Comparison'!B204</f>
        <v>25</v>
      </c>
      <c r="C204" s="109" t="str">
        <f>'Door Comparison'!C204</f>
        <v>A01</v>
      </c>
      <c r="D204" s="109" t="str">
        <f>'Door Comparison'!F204</f>
        <v>Timber</v>
      </c>
      <c r="E204" s="13">
        <f>'Door Comparison'!N204</f>
        <v>1</v>
      </c>
      <c r="F204" s="72">
        <f>('Door Labour'!Z204/'Door Labour'!L$3)*'Door Summary'!H$3</f>
        <v>205.38</v>
      </c>
      <c r="G204" s="4">
        <f>'Door Materials'!X204</f>
        <v>1557.77</v>
      </c>
      <c r="H204" s="238">
        <f t="shared" si="18"/>
        <v>1763.15</v>
      </c>
      <c r="I204" s="238">
        <f t="shared" si="19"/>
        <v>211.58</v>
      </c>
      <c r="J204" s="238">
        <f t="shared" si="20"/>
        <v>1974.73</v>
      </c>
      <c r="K204" s="5">
        <v>0</v>
      </c>
      <c r="L204" s="122">
        <v>0</v>
      </c>
      <c r="M204" s="238">
        <f t="shared" si="21"/>
        <v>1974.73</v>
      </c>
      <c r="N204" s="26">
        <f t="shared" si="22"/>
        <v>1974.73</v>
      </c>
    </row>
    <row r="205" spans="1:15" x14ac:dyDescent="0.2">
      <c r="A205" s="117">
        <f>'Door Comparison'!A205</f>
        <v>5</v>
      </c>
      <c r="B205" s="109">
        <f>'Door Comparison'!B205</f>
        <v>26</v>
      </c>
      <c r="C205" s="109" t="str">
        <f>'Door Comparison'!C205</f>
        <v>A04</v>
      </c>
      <c r="D205" s="109" t="str">
        <f>'Door Comparison'!F205</f>
        <v>Timber</v>
      </c>
      <c r="E205" s="13">
        <f>'Door Comparison'!N205</f>
        <v>1</v>
      </c>
      <c r="F205" s="72">
        <f>('Door Labour'!Z205/'Door Labour'!L$3)*'Door Summary'!H$3</f>
        <v>181.85</v>
      </c>
      <c r="G205" s="4">
        <f>'Door Materials'!X205</f>
        <v>604.89</v>
      </c>
      <c r="H205" s="238">
        <f t="shared" si="18"/>
        <v>786.74</v>
      </c>
      <c r="I205" s="238">
        <f t="shared" si="19"/>
        <v>94.41</v>
      </c>
      <c r="J205" s="238">
        <f t="shared" si="20"/>
        <v>881.15</v>
      </c>
      <c r="K205" s="5">
        <v>0</v>
      </c>
      <c r="L205" s="122">
        <v>0</v>
      </c>
      <c r="M205" s="238">
        <f t="shared" si="21"/>
        <v>881.15</v>
      </c>
      <c r="N205" s="26">
        <f t="shared" si="22"/>
        <v>881.15</v>
      </c>
    </row>
    <row r="206" spans="1:15" x14ac:dyDescent="0.2">
      <c r="A206" s="117">
        <f>'Door Comparison'!A206</f>
        <v>5</v>
      </c>
      <c r="B206" s="109">
        <f>'Door Comparison'!B206</f>
        <v>27</v>
      </c>
      <c r="C206" s="109" t="str">
        <f>'Door Comparison'!C206</f>
        <v>A04</v>
      </c>
      <c r="D206" s="109" t="str">
        <f>'Door Comparison'!F206</f>
        <v>Timber</v>
      </c>
      <c r="E206" s="13">
        <f>'Door Comparison'!N206</f>
        <v>1</v>
      </c>
      <c r="F206" s="72">
        <f>('Door Labour'!Z206/'Door Labour'!L$3)*'Door Summary'!H$3</f>
        <v>179.2</v>
      </c>
      <c r="G206" s="4">
        <f>'Door Materials'!X206</f>
        <v>545.41999999999996</v>
      </c>
      <c r="H206" s="238">
        <f t="shared" si="18"/>
        <v>724.62</v>
      </c>
      <c r="I206" s="238">
        <f t="shared" si="19"/>
        <v>86.95</v>
      </c>
      <c r="J206" s="238">
        <f t="shared" si="20"/>
        <v>811.57</v>
      </c>
      <c r="K206" s="5">
        <v>0</v>
      </c>
      <c r="L206" s="122">
        <v>0</v>
      </c>
      <c r="M206" s="238">
        <f t="shared" si="21"/>
        <v>811.57</v>
      </c>
      <c r="N206" s="26">
        <f t="shared" si="22"/>
        <v>811.57</v>
      </c>
    </row>
    <row r="207" spans="1:15" x14ac:dyDescent="0.2">
      <c r="A207" s="117">
        <f>'Door Comparison'!A207</f>
        <v>5</v>
      </c>
      <c r="B207" s="109">
        <f>'Door Comparison'!B207</f>
        <v>28</v>
      </c>
      <c r="C207" s="109" t="str">
        <f>'Door Comparison'!C207</f>
        <v>A02</v>
      </c>
      <c r="D207" s="109" t="str">
        <f>'Door Comparison'!F207</f>
        <v>Timber</v>
      </c>
      <c r="E207" s="13">
        <f>'Door Comparison'!N207</f>
        <v>1</v>
      </c>
      <c r="F207" s="72">
        <f>('Door Labour'!Z207/'Door Labour'!L$3)*'Door Summary'!H$3</f>
        <v>177.47</v>
      </c>
      <c r="G207" s="4">
        <f>'Door Materials'!X207</f>
        <v>835.36</v>
      </c>
      <c r="H207" s="238">
        <f t="shared" si="18"/>
        <v>1012.83</v>
      </c>
      <c r="I207" s="238">
        <f t="shared" si="19"/>
        <v>121.54</v>
      </c>
      <c r="J207" s="238">
        <f t="shared" si="20"/>
        <v>1134.3699999999999</v>
      </c>
      <c r="K207" s="5">
        <v>0</v>
      </c>
      <c r="L207" s="122">
        <v>0</v>
      </c>
      <c r="M207" s="238">
        <f t="shared" si="21"/>
        <v>1134.3699999999999</v>
      </c>
      <c r="N207" s="26">
        <f t="shared" si="22"/>
        <v>1134.3699999999999</v>
      </c>
    </row>
    <row r="208" spans="1:15" x14ac:dyDescent="0.2">
      <c r="A208" s="117">
        <f>'Door Comparison'!A208</f>
        <v>5</v>
      </c>
      <c r="B208" s="109">
        <f>'Door Comparison'!B208</f>
        <v>29</v>
      </c>
      <c r="C208" s="109" t="str">
        <f>'Door Comparison'!C208</f>
        <v>A02</v>
      </c>
      <c r="D208" s="109" t="str">
        <f>'Door Comparison'!F208</f>
        <v>Timber</v>
      </c>
      <c r="E208" s="13">
        <f>'Door Comparison'!N208</f>
        <v>1</v>
      </c>
      <c r="F208" s="72">
        <f>('Door Labour'!Z208/'Door Labour'!L$3)*'Door Summary'!H$3</f>
        <v>177.47</v>
      </c>
      <c r="G208" s="4">
        <f>'Door Materials'!X208</f>
        <v>835.36</v>
      </c>
      <c r="H208" s="238">
        <f t="shared" si="18"/>
        <v>1012.83</v>
      </c>
      <c r="I208" s="238">
        <f t="shared" si="19"/>
        <v>121.54</v>
      </c>
      <c r="J208" s="238">
        <f t="shared" si="20"/>
        <v>1134.3699999999999</v>
      </c>
      <c r="K208" s="5">
        <v>0</v>
      </c>
      <c r="L208" s="122">
        <v>0</v>
      </c>
      <c r="M208" s="238">
        <f t="shared" si="21"/>
        <v>1134.3699999999999</v>
      </c>
      <c r="N208" s="26">
        <f t="shared" si="22"/>
        <v>1134.3699999999999</v>
      </c>
    </row>
    <row r="209" spans="1:14" x14ac:dyDescent="0.2">
      <c r="A209" s="117">
        <f>'Door Comparison'!A209</f>
        <v>5</v>
      </c>
      <c r="B209" s="109">
        <f>'Door Comparison'!B209</f>
        <v>30</v>
      </c>
      <c r="C209" s="109" t="str">
        <f>'Door Comparison'!C209</f>
        <v>A02</v>
      </c>
      <c r="D209" s="109" t="str">
        <f>'Door Comparison'!F209</f>
        <v>Timber</v>
      </c>
      <c r="E209" s="13">
        <f>'Door Comparison'!N209</f>
        <v>1</v>
      </c>
      <c r="F209" s="72">
        <f>('Door Labour'!Z209/'Door Labour'!L$3)*'Door Summary'!H$3</f>
        <v>177.47</v>
      </c>
      <c r="G209" s="4">
        <f>'Door Materials'!X209</f>
        <v>835.36</v>
      </c>
      <c r="H209" s="238">
        <f t="shared" si="18"/>
        <v>1012.83</v>
      </c>
      <c r="I209" s="238">
        <f t="shared" si="19"/>
        <v>121.54</v>
      </c>
      <c r="J209" s="238">
        <f t="shared" si="20"/>
        <v>1134.3699999999999</v>
      </c>
      <c r="K209" s="5">
        <v>0</v>
      </c>
      <c r="L209" s="122">
        <v>0</v>
      </c>
      <c r="M209" s="238">
        <f t="shared" si="21"/>
        <v>1134.3699999999999</v>
      </c>
      <c r="N209" s="26">
        <f t="shared" si="22"/>
        <v>1134.3699999999999</v>
      </c>
    </row>
    <row r="210" spans="1:14" x14ac:dyDescent="0.2">
      <c r="A210" s="117">
        <f>'Door Comparison'!A210</f>
        <v>5</v>
      </c>
      <c r="B210" s="109">
        <f>'Door Comparison'!B210</f>
        <v>31</v>
      </c>
      <c r="C210" s="109" t="str">
        <f>'Door Comparison'!C210</f>
        <v>A02</v>
      </c>
      <c r="D210" s="109" t="str">
        <f>'Door Comparison'!F210</f>
        <v>Timber</v>
      </c>
      <c r="E210" s="13">
        <f>'Door Comparison'!N210</f>
        <v>1</v>
      </c>
      <c r="F210" s="72">
        <f>('Door Labour'!Z210/'Door Labour'!L$3)*'Door Summary'!H$3</f>
        <v>177.47</v>
      </c>
      <c r="G210" s="4">
        <f>'Door Materials'!X210</f>
        <v>845.1</v>
      </c>
      <c r="H210" s="238">
        <f t="shared" si="18"/>
        <v>1022.57</v>
      </c>
      <c r="I210" s="238">
        <f t="shared" si="19"/>
        <v>122.71</v>
      </c>
      <c r="J210" s="238">
        <f t="shared" si="20"/>
        <v>1145.28</v>
      </c>
      <c r="K210" s="5">
        <v>0</v>
      </c>
      <c r="L210" s="122">
        <v>0</v>
      </c>
      <c r="M210" s="238">
        <f t="shared" si="21"/>
        <v>1145.28</v>
      </c>
      <c r="N210" s="26">
        <f t="shared" si="22"/>
        <v>1145.28</v>
      </c>
    </row>
    <row r="211" spans="1:14" x14ac:dyDescent="0.2">
      <c r="A211" s="117">
        <f>'Door Comparison'!A211</f>
        <v>5</v>
      </c>
      <c r="B211" s="109">
        <f>'Door Comparison'!B211</f>
        <v>32</v>
      </c>
      <c r="C211" s="109" t="str">
        <f>'Door Comparison'!C211</f>
        <v>A02</v>
      </c>
      <c r="D211" s="109" t="str">
        <f>'Door Comparison'!F211</f>
        <v>Timber</v>
      </c>
      <c r="E211" s="13">
        <f>'Door Comparison'!N211</f>
        <v>1</v>
      </c>
      <c r="F211" s="72">
        <f>('Door Labour'!Z211/'Door Labour'!L$3)*'Door Summary'!H$3</f>
        <v>177.47</v>
      </c>
      <c r="G211" s="4">
        <f>'Door Materials'!X211</f>
        <v>845.1</v>
      </c>
      <c r="H211" s="238">
        <f t="shared" si="18"/>
        <v>1022.57</v>
      </c>
      <c r="I211" s="238">
        <f t="shared" si="19"/>
        <v>122.71</v>
      </c>
      <c r="J211" s="238">
        <f t="shared" si="20"/>
        <v>1145.28</v>
      </c>
      <c r="K211" s="5">
        <v>0</v>
      </c>
      <c r="L211" s="122">
        <v>0</v>
      </c>
      <c r="M211" s="238">
        <f t="shared" si="21"/>
        <v>1145.28</v>
      </c>
      <c r="N211" s="26">
        <f t="shared" si="22"/>
        <v>1145.28</v>
      </c>
    </row>
    <row r="212" spans="1:14" x14ac:dyDescent="0.2">
      <c r="A212" s="117">
        <f>'Door Comparison'!A212</f>
        <v>5</v>
      </c>
      <c r="B212" s="109">
        <f>'Door Comparison'!B212</f>
        <v>33</v>
      </c>
      <c r="C212" s="109" t="str">
        <f>'Door Comparison'!C212</f>
        <v>A01</v>
      </c>
      <c r="D212" s="109" t="str">
        <f>'Door Comparison'!F212</f>
        <v>Timber</v>
      </c>
      <c r="E212" s="13">
        <f>'Door Comparison'!N212</f>
        <v>1</v>
      </c>
      <c r="F212" s="72">
        <f>('Door Labour'!Z212/'Door Labour'!L$3)*'Door Summary'!H$3</f>
        <v>205.38</v>
      </c>
      <c r="G212" s="4">
        <f>'Door Materials'!X212</f>
        <v>1557.77</v>
      </c>
      <c r="H212" s="238">
        <f t="shared" si="18"/>
        <v>1763.15</v>
      </c>
      <c r="I212" s="238">
        <f t="shared" si="19"/>
        <v>211.58</v>
      </c>
      <c r="J212" s="238">
        <f t="shared" si="20"/>
        <v>1974.73</v>
      </c>
      <c r="K212" s="5">
        <v>0</v>
      </c>
      <c r="L212" s="122">
        <v>0</v>
      </c>
      <c r="M212" s="238">
        <f t="shared" si="21"/>
        <v>1974.73</v>
      </c>
      <c r="N212" s="26">
        <f t="shared" si="22"/>
        <v>1974.73</v>
      </c>
    </row>
    <row r="213" spans="1:14" x14ac:dyDescent="0.2">
      <c r="A213" s="117">
        <f>'Door Comparison'!A213</f>
        <v>5</v>
      </c>
      <c r="B213" s="109">
        <f>'Door Comparison'!B213</f>
        <v>34</v>
      </c>
      <c r="C213" s="109" t="str">
        <f>'Door Comparison'!C213</f>
        <v>A02</v>
      </c>
      <c r="D213" s="109" t="str">
        <f>'Door Comparison'!F213</f>
        <v>Timber</v>
      </c>
      <c r="E213" s="13">
        <f>'Door Comparison'!N213</f>
        <v>1</v>
      </c>
      <c r="F213" s="72">
        <f>('Door Labour'!Z213/'Door Labour'!L$3)*'Door Summary'!H$3</f>
        <v>177.47</v>
      </c>
      <c r="G213" s="4">
        <f>'Door Materials'!X213</f>
        <v>835.36</v>
      </c>
      <c r="H213" s="238">
        <f t="shared" si="18"/>
        <v>1012.83</v>
      </c>
      <c r="I213" s="238">
        <f t="shared" si="19"/>
        <v>121.54</v>
      </c>
      <c r="J213" s="238">
        <f t="shared" si="20"/>
        <v>1134.3699999999999</v>
      </c>
      <c r="K213" s="5">
        <v>0</v>
      </c>
      <c r="L213" s="122">
        <v>0</v>
      </c>
      <c r="M213" s="238">
        <f t="shared" si="21"/>
        <v>1134.3699999999999</v>
      </c>
      <c r="N213" s="26">
        <f t="shared" si="22"/>
        <v>1134.3699999999999</v>
      </c>
    </row>
    <row r="214" spans="1:14" x14ac:dyDescent="0.2">
      <c r="A214" s="117">
        <f>'Door Comparison'!A214</f>
        <v>5</v>
      </c>
      <c r="B214" s="109">
        <f>'Door Comparison'!B214</f>
        <v>35</v>
      </c>
      <c r="C214" s="109" t="str">
        <f>'Door Comparison'!C214</f>
        <v>A04</v>
      </c>
      <c r="D214" s="109" t="str">
        <f>'Door Comparison'!F214</f>
        <v>Timber</v>
      </c>
      <c r="E214" s="13">
        <f>'Door Comparison'!N214</f>
        <v>1</v>
      </c>
      <c r="F214" s="72">
        <f>('Door Labour'!Z214/'Door Labour'!L$3)*'Door Summary'!H$3</f>
        <v>179.2</v>
      </c>
      <c r="G214" s="4">
        <f>'Door Materials'!X214</f>
        <v>545.41999999999996</v>
      </c>
      <c r="H214" s="238">
        <f t="shared" si="18"/>
        <v>724.62</v>
      </c>
      <c r="I214" s="238">
        <f t="shared" si="19"/>
        <v>86.95</v>
      </c>
      <c r="J214" s="238">
        <f t="shared" si="20"/>
        <v>811.57</v>
      </c>
      <c r="K214" s="5">
        <v>0</v>
      </c>
      <c r="L214" s="122">
        <v>0</v>
      </c>
      <c r="M214" s="238">
        <f t="shared" si="21"/>
        <v>811.57</v>
      </c>
      <c r="N214" s="26">
        <f t="shared" si="22"/>
        <v>811.57</v>
      </c>
    </row>
    <row r="215" spans="1:14" x14ac:dyDescent="0.2">
      <c r="A215" s="117">
        <f>'Door Comparison'!A215</f>
        <v>5</v>
      </c>
      <c r="B215" s="109">
        <f>'Door Comparison'!B215</f>
        <v>36</v>
      </c>
      <c r="C215" s="109" t="str">
        <f>'Door Comparison'!C215</f>
        <v>A02</v>
      </c>
      <c r="D215" s="109" t="str">
        <f>'Door Comparison'!F215</f>
        <v>Timber</v>
      </c>
      <c r="E215" s="13">
        <f>'Door Comparison'!N215</f>
        <v>1</v>
      </c>
      <c r="F215" s="72">
        <f>('Door Labour'!Z215/'Door Labour'!L$3)*'Door Summary'!H$3</f>
        <v>177.47</v>
      </c>
      <c r="G215" s="4">
        <f>'Door Materials'!X215</f>
        <v>845.1</v>
      </c>
      <c r="H215" s="238">
        <f t="shared" si="18"/>
        <v>1022.57</v>
      </c>
      <c r="I215" s="238">
        <f t="shared" si="19"/>
        <v>122.71</v>
      </c>
      <c r="J215" s="238">
        <f t="shared" si="20"/>
        <v>1145.28</v>
      </c>
      <c r="K215" s="5">
        <v>0</v>
      </c>
      <c r="L215" s="122">
        <v>0</v>
      </c>
      <c r="M215" s="238">
        <f t="shared" si="21"/>
        <v>1145.28</v>
      </c>
      <c r="N215" s="26">
        <f t="shared" si="22"/>
        <v>1145.28</v>
      </c>
    </row>
    <row r="216" spans="1:14" x14ac:dyDescent="0.2">
      <c r="A216" s="117">
        <f>'Door Comparison'!A216</f>
        <v>5</v>
      </c>
      <c r="B216" s="109">
        <f>'Door Comparison'!B216</f>
        <v>37</v>
      </c>
      <c r="C216" s="109" t="str">
        <f>'Door Comparison'!C216</f>
        <v>A01</v>
      </c>
      <c r="D216" s="109" t="str">
        <f>'Door Comparison'!F216</f>
        <v>Timber</v>
      </c>
      <c r="E216" s="13">
        <f>'Door Comparison'!N216</f>
        <v>1</v>
      </c>
      <c r="F216" s="72">
        <f>('Door Labour'!Z216/'Door Labour'!L$3)*'Door Summary'!H$3</f>
        <v>205.38</v>
      </c>
      <c r="G216" s="4">
        <f>'Door Materials'!X216</f>
        <v>1557.77</v>
      </c>
      <c r="H216" s="238">
        <f t="shared" si="18"/>
        <v>1763.15</v>
      </c>
      <c r="I216" s="238">
        <f t="shared" si="19"/>
        <v>211.58</v>
      </c>
      <c r="J216" s="238">
        <f t="shared" si="20"/>
        <v>1974.73</v>
      </c>
      <c r="K216" s="5">
        <v>0</v>
      </c>
      <c r="L216" s="122">
        <v>0</v>
      </c>
      <c r="M216" s="238">
        <f t="shared" si="21"/>
        <v>1974.73</v>
      </c>
      <c r="N216" s="26">
        <f t="shared" si="22"/>
        <v>1974.73</v>
      </c>
    </row>
    <row r="217" spans="1:14" x14ac:dyDescent="0.2">
      <c r="A217" s="117">
        <f>'Door Comparison'!A217</f>
        <v>5</v>
      </c>
      <c r="B217" s="109">
        <f>'Door Comparison'!B217</f>
        <v>38</v>
      </c>
      <c r="C217" s="109" t="str">
        <f>'Door Comparison'!C217</f>
        <v>A04</v>
      </c>
      <c r="D217" s="109" t="str">
        <f>'Door Comparison'!F217</f>
        <v>Timber</v>
      </c>
      <c r="E217" s="13">
        <f>'Door Comparison'!N217</f>
        <v>1</v>
      </c>
      <c r="F217" s="72">
        <f>('Door Labour'!Z217/'Door Labour'!L$3)*'Door Summary'!H$3</f>
        <v>181.85</v>
      </c>
      <c r="G217" s="4">
        <f>'Door Materials'!X217</f>
        <v>604.89</v>
      </c>
      <c r="H217" s="238">
        <f t="shared" si="18"/>
        <v>786.74</v>
      </c>
      <c r="I217" s="238">
        <f t="shared" si="19"/>
        <v>94.41</v>
      </c>
      <c r="J217" s="238">
        <f t="shared" si="20"/>
        <v>881.15</v>
      </c>
      <c r="K217" s="5">
        <v>0</v>
      </c>
      <c r="L217" s="122">
        <v>0</v>
      </c>
      <c r="M217" s="238">
        <f t="shared" si="21"/>
        <v>881.15</v>
      </c>
      <c r="N217" s="26">
        <f t="shared" si="22"/>
        <v>881.15</v>
      </c>
    </row>
    <row r="218" spans="1:14" x14ac:dyDescent="0.2">
      <c r="A218" s="117">
        <f>'Door Comparison'!A218</f>
        <v>5</v>
      </c>
      <c r="B218" s="109">
        <f>'Door Comparison'!B218</f>
        <v>39</v>
      </c>
      <c r="C218" s="109" t="str">
        <f>'Door Comparison'!C218</f>
        <v>A03</v>
      </c>
      <c r="D218" s="109" t="str">
        <f>'Door Comparison'!F218</f>
        <v>Selo</v>
      </c>
      <c r="E218" s="13">
        <f>'Door Comparison'!N218</f>
        <v>1</v>
      </c>
      <c r="F218" s="72">
        <f>('Door Labour'!Z218/'Door Labour'!L$3)*'Door Summary'!H$3</f>
        <v>347.81</v>
      </c>
      <c r="G218" s="4">
        <f>'Door Materials'!X218</f>
        <v>1438.82</v>
      </c>
      <c r="H218" s="238">
        <f t="shared" si="18"/>
        <v>1786.63</v>
      </c>
      <c r="I218" s="238">
        <f t="shared" si="19"/>
        <v>214.4</v>
      </c>
      <c r="J218" s="238">
        <f t="shared" si="20"/>
        <v>2001.03</v>
      </c>
      <c r="K218" s="5">
        <v>0</v>
      </c>
      <c r="L218" s="122">
        <v>0</v>
      </c>
      <c r="M218" s="238">
        <f t="shared" si="21"/>
        <v>2001.03</v>
      </c>
      <c r="N218" s="26">
        <f t="shared" si="22"/>
        <v>2001.03</v>
      </c>
    </row>
    <row r="219" spans="1:14" x14ac:dyDescent="0.2">
      <c r="A219" s="117">
        <f>'Door Comparison'!A219</f>
        <v>5</v>
      </c>
      <c r="B219" s="109">
        <f>'Door Comparison'!B219</f>
        <v>40</v>
      </c>
      <c r="C219" s="109" t="str">
        <f>'Door Comparison'!C219</f>
        <v>A02</v>
      </c>
      <c r="D219" s="109" t="str">
        <f>'Door Comparison'!F219</f>
        <v>Timber</v>
      </c>
      <c r="E219" s="13">
        <f>'Door Comparison'!N219</f>
        <v>1</v>
      </c>
      <c r="F219" s="72">
        <f>('Door Labour'!Z219/'Door Labour'!L$3)*'Door Summary'!H$3</f>
        <v>177.47</v>
      </c>
      <c r="G219" s="4">
        <f>'Door Materials'!X219</f>
        <v>835.36</v>
      </c>
      <c r="H219" s="238">
        <f t="shared" si="18"/>
        <v>1012.83</v>
      </c>
      <c r="I219" s="238">
        <f t="shared" si="19"/>
        <v>121.54</v>
      </c>
      <c r="J219" s="238">
        <f t="shared" si="20"/>
        <v>1134.3699999999999</v>
      </c>
      <c r="K219" s="5">
        <v>0</v>
      </c>
      <c r="L219" s="122">
        <v>0</v>
      </c>
      <c r="M219" s="238">
        <f t="shared" si="21"/>
        <v>1134.3699999999999</v>
      </c>
      <c r="N219" s="26">
        <f t="shared" si="22"/>
        <v>1134.3699999999999</v>
      </c>
    </row>
    <row r="220" spans="1:14" x14ac:dyDescent="0.2">
      <c r="A220" s="117">
        <f>'Door Comparison'!A220</f>
        <v>5</v>
      </c>
      <c r="B220" s="109">
        <f>'Door Comparison'!B220</f>
        <v>41</v>
      </c>
      <c r="C220" s="109" t="str">
        <f>'Door Comparison'!C220</f>
        <v>A01</v>
      </c>
      <c r="D220" s="109" t="str">
        <f>'Door Comparison'!F220</f>
        <v>Timber</v>
      </c>
      <c r="E220" s="13">
        <f>'Door Comparison'!N220</f>
        <v>1</v>
      </c>
      <c r="F220" s="72">
        <f>('Door Labour'!Z220/'Door Labour'!L$3)*'Door Summary'!H$3</f>
        <v>205.38</v>
      </c>
      <c r="G220" s="4">
        <f>'Door Materials'!X220</f>
        <v>1557.77</v>
      </c>
      <c r="H220" s="238">
        <f t="shared" si="18"/>
        <v>1763.15</v>
      </c>
      <c r="I220" s="238">
        <f t="shared" si="19"/>
        <v>211.58</v>
      </c>
      <c r="J220" s="238">
        <f t="shared" si="20"/>
        <v>1974.73</v>
      </c>
      <c r="K220" s="5">
        <v>0</v>
      </c>
      <c r="L220" s="122">
        <v>0</v>
      </c>
      <c r="M220" s="238">
        <f t="shared" si="21"/>
        <v>1974.73</v>
      </c>
      <c r="N220" s="26">
        <f t="shared" si="22"/>
        <v>1974.73</v>
      </c>
    </row>
    <row r="221" spans="1:14" x14ac:dyDescent="0.2">
      <c r="A221" s="117">
        <f>'Door Comparison'!A221</f>
        <v>5</v>
      </c>
      <c r="B221" s="109">
        <f>'Door Comparison'!B221</f>
        <v>42</v>
      </c>
      <c r="C221" s="109" t="str">
        <f>'Door Comparison'!C221</f>
        <v>A02</v>
      </c>
      <c r="D221" s="109" t="str">
        <f>'Door Comparison'!F221</f>
        <v>Timber</v>
      </c>
      <c r="E221" s="13">
        <f>'Door Comparison'!N221</f>
        <v>1</v>
      </c>
      <c r="F221" s="72">
        <f>('Door Labour'!Z221/'Door Labour'!L$3)*'Door Summary'!H$3</f>
        <v>123.34</v>
      </c>
      <c r="G221" s="4">
        <f>'Door Materials'!X221</f>
        <v>707.01</v>
      </c>
      <c r="H221" s="238">
        <f t="shared" si="18"/>
        <v>830.35</v>
      </c>
      <c r="I221" s="238">
        <f t="shared" si="19"/>
        <v>99.64</v>
      </c>
      <c r="J221" s="238">
        <f t="shared" si="20"/>
        <v>929.99</v>
      </c>
      <c r="K221" s="5">
        <v>0</v>
      </c>
      <c r="L221" s="122">
        <v>0</v>
      </c>
      <c r="M221" s="238">
        <f t="shared" si="21"/>
        <v>929.99</v>
      </c>
      <c r="N221" s="26">
        <f t="shared" si="22"/>
        <v>929.99</v>
      </c>
    </row>
    <row r="222" spans="1:14" x14ac:dyDescent="0.2">
      <c r="A222" s="117">
        <f>'Door Comparison'!A222</f>
        <v>5</v>
      </c>
      <c r="B222" s="109">
        <f>'Door Comparison'!B222</f>
        <v>43</v>
      </c>
      <c r="C222" s="109" t="str">
        <f>'Door Comparison'!C222</f>
        <v>A04</v>
      </c>
      <c r="D222" s="109" t="str">
        <f>'Door Comparison'!F222</f>
        <v>Timber</v>
      </c>
      <c r="E222" s="13">
        <f>'Door Comparison'!N222</f>
        <v>1</v>
      </c>
      <c r="F222" s="72">
        <f>('Door Labour'!Z222/'Door Labour'!L$3)*'Door Summary'!H$3</f>
        <v>181.85</v>
      </c>
      <c r="G222" s="4">
        <f>'Door Materials'!X222</f>
        <v>604.89</v>
      </c>
      <c r="H222" s="238">
        <f t="shared" si="18"/>
        <v>786.74</v>
      </c>
      <c r="I222" s="238">
        <f t="shared" si="19"/>
        <v>94.41</v>
      </c>
      <c r="J222" s="238">
        <f t="shared" si="20"/>
        <v>881.15</v>
      </c>
      <c r="K222" s="5">
        <v>0</v>
      </c>
      <c r="L222" s="122">
        <v>0</v>
      </c>
      <c r="M222" s="238">
        <f t="shared" si="21"/>
        <v>881.15</v>
      </c>
      <c r="N222" s="26">
        <f t="shared" si="22"/>
        <v>881.15</v>
      </c>
    </row>
    <row r="223" spans="1:14" x14ac:dyDescent="0.2">
      <c r="A223" s="117">
        <f>'Door Comparison'!A223</f>
        <v>5</v>
      </c>
      <c r="B223" s="109">
        <f>'Door Comparison'!B223</f>
        <v>44</v>
      </c>
      <c r="C223" s="109" t="str">
        <f>'Door Comparison'!C223</f>
        <v>A02</v>
      </c>
      <c r="D223" s="109" t="str">
        <f>'Door Comparison'!F223</f>
        <v>Timber</v>
      </c>
      <c r="E223" s="13">
        <f>'Door Comparison'!N223</f>
        <v>1</v>
      </c>
      <c r="F223" s="72">
        <f>('Door Labour'!Z223/'Door Labour'!L$3)*'Door Summary'!H$3</f>
        <v>177.47</v>
      </c>
      <c r="G223" s="4">
        <f>'Door Materials'!X223</f>
        <v>835.36</v>
      </c>
      <c r="H223" s="238">
        <f t="shared" si="18"/>
        <v>1012.83</v>
      </c>
      <c r="I223" s="238">
        <f t="shared" si="19"/>
        <v>121.54</v>
      </c>
      <c r="J223" s="238">
        <f t="shared" si="20"/>
        <v>1134.3699999999999</v>
      </c>
      <c r="K223" s="5">
        <v>0</v>
      </c>
      <c r="L223" s="122">
        <v>0</v>
      </c>
      <c r="M223" s="238">
        <f t="shared" si="21"/>
        <v>1134.3699999999999</v>
      </c>
      <c r="N223" s="26">
        <f t="shared" si="22"/>
        <v>1134.3699999999999</v>
      </c>
    </row>
    <row r="224" spans="1:14" x14ac:dyDescent="0.2">
      <c r="A224" s="117">
        <f>'Door Comparison'!A224</f>
        <v>5</v>
      </c>
      <c r="B224" s="109">
        <f>'Door Comparison'!B224</f>
        <v>45</v>
      </c>
      <c r="C224" s="109" t="str">
        <f>'Door Comparison'!C224</f>
        <v>A01</v>
      </c>
      <c r="D224" s="109" t="str">
        <f>'Door Comparison'!F224</f>
        <v>Timber</v>
      </c>
      <c r="E224" s="13">
        <f>'Door Comparison'!N224</f>
        <v>1</v>
      </c>
      <c r="F224" s="72">
        <f>('Door Labour'!Z224/'Door Labour'!L$3)*'Door Summary'!H$3</f>
        <v>205.38</v>
      </c>
      <c r="G224" s="4">
        <f>'Door Materials'!X224</f>
        <v>1557.77</v>
      </c>
      <c r="H224" s="238">
        <f t="shared" si="18"/>
        <v>1763.15</v>
      </c>
      <c r="I224" s="238">
        <f t="shared" si="19"/>
        <v>211.58</v>
      </c>
      <c r="J224" s="238">
        <f t="shared" si="20"/>
        <v>1974.73</v>
      </c>
      <c r="K224" s="5">
        <v>0</v>
      </c>
      <c r="L224" s="122">
        <v>0</v>
      </c>
      <c r="M224" s="238">
        <f t="shared" si="21"/>
        <v>1974.73</v>
      </c>
      <c r="N224" s="26">
        <f t="shared" si="22"/>
        <v>1974.73</v>
      </c>
    </row>
    <row r="225" spans="1:14" x14ac:dyDescent="0.2">
      <c r="A225" s="117">
        <f>'Door Comparison'!A225</f>
        <v>5</v>
      </c>
      <c r="B225" s="109">
        <f>'Door Comparison'!B225</f>
        <v>46</v>
      </c>
      <c r="C225" s="109" t="str">
        <f>'Door Comparison'!C225</f>
        <v>A02</v>
      </c>
      <c r="D225" s="109" t="str">
        <f>'Door Comparison'!F225</f>
        <v>Timber</v>
      </c>
      <c r="E225" s="13">
        <f>'Door Comparison'!N225</f>
        <v>1</v>
      </c>
      <c r="F225" s="72">
        <f>('Door Labour'!Z225/'Door Labour'!L$3)*'Door Summary'!H$3</f>
        <v>177.47</v>
      </c>
      <c r="G225" s="4">
        <f>'Door Materials'!X225</f>
        <v>835.36</v>
      </c>
      <c r="H225" s="238">
        <f t="shared" si="18"/>
        <v>1012.83</v>
      </c>
      <c r="I225" s="238">
        <f t="shared" si="19"/>
        <v>121.54</v>
      </c>
      <c r="J225" s="238">
        <f t="shared" si="20"/>
        <v>1134.3699999999999</v>
      </c>
      <c r="K225" s="5">
        <v>0</v>
      </c>
      <c r="L225" s="122">
        <v>0</v>
      </c>
      <c r="M225" s="238">
        <f t="shared" si="21"/>
        <v>1134.3699999999999</v>
      </c>
      <c r="N225" s="26">
        <f t="shared" si="22"/>
        <v>1134.3699999999999</v>
      </c>
    </row>
    <row r="226" spans="1:14" x14ac:dyDescent="0.2">
      <c r="A226" s="117">
        <f>'Door Comparison'!A226</f>
        <v>5</v>
      </c>
      <c r="B226" s="109">
        <f>'Door Comparison'!B226</f>
        <v>47</v>
      </c>
      <c r="C226" s="109" t="str">
        <f>'Door Comparison'!C226</f>
        <v>A04</v>
      </c>
      <c r="D226" s="109" t="str">
        <f>'Door Comparison'!F226</f>
        <v>Timber</v>
      </c>
      <c r="E226" s="13">
        <f>'Door Comparison'!N226</f>
        <v>1</v>
      </c>
      <c r="F226" s="72">
        <f>('Door Labour'!Z226/'Door Labour'!L$3)*'Door Summary'!H$3</f>
        <v>179.2</v>
      </c>
      <c r="G226" s="4">
        <f>'Door Materials'!X226</f>
        <v>545.41999999999996</v>
      </c>
      <c r="H226" s="238">
        <f t="shared" si="18"/>
        <v>724.62</v>
      </c>
      <c r="I226" s="238">
        <f t="shared" si="19"/>
        <v>86.95</v>
      </c>
      <c r="J226" s="238">
        <f t="shared" si="20"/>
        <v>811.57</v>
      </c>
      <c r="K226" s="5">
        <v>0</v>
      </c>
      <c r="L226" s="122">
        <v>0</v>
      </c>
      <c r="M226" s="238">
        <f t="shared" si="21"/>
        <v>811.57</v>
      </c>
      <c r="N226" s="26">
        <f t="shared" si="22"/>
        <v>811.57</v>
      </c>
    </row>
    <row r="227" spans="1:14" x14ac:dyDescent="0.2">
      <c r="A227" s="117">
        <f>'Door Comparison'!A227</f>
        <v>5</v>
      </c>
      <c r="B227" s="109">
        <f>'Door Comparison'!B227</f>
        <v>48</v>
      </c>
      <c r="C227" s="109" t="str">
        <f>'Door Comparison'!C227</f>
        <v>A02</v>
      </c>
      <c r="D227" s="109" t="str">
        <f>'Door Comparison'!F227</f>
        <v>Timber</v>
      </c>
      <c r="E227" s="13">
        <f>'Door Comparison'!N227</f>
        <v>1</v>
      </c>
      <c r="F227" s="72">
        <f>('Door Labour'!Z227/'Door Labour'!L$3)*'Door Summary'!H$3</f>
        <v>177.47</v>
      </c>
      <c r="G227" s="4">
        <f>'Door Materials'!X227</f>
        <v>845.1</v>
      </c>
      <c r="H227" s="238">
        <f t="shared" si="18"/>
        <v>1022.57</v>
      </c>
      <c r="I227" s="238">
        <f t="shared" si="19"/>
        <v>122.71</v>
      </c>
      <c r="J227" s="238">
        <f t="shared" si="20"/>
        <v>1145.28</v>
      </c>
      <c r="K227" s="5">
        <v>0</v>
      </c>
      <c r="L227" s="122">
        <v>0</v>
      </c>
      <c r="M227" s="238">
        <f t="shared" si="21"/>
        <v>1145.28</v>
      </c>
      <c r="N227" s="26">
        <f t="shared" si="22"/>
        <v>1145.28</v>
      </c>
    </row>
    <row r="228" spans="1:14" x14ac:dyDescent="0.2">
      <c r="A228" s="117">
        <f>'Door Comparison'!A228</f>
        <v>5</v>
      </c>
      <c r="B228" s="109">
        <f>'Door Comparison'!B228</f>
        <v>49</v>
      </c>
      <c r="C228" s="109" t="str">
        <f>'Door Comparison'!C228</f>
        <v>A02</v>
      </c>
      <c r="D228" s="109" t="str">
        <f>'Door Comparison'!F228</f>
        <v>Timber</v>
      </c>
      <c r="E228" s="13">
        <f>'Door Comparison'!N228</f>
        <v>1</v>
      </c>
      <c r="F228" s="72">
        <f>('Door Labour'!Z228/'Door Labour'!L$3)*'Door Summary'!H$3</f>
        <v>177.47</v>
      </c>
      <c r="G228" s="4">
        <f>'Door Materials'!X228</f>
        <v>835.36</v>
      </c>
      <c r="H228" s="238">
        <f t="shared" si="18"/>
        <v>1012.83</v>
      </c>
      <c r="I228" s="238">
        <f t="shared" si="19"/>
        <v>121.54</v>
      </c>
      <c r="J228" s="238">
        <f t="shared" si="20"/>
        <v>1134.3699999999999</v>
      </c>
      <c r="K228" s="5">
        <v>0</v>
      </c>
      <c r="L228" s="122">
        <v>0</v>
      </c>
      <c r="M228" s="238">
        <f t="shared" si="21"/>
        <v>1134.3699999999999</v>
      </c>
      <c r="N228" s="26">
        <f t="shared" si="22"/>
        <v>1134.3699999999999</v>
      </c>
    </row>
    <row r="229" spans="1:14" x14ac:dyDescent="0.2">
      <c r="A229" s="117">
        <f>'Door Comparison'!A229</f>
        <v>5</v>
      </c>
      <c r="B229" s="109">
        <f>'Door Comparison'!B229</f>
        <v>50</v>
      </c>
      <c r="C229" s="109" t="str">
        <f>'Door Comparison'!C229</f>
        <v>A02</v>
      </c>
      <c r="D229" s="109" t="str">
        <f>'Door Comparison'!F229</f>
        <v>Timber</v>
      </c>
      <c r="E229" s="13">
        <f>'Door Comparison'!N229</f>
        <v>1</v>
      </c>
      <c r="F229" s="72">
        <f>('Door Labour'!Z229/'Door Labour'!L$3)*'Door Summary'!H$3</f>
        <v>177.47</v>
      </c>
      <c r="G229" s="4">
        <f>'Door Materials'!X229</f>
        <v>835.36</v>
      </c>
      <c r="H229" s="238">
        <f t="shared" si="18"/>
        <v>1012.83</v>
      </c>
      <c r="I229" s="238">
        <f t="shared" si="19"/>
        <v>121.54</v>
      </c>
      <c r="J229" s="238">
        <f t="shared" si="20"/>
        <v>1134.3699999999999</v>
      </c>
      <c r="K229" s="5">
        <v>0</v>
      </c>
      <c r="L229" s="122">
        <v>0</v>
      </c>
      <c r="M229" s="238">
        <f t="shared" si="21"/>
        <v>1134.3699999999999</v>
      </c>
      <c r="N229" s="26">
        <f t="shared" si="22"/>
        <v>1134.3699999999999</v>
      </c>
    </row>
    <row r="230" spans="1:14" x14ac:dyDescent="0.2">
      <c r="A230" s="117">
        <f>'Door Comparison'!A230</f>
        <v>5</v>
      </c>
      <c r="B230" s="109">
        <f>'Door Comparison'!B230</f>
        <v>51</v>
      </c>
      <c r="C230" s="109" t="str">
        <f>'Door Comparison'!C230</f>
        <v>A02</v>
      </c>
      <c r="D230" s="109" t="str">
        <f>'Door Comparison'!F230</f>
        <v>Timber</v>
      </c>
      <c r="E230" s="13">
        <f>'Door Comparison'!N230</f>
        <v>1</v>
      </c>
      <c r="F230" s="72">
        <f>('Door Labour'!Z230/'Door Labour'!L$3)*'Door Summary'!H$3</f>
        <v>177.47</v>
      </c>
      <c r="G230" s="4">
        <f>'Door Materials'!X230</f>
        <v>835.36</v>
      </c>
      <c r="H230" s="238">
        <f t="shared" si="18"/>
        <v>1012.83</v>
      </c>
      <c r="I230" s="238">
        <f t="shared" si="19"/>
        <v>121.54</v>
      </c>
      <c r="J230" s="238">
        <f t="shared" si="20"/>
        <v>1134.3699999999999</v>
      </c>
      <c r="K230" s="5">
        <v>0</v>
      </c>
      <c r="L230" s="122">
        <v>0</v>
      </c>
      <c r="M230" s="238">
        <f t="shared" si="21"/>
        <v>1134.3699999999999</v>
      </c>
      <c r="N230" s="26">
        <f t="shared" si="22"/>
        <v>1134.3699999999999</v>
      </c>
    </row>
    <row r="231" spans="1:14" x14ac:dyDescent="0.2">
      <c r="A231" s="117">
        <f>'Door Comparison'!A231</f>
        <v>5</v>
      </c>
      <c r="B231" s="109">
        <f>'Door Comparison'!B231</f>
        <v>52</v>
      </c>
      <c r="C231" s="109" t="str">
        <f>'Door Comparison'!C231</f>
        <v>A03</v>
      </c>
      <c r="D231" s="109" t="str">
        <f>'Door Comparison'!F231</f>
        <v>Selo</v>
      </c>
      <c r="E231" s="13">
        <f>'Door Comparison'!N231</f>
        <v>1</v>
      </c>
      <c r="F231" s="72">
        <f>('Door Labour'!Z231/'Door Labour'!L$3)*'Door Summary'!H$3</f>
        <v>347.81</v>
      </c>
      <c r="G231" s="4">
        <f>'Door Materials'!X231</f>
        <v>1438.82</v>
      </c>
      <c r="H231" s="238">
        <f t="shared" si="18"/>
        <v>1786.63</v>
      </c>
      <c r="I231" s="238">
        <f t="shared" si="19"/>
        <v>214.4</v>
      </c>
      <c r="J231" s="238">
        <f t="shared" si="20"/>
        <v>2001.03</v>
      </c>
      <c r="K231" s="5">
        <v>0</v>
      </c>
      <c r="L231" s="122">
        <v>0</v>
      </c>
      <c r="M231" s="238">
        <f t="shared" si="21"/>
        <v>2001.03</v>
      </c>
      <c r="N231" s="26">
        <f t="shared" si="22"/>
        <v>2001.03</v>
      </c>
    </row>
    <row r="232" spans="1:14" x14ac:dyDescent="0.2">
      <c r="A232" s="117">
        <f>'Door Comparison'!A232</f>
        <v>5</v>
      </c>
      <c r="B232" s="109">
        <f>'Door Comparison'!B232</f>
        <v>53</v>
      </c>
      <c r="C232" s="109" t="str">
        <f>'Door Comparison'!C232</f>
        <v>A01</v>
      </c>
      <c r="D232" s="109" t="str">
        <f>'Door Comparison'!F232</f>
        <v>Timber</v>
      </c>
      <c r="E232" s="13">
        <f>'Door Comparison'!N232</f>
        <v>1</v>
      </c>
      <c r="F232" s="72">
        <f>('Door Labour'!Z232/'Door Labour'!L$3)*'Door Summary'!H$3</f>
        <v>205.38</v>
      </c>
      <c r="G232" s="4">
        <f>'Door Materials'!X232</f>
        <v>1557.77</v>
      </c>
      <c r="H232" s="238">
        <f t="shared" si="18"/>
        <v>1763.15</v>
      </c>
      <c r="I232" s="238">
        <f t="shared" si="19"/>
        <v>211.58</v>
      </c>
      <c r="J232" s="238">
        <f t="shared" si="20"/>
        <v>1974.73</v>
      </c>
      <c r="K232" s="5">
        <v>0</v>
      </c>
      <c r="L232" s="122">
        <v>0</v>
      </c>
      <c r="M232" s="238">
        <f t="shared" si="21"/>
        <v>1974.73</v>
      </c>
      <c r="N232" s="26">
        <f t="shared" si="22"/>
        <v>1974.73</v>
      </c>
    </row>
    <row r="233" spans="1:14" x14ac:dyDescent="0.2">
      <c r="A233" s="117">
        <f>'Door Comparison'!A233</f>
        <v>5</v>
      </c>
      <c r="B233" s="109">
        <f>'Door Comparison'!B233</f>
        <v>54</v>
      </c>
      <c r="C233" s="109" t="str">
        <f>'Door Comparison'!C233</f>
        <v>A02</v>
      </c>
      <c r="D233" s="109" t="str">
        <f>'Door Comparison'!F233</f>
        <v>Timber</v>
      </c>
      <c r="E233" s="13">
        <f>'Door Comparison'!N233</f>
        <v>1</v>
      </c>
      <c r="F233" s="72">
        <f>('Door Labour'!Z233/'Door Labour'!L$3)*'Door Summary'!H$3</f>
        <v>177.47</v>
      </c>
      <c r="G233" s="4">
        <f>'Door Materials'!X233</f>
        <v>835.36</v>
      </c>
      <c r="H233" s="238">
        <f t="shared" si="18"/>
        <v>1012.83</v>
      </c>
      <c r="I233" s="238">
        <f t="shared" si="19"/>
        <v>121.54</v>
      </c>
      <c r="J233" s="238">
        <f t="shared" si="20"/>
        <v>1134.3699999999999</v>
      </c>
      <c r="K233" s="5">
        <v>0</v>
      </c>
      <c r="L233" s="122">
        <v>0</v>
      </c>
      <c r="M233" s="238">
        <f t="shared" si="21"/>
        <v>1134.3699999999999</v>
      </c>
      <c r="N233" s="26">
        <f t="shared" si="22"/>
        <v>1134.3699999999999</v>
      </c>
    </row>
    <row r="234" spans="1:14" x14ac:dyDescent="0.2">
      <c r="A234" s="117">
        <f>'Door Comparison'!A234</f>
        <v>5</v>
      </c>
      <c r="B234" s="109">
        <f>'Door Comparison'!B234</f>
        <v>55</v>
      </c>
      <c r="C234" s="109" t="str">
        <f>'Door Comparison'!C234</f>
        <v>A02</v>
      </c>
      <c r="D234" s="109" t="str">
        <f>'Door Comparison'!F234</f>
        <v>Timber</v>
      </c>
      <c r="E234" s="13">
        <f>'Door Comparison'!N234</f>
        <v>1</v>
      </c>
      <c r="F234" s="72">
        <f>('Door Labour'!Z234/'Door Labour'!L$3)*'Door Summary'!H$3</f>
        <v>177.47</v>
      </c>
      <c r="G234" s="4">
        <f>'Door Materials'!X234</f>
        <v>845.1</v>
      </c>
      <c r="H234" s="238">
        <f t="shared" si="18"/>
        <v>1022.57</v>
      </c>
      <c r="I234" s="238">
        <f t="shared" si="19"/>
        <v>122.71</v>
      </c>
      <c r="J234" s="238">
        <f t="shared" si="20"/>
        <v>1145.28</v>
      </c>
      <c r="K234" s="5">
        <v>0</v>
      </c>
      <c r="L234" s="122">
        <v>0</v>
      </c>
      <c r="M234" s="238">
        <f t="shared" si="21"/>
        <v>1145.28</v>
      </c>
      <c r="N234" s="26">
        <f t="shared" si="22"/>
        <v>1145.28</v>
      </c>
    </row>
    <row r="235" spans="1:14" x14ac:dyDescent="0.2">
      <c r="A235" s="117">
        <f>'Door Comparison'!A235</f>
        <v>5</v>
      </c>
      <c r="B235" s="109">
        <f>'Door Comparison'!B235</f>
        <v>56</v>
      </c>
      <c r="C235" s="109" t="str">
        <f>'Door Comparison'!C235</f>
        <v>A02</v>
      </c>
      <c r="D235" s="109" t="str">
        <f>'Door Comparison'!F235</f>
        <v>Timber</v>
      </c>
      <c r="E235" s="13">
        <f>'Door Comparison'!N235</f>
        <v>1</v>
      </c>
      <c r="F235" s="72">
        <f>('Door Labour'!Z235/'Door Labour'!L$3)*'Door Summary'!H$3</f>
        <v>177.47</v>
      </c>
      <c r="G235" s="4">
        <f>'Door Materials'!X235</f>
        <v>835.36</v>
      </c>
      <c r="H235" s="238">
        <f t="shared" si="18"/>
        <v>1012.83</v>
      </c>
      <c r="I235" s="238">
        <f t="shared" si="19"/>
        <v>121.54</v>
      </c>
      <c r="J235" s="238">
        <f t="shared" si="20"/>
        <v>1134.3699999999999</v>
      </c>
      <c r="K235" s="5">
        <v>0</v>
      </c>
      <c r="L235" s="122">
        <v>0</v>
      </c>
      <c r="M235" s="238">
        <f t="shared" si="21"/>
        <v>1134.3699999999999</v>
      </c>
      <c r="N235" s="26">
        <f t="shared" si="22"/>
        <v>1134.3699999999999</v>
      </c>
    </row>
    <row r="236" spans="1:14" x14ac:dyDescent="0.2">
      <c r="A236" s="117">
        <f>'Door Comparison'!A236</f>
        <v>5</v>
      </c>
      <c r="B236" s="109">
        <f>'Door Comparison'!B236</f>
        <v>57</v>
      </c>
      <c r="C236" s="109" t="str">
        <f>'Door Comparison'!C236</f>
        <v>A01</v>
      </c>
      <c r="D236" s="109" t="str">
        <f>'Door Comparison'!F236</f>
        <v>Timber</v>
      </c>
      <c r="E236" s="13">
        <f>'Door Comparison'!N236</f>
        <v>1</v>
      </c>
      <c r="F236" s="72">
        <f>('Door Labour'!Z236/'Door Labour'!L$3)*'Door Summary'!H$3</f>
        <v>205.38</v>
      </c>
      <c r="G236" s="4">
        <f>'Door Materials'!X236</f>
        <v>1557.77</v>
      </c>
      <c r="H236" s="238">
        <f t="shared" si="18"/>
        <v>1763.15</v>
      </c>
      <c r="I236" s="238">
        <f t="shared" si="19"/>
        <v>211.58</v>
      </c>
      <c r="J236" s="238">
        <f t="shared" si="20"/>
        <v>1974.73</v>
      </c>
      <c r="K236" s="5">
        <v>0</v>
      </c>
      <c r="L236" s="122">
        <v>0</v>
      </c>
      <c r="M236" s="238">
        <f t="shared" si="21"/>
        <v>1974.73</v>
      </c>
      <c r="N236" s="26">
        <f t="shared" si="22"/>
        <v>1974.73</v>
      </c>
    </row>
    <row r="237" spans="1:14" x14ac:dyDescent="0.2">
      <c r="A237" s="117">
        <f>'Door Comparison'!A237</f>
        <v>5</v>
      </c>
      <c r="B237" s="109">
        <f>'Door Comparison'!B237</f>
        <v>58</v>
      </c>
      <c r="C237" s="109" t="str">
        <f>'Door Comparison'!C237</f>
        <v>A02</v>
      </c>
      <c r="D237" s="109" t="str">
        <f>'Door Comparison'!F237</f>
        <v>Timber</v>
      </c>
      <c r="E237" s="13">
        <f>'Door Comparison'!N237</f>
        <v>1</v>
      </c>
      <c r="F237" s="72">
        <f>('Door Labour'!Z237/'Door Labour'!L$3)*'Door Summary'!H$3</f>
        <v>177.47</v>
      </c>
      <c r="G237" s="4">
        <f>'Door Materials'!X237</f>
        <v>845.1</v>
      </c>
      <c r="H237" s="238">
        <f t="shared" si="18"/>
        <v>1022.57</v>
      </c>
      <c r="I237" s="238">
        <f t="shared" si="19"/>
        <v>122.71</v>
      </c>
      <c r="J237" s="238">
        <f t="shared" si="20"/>
        <v>1145.28</v>
      </c>
      <c r="K237" s="5">
        <v>0</v>
      </c>
      <c r="L237" s="122">
        <v>0</v>
      </c>
      <c r="M237" s="238">
        <f t="shared" si="21"/>
        <v>1145.28</v>
      </c>
      <c r="N237" s="26">
        <f t="shared" si="22"/>
        <v>1145.28</v>
      </c>
    </row>
    <row r="238" spans="1:14" x14ac:dyDescent="0.2">
      <c r="A238" s="117">
        <f>'Door Comparison'!A238</f>
        <v>5</v>
      </c>
      <c r="B238" s="109">
        <f>'Door Comparison'!B238</f>
        <v>59</v>
      </c>
      <c r="C238" s="109" t="str">
        <f>'Door Comparison'!C238</f>
        <v>A04</v>
      </c>
      <c r="D238" s="109" t="str">
        <f>'Door Comparison'!F238</f>
        <v>Timber</v>
      </c>
      <c r="E238" s="13">
        <f>'Door Comparison'!N238</f>
        <v>1</v>
      </c>
      <c r="F238" s="72">
        <f>('Door Labour'!Z238/'Door Labour'!L$3)*'Door Summary'!H$3</f>
        <v>184.5</v>
      </c>
      <c r="G238" s="4">
        <f>'Door Materials'!X238</f>
        <v>664.35</v>
      </c>
      <c r="H238" s="238">
        <f t="shared" si="18"/>
        <v>848.85</v>
      </c>
      <c r="I238" s="238">
        <f t="shared" si="19"/>
        <v>101.86</v>
      </c>
      <c r="J238" s="238">
        <f t="shared" si="20"/>
        <v>950.71</v>
      </c>
      <c r="K238" s="5">
        <v>0</v>
      </c>
      <c r="L238" s="122">
        <v>0</v>
      </c>
      <c r="M238" s="238">
        <f t="shared" si="21"/>
        <v>950.71</v>
      </c>
      <c r="N238" s="26">
        <f t="shared" si="22"/>
        <v>950.71</v>
      </c>
    </row>
    <row r="239" spans="1:14" x14ac:dyDescent="0.2">
      <c r="A239" s="117">
        <f>'Door Comparison'!A239</f>
        <v>5</v>
      </c>
      <c r="B239" s="109">
        <f>'Door Comparison'!B239</f>
        <v>60</v>
      </c>
      <c r="C239" s="109" t="str">
        <f>'Door Comparison'!C239</f>
        <v>A02</v>
      </c>
      <c r="D239" s="109" t="str">
        <f>'Door Comparison'!F239</f>
        <v>Timber</v>
      </c>
      <c r="E239" s="13">
        <f>'Door Comparison'!N239</f>
        <v>1</v>
      </c>
      <c r="F239" s="72">
        <f>('Door Labour'!Z239/'Door Labour'!L$3)*'Door Summary'!H$3</f>
        <v>177.47</v>
      </c>
      <c r="G239" s="4">
        <f>'Door Materials'!X239</f>
        <v>835.36</v>
      </c>
      <c r="H239" s="238">
        <f t="shared" si="18"/>
        <v>1012.83</v>
      </c>
      <c r="I239" s="238">
        <f t="shared" si="19"/>
        <v>121.54</v>
      </c>
      <c r="J239" s="238">
        <f t="shared" si="20"/>
        <v>1134.3699999999999</v>
      </c>
      <c r="K239" s="5">
        <v>0</v>
      </c>
      <c r="L239" s="122">
        <v>0</v>
      </c>
      <c r="M239" s="238">
        <f t="shared" si="21"/>
        <v>1134.3699999999999</v>
      </c>
      <c r="N239" s="26">
        <f t="shared" si="22"/>
        <v>1134.3699999999999</v>
      </c>
    </row>
    <row r="240" spans="1:14" x14ac:dyDescent="0.2">
      <c r="A240" s="117">
        <f>'Door Comparison'!A240</f>
        <v>5</v>
      </c>
      <c r="B240" s="109">
        <f>'Door Comparison'!B240</f>
        <v>62</v>
      </c>
      <c r="C240" s="109" t="str">
        <f>'Door Comparison'!C240</f>
        <v>A01</v>
      </c>
      <c r="D240" s="109" t="str">
        <f>'Door Comparison'!F240</f>
        <v>Timber</v>
      </c>
      <c r="E240" s="13">
        <f>'Door Comparison'!N240</f>
        <v>1</v>
      </c>
      <c r="F240" s="72">
        <f>('Door Labour'!Z240/'Door Labour'!L$3)*'Door Summary'!H$3</f>
        <v>205.38</v>
      </c>
      <c r="G240" s="4">
        <f>'Door Materials'!X240</f>
        <v>1557.77</v>
      </c>
      <c r="H240" s="238">
        <f t="shared" si="18"/>
        <v>1763.15</v>
      </c>
      <c r="I240" s="238">
        <f t="shared" si="19"/>
        <v>211.58</v>
      </c>
      <c r="J240" s="238">
        <f t="shared" si="20"/>
        <v>1974.73</v>
      </c>
      <c r="K240" s="5">
        <v>0</v>
      </c>
      <c r="L240" s="122">
        <v>0</v>
      </c>
      <c r="M240" s="238">
        <f t="shared" si="21"/>
        <v>1974.73</v>
      </c>
      <c r="N240" s="26">
        <f t="shared" si="22"/>
        <v>1974.73</v>
      </c>
    </row>
    <row r="241" spans="1:14" x14ac:dyDescent="0.2">
      <c r="A241" s="117">
        <f>'Door Comparison'!A241</f>
        <v>5</v>
      </c>
      <c r="B241" s="109">
        <f>'Door Comparison'!B241</f>
        <v>63</v>
      </c>
      <c r="C241" s="109" t="str">
        <f>'Door Comparison'!C241</f>
        <v>A04</v>
      </c>
      <c r="D241" s="109" t="str">
        <f>'Door Comparison'!F241</f>
        <v>Timber</v>
      </c>
      <c r="E241" s="13">
        <f>'Door Comparison'!N241</f>
        <v>1</v>
      </c>
      <c r="F241" s="72">
        <f>('Door Labour'!Z241/'Door Labour'!L$3)*'Door Summary'!H$3</f>
        <v>184.5</v>
      </c>
      <c r="G241" s="4">
        <f>'Door Materials'!X241</f>
        <v>664.35</v>
      </c>
      <c r="H241" s="238">
        <f t="shared" si="18"/>
        <v>848.85</v>
      </c>
      <c r="I241" s="238">
        <f t="shared" si="19"/>
        <v>101.86</v>
      </c>
      <c r="J241" s="238">
        <f t="shared" si="20"/>
        <v>950.71</v>
      </c>
      <c r="K241" s="5">
        <v>0</v>
      </c>
      <c r="L241" s="122">
        <v>0</v>
      </c>
      <c r="M241" s="238">
        <f t="shared" si="21"/>
        <v>950.71</v>
      </c>
      <c r="N241" s="26">
        <f t="shared" si="22"/>
        <v>950.71</v>
      </c>
    </row>
    <row r="242" spans="1:14" x14ac:dyDescent="0.2">
      <c r="A242" s="117">
        <f>'Door Comparison'!A242</f>
        <v>5</v>
      </c>
      <c r="B242" s="109">
        <f>'Door Comparison'!B242</f>
        <v>64</v>
      </c>
      <c r="C242" s="109" t="str">
        <f>'Door Comparison'!C242</f>
        <v>A03</v>
      </c>
      <c r="D242" s="109" t="str">
        <f>'Door Comparison'!F242</f>
        <v>Selo</v>
      </c>
      <c r="E242" s="13">
        <f>'Door Comparison'!N242</f>
        <v>1</v>
      </c>
      <c r="F242" s="72">
        <f>('Door Labour'!Z242/'Door Labour'!L$3)*'Door Summary'!H$3</f>
        <v>347.81</v>
      </c>
      <c r="G242" s="4">
        <f>'Door Materials'!X242</f>
        <v>1438.82</v>
      </c>
      <c r="H242" s="238">
        <f t="shared" si="18"/>
        <v>1786.63</v>
      </c>
      <c r="I242" s="238">
        <f t="shared" si="19"/>
        <v>214.4</v>
      </c>
      <c r="J242" s="238">
        <f t="shared" si="20"/>
        <v>2001.03</v>
      </c>
      <c r="K242" s="5">
        <v>0</v>
      </c>
      <c r="L242" s="122">
        <v>0</v>
      </c>
      <c r="M242" s="238">
        <f t="shared" si="21"/>
        <v>2001.03</v>
      </c>
      <c r="N242" s="26">
        <f t="shared" si="22"/>
        <v>2001.03</v>
      </c>
    </row>
    <row r="243" spans="1:14" x14ac:dyDescent="0.2">
      <c r="A243" s="117">
        <f>'Door Comparison'!A243</f>
        <v>5</v>
      </c>
      <c r="B243" s="109">
        <f>'Door Comparison'!B243</f>
        <v>65</v>
      </c>
      <c r="C243" s="109" t="str">
        <f>'Door Comparison'!C243</f>
        <v>A02</v>
      </c>
      <c r="D243" s="109" t="str">
        <f>'Door Comparison'!F243</f>
        <v>Timber</v>
      </c>
      <c r="E243" s="13">
        <f>'Door Comparison'!N243</f>
        <v>1</v>
      </c>
      <c r="F243" s="72">
        <f>('Door Labour'!Z243/'Door Labour'!L$3)*'Door Summary'!H$3</f>
        <v>177.47</v>
      </c>
      <c r="G243" s="4">
        <f>'Door Materials'!X243</f>
        <v>835.36</v>
      </c>
      <c r="H243" s="238">
        <f t="shared" si="18"/>
        <v>1012.83</v>
      </c>
      <c r="I243" s="238">
        <f t="shared" si="19"/>
        <v>121.54</v>
      </c>
      <c r="J243" s="238">
        <f t="shared" si="20"/>
        <v>1134.3699999999999</v>
      </c>
      <c r="K243" s="5">
        <v>0</v>
      </c>
      <c r="L243" s="122">
        <v>0</v>
      </c>
      <c r="M243" s="238">
        <f t="shared" si="21"/>
        <v>1134.3699999999999</v>
      </c>
      <c r="N243" s="26">
        <f t="shared" si="22"/>
        <v>1134.3699999999999</v>
      </c>
    </row>
    <row r="244" spans="1:14" x14ac:dyDescent="0.2">
      <c r="A244" s="117">
        <f>'Door Comparison'!A244</f>
        <v>5</v>
      </c>
      <c r="B244" s="109">
        <f>'Door Comparison'!B244</f>
        <v>66</v>
      </c>
      <c r="C244" s="109" t="str">
        <f>'Door Comparison'!C244</f>
        <v>A02</v>
      </c>
      <c r="D244" s="109" t="str">
        <f>'Door Comparison'!F244</f>
        <v>Timber</v>
      </c>
      <c r="E244" s="13">
        <f>'Door Comparison'!N244</f>
        <v>1</v>
      </c>
      <c r="F244" s="72">
        <f>('Door Labour'!Z244/'Door Labour'!L$3)*'Door Summary'!H$3</f>
        <v>177.47</v>
      </c>
      <c r="G244" s="4">
        <f>'Door Materials'!X244</f>
        <v>835.36</v>
      </c>
      <c r="H244" s="238">
        <f t="shared" si="18"/>
        <v>1012.83</v>
      </c>
      <c r="I244" s="238">
        <f t="shared" si="19"/>
        <v>121.54</v>
      </c>
      <c r="J244" s="238">
        <f t="shared" si="20"/>
        <v>1134.3699999999999</v>
      </c>
      <c r="K244" s="5">
        <v>0</v>
      </c>
      <c r="L244" s="122">
        <v>0</v>
      </c>
      <c r="M244" s="238">
        <f t="shared" si="21"/>
        <v>1134.3699999999999</v>
      </c>
      <c r="N244" s="26">
        <f t="shared" si="22"/>
        <v>1134.3699999999999</v>
      </c>
    </row>
    <row r="245" spans="1:14" x14ac:dyDescent="0.2">
      <c r="A245" s="117">
        <f>'Door Comparison'!A245</f>
        <v>5</v>
      </c>
      <c r="B245" s="109">
        <f>'Door Comparison'!B245</f>
        <v>67</v>
      </c>
      <c r="C245" s="109" t="str">
        <f>'Door Comparison'!C245</f>
        <v>A01</v>
      </c>
      <c r="D245" s="109" t="str">
        <f>'Door Comparison'!F245</f>
        <v>Timber</v>
      </c>
      <c r="E245" s="13">
        <f>'Door Comparison'!N245</f>
        <v>1</v>
      </c>
      <c r="F245" s="72">
        <f>('Door Labour'!Z245/'Door Labour'!L$3)*'Door Summary'!H$3</f>
        <v>205.38</v>
      </c>
      <c r="G245" s="4">
        <f>'Door Materials'!X245</f>
        <v>1557.77</v>
      </c>
      <c r="H245" s="238">
        <f t="shared" si="18"/>
        <v>1763.15</v>
      </c>
      <c r="I245" s="238">
        <f t="shared" si="19"/>
        <v>211.58</v>
      </c>
      <c r="J245" s="238">
        <f t="shared" si="20"/>
        <v>1974.73</v>
      </c>
      <c r="K245" s="5">
        <v>0</v>
      </c>
      <c r="L245" s="122">
        <v>0</v>
      </c>
      <c r="M245" s="238">
        <f t="shared" si="21"/>
        <v>1974.73</v>
      </c>
      <c r="N245" s="26">
        <f t="shared" si="22"/>
        <v>1974.73</v>
      </c>
    </row>
    <row r="246" spans="1:14" x14ac:dyDescent="0.2">
      <c r="A246" s="117">
        <f>'Door Comparison'!A246</f>
        <v>5</v>
      </c>
      <c r="B246" s="109">
        <f>'Door Comparison'!B246</f>
        <v>68</v>
      </c>
      <c r="C246" s="109" t="str">
        <f>'Door Comparison'!C246</f>
        <v>A02</v>
      </c>
      <c r="D246" s="109" t="str">
        <f>'Door Comparison'!F246</f>
        <v>Timber</v>
      </c>
      <c r="E246" s="13">
        <f>'Door Comparison'!N246</f>
        <v>1</v>
      </c>
      <c r="F246" s="72">
        <f>('Door Labour'!Z246/'Door Labour'!L$3)*'Door Summary'!H$3</f>
        <v>123.34</v>
      </c>
      <c r="G246" s="4">
        <f>'Door Materials'!X246</f>
        <v>791.86</v>
      </c>
      <c r="H246" s="238">
        <f t="shared" si="18"/>
        <v>915.2</v>
      </c>
      <c r="I246" s="238">
        <f t="shared" si="19"/>
        <v>109.82</v>
      </c>
      <c r="J246" s="238">
        <f t="shared" si="20"/>
        <v>1025.02</v>
      </c>
      <c r="K246" s="5">
        <v>0</v>
      </c>
      <c r="L246" s="122">
        <v>0</v>
      </c>
      <c r="M246" s="238">
        <f t="shared" si="21"/>
        <v>1025.02</v>
      </c>
      <c r="N246" s="26">
        <f t="shared" si="22"/>
        <v>1025.02</v>
      </c>
    </row>
    <row r="247" spans="1:14" x14ac:dyDescent="0.2">
      <c r="A247" s="117">
        <f>'Door Comparison'!A247</f>
        <v>5</v>
      </c>
      <c r="B247" s="109">
        <f>'Door Comparison'!B247</f>
        <v>69</v>
      </c>
      <c r="C247" s="109" t="str">
        <f>'Door Comparison'!C247</f>
        <v>A04</v>
      </c>
      <c r="D247" s="109" t="str">
        <f>'Door Comparison'!F247</f>
        <v>Timber</v>
      </c>
      <c r="E247" s="13">
        <f>'Door Comparison'!N247</f>
        <v>1</v>
      </c>
      <c r="F247" s="72">
        <f>('Door Labour'!Z247/'Door Labour'!L$3)*'Door Summary'!H$3</f>
        <v>181.85</v>
      </c>
      <c r="G247" s="4">
        <f>'Door Materials'!X247</f>
        <v>604.89</v>
      </c>
      <c r="H247" s="238">
        <f t="shared" si="18"/>
        <v>786.74</v>
      </c>
      <c r="I247" s="238">
        <f t="shared" si="19"/>
        <v>94.41</v>
      </c>
      <c r="J247" s="238">
        <f t="shared" si="20"/>
        <v>881.15</v>
      </c>
      <c r="K247" s="5">
        <v>0</v>
      </c>
      <c r="L247" s="122">
        <v>0</v>
      </c>
      <c r="M247" s="238">
        <f t="shared" si="21"/>
        <v>881.15</v>
      </c>
      <c r="N247" s="26">
        <f t="shared" si="22"/>
        <v>881.15</v>
      </c>
    </row>
    <row r="248" spans="1:14" x14ac:dyDescent="0.2">
      <c r="A248" s="117">
        <f>'Door Comparison'!A248</f>
        <v>5</v>
      </c>
      <c r="B248" s="109">
        <f>'Door Comparison'!B248</f>
        <v>70</v>
      </c>
      <c r="C248" s="109" t="str">
        <f>'Door Comparison'!C248</f>
        <v>A03</v>
      </c>
      <c r="D248" s="109" t="str">
        <f>'Door Comparison'!F248</f>
        <v>Selo</v>
      </c>
      <c r="E248" s="13">
        <f>'Door Comparison'!N248</f>
        <v>1</v>
      </c>
      <c r="F248" s="72">
        <f>('Door Labour'!Z248/'Door Labour'!L$3)*'Door Summary'!H$3</f>
        <v>347.81</v>
      </c>
      <c r="G248" s="4">
        <f>'Door Materials'!X248</f>
        <v>1438.85</v>
      </c>
      <c r="H248" s="238">
        <f t="shared" si="18"/>
        <v>1786.66</v>
      </c>
      <c r="I248" s="238">
        <f t="shared" si="19"/>
        <v>214.4</v>
      </c>
      <c r="J248" s="238">
        <f t="shared" si="20"/>
        <v>2001.06</v>
      </c>
      <c r="K248" s="5">
        <v>0</v>
      </c>
      <c r="L248" s="122">
        <v>0</v>
      </c>
      <c r="M248" s="238">
        <f t="shared" si="21"/>
        <v>2001.06</v>
      </c>
      <c r="N248" s="26">
        <f t="shared" si="22"/>
        <v>2001.06</v>
      </c>
    </row>
    <row r="249" spans="1:14" x14ac:dyDescent="0.2">
      <c r="A249" s="117">
        <f>'Door Comparison'!A249</f>
        <v>5</v>
      </c>
      <c r="B249" s="109">
        <f>'Door Comparison'!B249</f>
        <v>71</v>
      </c>
      <c r="C249" s="109" t="str">
        <f>'Door Comparison'!C249</f>
        <v>A02</v>
      </c>
      <c r="D249" s="109" t="str">
        <f>'Door Comparison'!F249</f>
        <v>Timber</v>
      </c>
      <c r="E249" s="13">
        <f>'Door Comparison'!N249</f>
        <v>1</v>
      </c>
      <c r="F249" s="72">
        <f>('Door Labour'!Z249/'Door Labour'!L$3)*'Door Summary'!H$3</f>
        <v>122</v>
      </c>
      <c r="G249" s="4">
        <f>'Door Materials'!X249</f>
        <v>731.58</v>
      </c>
      <c r="H249" s="238">
        <f t="shared" si="18"/>
        <v>853.58</v>
      </c>
      <c r="I249" s="238">
        <f t="shared" si="19"/>
        <v>102.43</v>
      </c>
      <c r="J249" s="238">
        <f t="shared" si="20"/>
        <v>956.01</v>
      </c>
      <c r="K249" s="5">
        <v>0</v>
      </c>
      <c r="L249" s="122">
        <v>0</v>
      </c>
      <c r="M249" s="238">
        <f t="shared" si="21"/>
        <v>956.01</v>
      </c>
      <c r="N249" s="26">
        <f t="shared" si="22"/>
        <v>956.01</v>
      </c>
    </row>
    <row r="250" spans="1:14" x14ac:dyDescent="0.2">
      <c r="A250" s="117">
        <f>'Door Comparison'!A250</f>
        <v>5</v>
      </c>
      <c r="B250" s="109">
        <f>'Door Comparison'!B250</f>
        <v>72</v>
      </c>
      <c r="C250" s="109" t="str">
        <f>'Door Comparison'!C250</f>
        <v>A03</v>
      </c>
      <c r="D250" s="109" t="str">
        <f>'Door Comparison'!F250</f>
        <v>Selo</v>
      </c>
      <c r="E250" s="13">
        <f>'Door Comparison'!N250</f>
        <v>1</v>
      </c>
      <c r="F250" s="72">
        <f>('Door Labour'!Z250/'Door Labour'!L$3)*'Door Summary'!H$3</f>
        <v>347.81</v>
      </c>
      <c r="G250" s="4">
        <f>'Door Materials'!X250</f>
        <v>1438.82</v>
      </c>
      <c r="H250" s="238">
        <f t="shared" si="18"/>
        <v>1786.63</v>
      </c>
      <c r="I250" s="238">
        <f t="shared" si="19"/>
        <v>214.4</v>
      </c>
      <c r="J250" s="238">
        <f t="shared" si="20"/>
        <v>2001.03</v>
      </c>
      <c r="K250" s="5">
        <v>0</v>
      </c>
      <c r="L250" s="122">
        <v>0</v>
      </c>
      <c r="M250" s="238">
        <f t="shared" si="21"/>
        <v>2001.03</v>
      </c>
      <c r="N250" s="26">
        <f t="shared" si="22"/>
        <v>2001.03</v>
      </c>
    </row>
    <row r="251" spans="1:14" x14ac:dyDescent="0.2">
      <c r="A251" s="117">
        <f>'Door Comparison'!A251</f>
        <v>5</v>
      </c>
      <c r="B251" s="109">
        <f>'Door Comparison'!B251</f>
        <v>73</v>
      </c>
      <c r="C251" s="109" t="str">
        <f>'Door Comparison'!C251</f>
        <v>A02</v>
      </c>
      <c r="D251" s="109" t="str">
        <f>'Door Comparison'!F251</f>
        <v>Timber</v>
      </c>
      <c r="E251" s="13">
        <f>'Door Comparison'!N251</f>
        <v>1</v>
      </c>
      <c r="F251" s="72">
        <f>('Door Labour'!Z251/'Door Labour'!L$3)*'Door Summary'!H$3</f>
        <v>123.34</v>
      </c>
      <c r="G251" s="4">
        <f>'Door Materials'!X251</f>
        <v>697.44</v>
      </c>
      <c r="H251" s="238">
        <f t="shared" si="18"/>
        <v>820.78</v>
      </c>
      <c r="I251" s="238">
        <f t="shared" si="19"/>
        <v>98.49</v>
      </c>
      <c r="J251" s="238">
        <f t="shared" si="20"/>
        <v>919.27</v>
      </c>
      <c r="K251" s="5">
        <v>0</v>
      </c>
      <c r="L251" s="122">
        <v>0</v>
      </c>
      <c r="M251" s="238">
        <f t="shared" si="21"/>
        <v>919.27</v>
      </c>
      <c r="N251" s="26">
        <f t="shared" si="22"/>
        <v>919.27</v>
      </c>
    </row>
    <row r="252" spans="1:14" x14ac:dyDescent="0.2">
      <c r="A252" s="117">
        <f>'Door Comparison'!A252</f>
        <v>5</v>
      </c>
      <c r="B252" s="109">
        <f>'Door Comparison'!B252</f>
        <v>74</v>
      </c>
      <c r="C252" s="109" t="str">
        <f>'Door Comparison'!C252</f>
        <v>A01</v>
      </c>
      <c r="D252" s="109" t="str">
        <f>'Door Comparison'!F252</f>
        <v>Timber</v>
      </c>
      <c r="E252" s="13">
        <f>'Door Comparison'!N252</f>
        <v>1</v>
      </c>
      <c r="F252" s="72">
        <f>('Door Labour'!Z252/'Door Labour'!L$3)*'Door Summary'!H$3</f>
        <v>205.38</v>
      </c>
      <c r="G252" s="4">
        <f>'Door Materials'!X252</f>
        <v>1557.77</v>
      </c>
      <c r="H252" s="238">
        <f t="shared" si="18"/>
        <v>1763.15</v>
      </c>
      <c r="I252" s="238">
        <f t="shared" si="19"/>
        <v>211.58</v>
      </c>
      <c r="J252" s="238">
        <f t="shared" si="20"/>
        <v>1974.73</v>
      </c>
      <c r="K252" s="5">
        <v>0</v>
      </c>
      <c r="L252" s="122">
        <v>0</v>
      </c>
      <c r="M252" s="238">
        <f t="shared" si="21"/>
        <v>1974.73</v>
      </c>
      <c r="N252" s="26">
        <f t="shared" si="22"/>
        <v>1974.73</v>
      </c>
    </row>
    <row r="253" spans="1:14" x14ac:dyDescent="0.2">
      <c r="A253" s="117">
        <f>'Door Comparison'!A253</f>
        <v>5</v>
      </c>
      <c r="B253" s="109">
        <f>'Door Comparison'!B253</f>
        <v>75</v>
      </c>
      <c r="C253" s="109" t="str">
        <f>'Door Comparison'!C253</f>
        <v>A02</v>
      </c>
      <c r="D253" s="109" t="str">
        <f>'Door Comparison'!F253</f>
        <v>Timber</v>
      </c>
      <c r="E253" s="13">
        <f>'Door Comparison'!N253</f>
        <v>1</v>
      </c>
      <c r="F253" s="72">
        <f>('Door Labour'!Z253/'Door Labour'!L$3)*'Door Summary'!H$3</f>
        <v>177.47</v>
      </c>
      <c r="G253" s="4">
        <f>'Door Materials'!X253</f>
        <v>835.36</v>
      </c>
      <c r="H253" s="238">
        <f t="shared" si="18"/>
        <v>1012.83</v>
      </c>
      <c r="I253" s="238">
        <f t="shared" si="19"/>
        <v>121.54</v>
      </c>
      <c r="J253" s="238">
        <f t="shared" si="20"/>
        <v>1134.3699999999999</v>
      </c>
      <c r="K253" s="5">
        <v>0</v>
      </c>
      <c r="L253" s="122">
        <v>0</v>
      </c>
      <c r="M253" s="238">
        <f t="shared" si="21"/>
        <v>1134.3699999999999</v>
      </c>
      <c r="N253" s="26">
        <f t="shared" si="22"/>
        <v>1134.3699999999999</v>
      </c>
    </row>
    <row r="254" spans="1:14" x14ac:dyDescent="0.2">
      <c r="A254" s="117">
        <f>'Door Comparison'!A254</f>
        <v>5</v>
      </c>
      <c r="B254" s="109">
        <f>'Door Comparison'!B254</f>
        <v>76</v>
      </c>
      <c r="C254" s="109" t="str">
        <f>'Door Comparison'!C254</f>
        <v>A02</v>
      </c>
      <c r="D254" s="109" t="str">
        <f>'Door Comparison'!F254</f>
        <v>Timber</v>
      </c>
      <c r="E254" s="13">
        <f>'Door Comparison'!N254</f>
        <v>1</v>
      </c>
      <c r="F254" s="72">
        <f>('Door Labour'!Z254/'Door Labour'!L$3)*'Door Summary'!H$3</f>
        <v>177.47</v>
      </c>
      <c r="G254" s="4">
        <f>'Door Materials'!X254</f>
        <v>845.1</v>
      </c>
      <c r="H254" s="238">
        <f t="shared" si="18"/>
        <v>1022.57</v>
      </c>
      <c r="I254" s="238">
        <f t="shared" si="19"/>
        <v>122.71</v>
      </c>
      <c r="J254" s="238">
        <f t="shared" si="20"/>
        <v>1145.28</v>
      </c>
      <c r="K254" s="5">
        <v>0</v>
      </c>
      <c r="L254" s="122">
        <v>0</v>
      </c>
      <c r="M254" s="238">
        <f t="shared" si="21"/>
        <v>1145.28</v>
      </c>
      <c r="N254" s="26">
        <f t="shared" si="22"/>
        <v>1145.28</v>
      </c>
    </row>
    <row r="255" spans="1:14" x14ac:dyDescent="0.2">
      <c r="A255" s="117">
        <f>'Door Comparison'!A255</f>
        <v>5</v>
      </c>
      <c r="B255" s="109">
        <f>'Door Comparison'!B255</f>
        <v>77</v>
      </c>
      <c r="C255" s="109" t="str">
        <f>'Door Comparison'!C255</f>
        <v>A04</v>
      </c>
      <c r="D255" s="109" t="str">
        <f>'Door Comparison'!F255</f>
        <v>Timber</v>
      </c>
      <c r="E255" s="13">
        <f>'Door Comparison'!N255</f>
        <v>1</v>
      </c>
      <c r="F255" s="72">
        <f>('Door Labour'!Z255/'Door Labour'!L$3)*'Door Summary'!H$3</f>
        <v>179.92</v>
      </c>
      <c r="G255" s="4">
        <f>'Door Materials'!X255</f>
        <v>562.08000000000004</v>
      </c>
      <c r="H255" s="238">
        <f t="shared" si="18"/>
        <v>742</v>
      </c>
      <c r="I255" s="238">
        <f t="shared" si="19"/>
        <v>89.04</v>
      </c>
      <c r="J255" s="238">
        <f t="shared" si="20"/>
        <v>831.04</v>
      </c>
      <c r="K255" s="5">
        <v>0</v>
      </c>
      <c r="L255" s="122">
        <v>0</v>
      </c>
      <c r="M255" s="238">
        <f t="shared" si="21"/>
        <v>831.04</v>
      </c>
      <c r="N255" s="26">
        <f t="shared" si="22"/>
        <v>831.04</v>
      </c>
    </row>
    <row r="256" spans="1:14" x14ac:dyDescent="0.2">
      <c r="A256" s="117">
        <f>'Door Comparison'!A256</f>
        <v>5</v>
      </c>
      <c r="B256" s="109">
        <f>'Door Comparison'!B256</f>
        <v>78</v>
      </c>
      <c r="C256" s="109" t="str">
        <f>'Door Comparison'!C256</f>
        <v>A01</v>
      </c>
      <c r="D256" s="109" t="str">
        <f>'Door Comparison'!F256</f>
        <v>Timber</v>
      </c>
      <c r="E256" s="13">
        <f>'Door Comparison'!N256</f>
        <v>1</v>
      </c>
      <c r="F256" s="72">
        <f>('Door Labour'!Z256/'Door Labour'!L$3)*'Door Summary'!H$3</f>
        <v>205.38</v>
      </c>
      <c r="G256" s="4">
        <f>'Door Materials'!X256</f>
        <v>1557.77</v>
      </c>
      <c r="H256" s="238">
        <f t="shared" si="18"/>
        <v>1763.15</v>
      </c>
      <c r="I256" s="238">
        <f t="shared" si="19"/>
        <v>211.58</v>
      </c>
      <c r="J256" s="238">
        <f t="shared" si="20"/>
        <v>1974.73</v>
      </c>
      <c r="K256" s="5">
        <v>0</v>
      </c>
      <c r="L256" s="122">
        <v>0</v>
      </c>
      <c r="M256" s="238">
        <f t="shared" si="21"/>
        <v>1974.73</v>
      </c>
      <c r="N256" s="26">
        <f t="shared" si="22"/>
        <v>1974.73</v>
      </c>
    </row>
    <row r="257" spans="1:14" x14ac:dyDescent="0.2">
      <c r="A257" s="117">
        <f>'Door Comparison'!A257</f>
        <v>5</v>
      </c>
      <c r="B257" s="109">
        <f>'Door Comparison'!B257</f>
        <v>79</v>
      </c>
      <c r="C257" s="109" t="str">
        <f>'Door Comparison'!C257</f>
        <v>A02</v>
      </c>
      <c r="D257" s="109" t="str">
        <f>'Door Comparison'!F257</f>
        <v>Timber</v>
      </c>
      <c r="E257" s="13">
        <f>'Door Comparison'!N257</f>
        <v>1</v>
      </c>
      <c r="F257" s="72">
        <f>('Door Labour'!Z257/'Door Labour'!L$3)*'Door Summary'!H$3</f>
        <v>177.47</v>
      </c>
      <c r="G257" s="4">
        <f>'Door Materials'!X257</f>
        <v>835.36</v>
      </c>
      <c r="H257" s="238">
        <f t="shared" si="18"/>
        <v>1012.83</v>
      </c>
      <c r="I257" s="238">
        <f t="shared" si="19"/>
        <v>121.54</v>
      </c>
      <c r="J257" s="238">
        <f t="shared" si="20"/>
        <v>1134.3699999999999</v>
      </c>
      <c r="K257" s="5">
        <v>0</v>
      </c>
      <c r="L257" s="122">
        <v>0</v>
      </c>
      <c r="M257" s="238">
        <f t="shared" si="21"/>
        <v>1134.3699999999999</v>
      </c>
      <c r="N257" s="26">
        <f t="shared" si="22"/>
        <v>1134.3699999999999</v>
      </c>
    </row>
    <row r="258" spans="1:14" x14ac:dyDescent="0.2">
      <c r="A258" s="117">
        <f>'Door Comparison'!A258</f>
        <v>5</v>
      </c>
      <c r="B258" s="109">
        <f>'Door Comparison'!B258</f>
        <v>80</v>
      </c>
      <c r="C258" s="109" t="str">
        <f>'Door Comparison'!C258</f>
        <v>A02</v>
      </c>
      <c r="D258" s="109" t="str">
        <f>'Door Comparison'!F258</f>
        <v>Timber</v>
      </c>
      <c r="E258" s="13">
        <f>'Door Comparison'!N258</f>
        <v>1</v>
      </c>
      <c r="F258" s="72">
        <f>('Door Labour'!Z258/'Door Labour'!L$3)*'Door Summary'!H$3</f>
        <v>177.47</v>
      </c>
      <c r="G258" s="4">
        <f>'Door Materials'!X258</f>
        <v>835.36</v>
      </c>
      <c r="H258" s="238">
        <f t="shared" ref="H258:H321" si="23">F258+G258</f>
        <v>1012.83</v>
      </c>
      <c r="I258" s="238">
        <f t="shared" ref="I258:I321" si="24">H258*I$7</f>
        <v>121.54</v>
      </c>
      <c r="J258" s="238">
        <f t="shared" ref="J258:J321" si="25">SUM(H258:I258)</f>
        <v>1134.3699999999999</v>
      </c>
      <c r="K258" s="5">
        <v>0</v>
      </c>
      <c r="L258" s="122">
        <v>0</v>
      </c>
      <c r="M258" s="238">
        <f t="shared" ref="M258:M321" si="26">J258+K258+L258</f>
        <v>1134.3699999999999</v>
      </c>
      <c r="N258" s="26">
        <f t="shared" si="22"/>
        <v>1134.3699999999999</v>
      </c>
    </row>
    <row r="259" spans="1:14" x14ac:dyDescent="0.2">
      <c r="A259" s="117">
        <f>'Door Comparison'!A259</f>
        <v>5</v>
      </c>
      <c r="B259" s="109">
        <f>'Door Comparison'!B259</f>
        <v>81</v>
      </c>
      <c r="C259" s="109" t="str">
        <f>'Door Comparison'!C259</f>
        <v>A02</v>
      </c>
      <c r="D259" s="109" t="str">
        <f>'Door Comparison'!F259</f>
        <v>Timber</v>
      </c>
      <c r="E259" s="13">
        <f>'Door Comparison'!N259</f>
        <v>1</v>
      </c>
      <c r="F259" s="72">
        <f>('Door Labour'!Z259/'Door Labour'!L$3)*'Door Summary'!H$3</f>
        <v>177.47</v>
      </c>
      <c r="G259" s="4">
        <f>'Door Materials'!X259</f>
        <v>835.36</v>
      </c>
      <c r="H259" s="238">
        <f t="shared" si="23"/>
        <v>1012.83</v>
      </c>
      <c r="I259" s="238">
        <f t="shared" si="24"/>
        <v>121.54</v>
      </c>
      <c r="J259" s="238">
        <f t="shared" si="25"/>
        <v>1134.3699999999999</v>
      </c>
      <c r="K259" s="5">
        <v>0</v>
      </c>
      <c r="L259" s="122">
        <v>0</v>
      </c>
      <c r="M259" s="238">
        <f t="shared" si="26"/>
        <v>1134.3699999999999</v>
      </c>
      <c r="N259" s="26">
        <f t="shared" si="22"/>
        <v>1134.3699999999999</v>
      </c>
    </row>
    <row r="260" spans="1:14" x14ac:dyDescent="0.2">
      <c r="A260" s="117">
        <f>'Door Comparison'!A260</f>
        <v>5</v>
      </c>
      <c r="B260" s="109">
        <f>'Door Comparison'!B260</f>
        <v>82</v>
      </c>
      <c r="C260" s="109" t="str">
        <f>'Door Comparison'!C260</f>
        <v>A02</v>
      </c>
      <c r="D260" s="109" t="str">
        <f>'Door Comparison'!F260</f>
        <v>Timber</v>
      </c>
      <c r="E260" s="13">
        <f>'Door Comparison'!N260</f>
        <v>1</v>
      </c>
      <c r="F260" s="72">
        <f>('Door Labour'!Z260/'Door Labour'!L$3)*'Door Summary'!H$3</f>
        <v>177.47</v>
      </c>
      <c r="G260" s="4">
        <f>'Door Materials'!X260</f>
        <v>845.1</v>
      </c>
      <c r="H260" s="238">
        <f t="shared" si="23"/>
        <v>1022.57</v>
      </c>
      <c r="I260" s="238">
        <f t="shared" si="24"/>
        <v>122.71</v>
      </c>
      <c r="J260" s="238">
        <f t="shared" si="25"/>
        <v>1145.28</v>
      </c>
      <c r="K260" s="5">
        <v>0</v>
      </c>
      <c r="L260" s="122">
        <v>0</v>
      </c>
      <c r="M260" s="238">
        <f t="shared" si="26"/>
        <v>1145.28</v>
      </c>
      <c r="N260" s="26">
        <f t="shared" si="22"/>
        <v>1145.28</v>
      </c>
    </row>
    <row r="261" spans="1:14" x14ac:dyDescent="0.2">
      <c r="A261" s="117">
        <f>'Door Comparison'!A261</f>
        <v>5</v>
      </c>
      <c r="B261" s="109">
        <f>'Door Comparison'!B261</f>
        <v>83</v>
      </c>
      <c r="C261" s="109" t="str">
        <f>'Door Comparison'!C261</f>
        <v>A03</v>
      </c>
      <c r="D261" s="109" t="str">
        <f>'Door Comparison'!F261</f>
        <v>Selo</v>
      </c>
      <c r="E261" s="13">
        <f>'Door Comparison'!N261</f>
        <v>1</v>
      </c>
      <c r="F261" s="72">
        <f>('Door Labour'!Z261/'Door Labour'!L$3)*'Door Summary'!H$3</f>
        <v>347.81</v>
      </c>
      <c r="G261" s="4">
        <f>'Door Materials'!X261</f>
        <v>1438.82</v>
      </c>
      <c r="H261" s="238">
        <f t="shared" si="23"/>
        <v>1786.63</v>
      </c>
      <c r="I261" s="238">
        <f t="shared" si="24"/>
        <v>214.4</v>
      </c>
      <c r="J261" s="238">
        <f t="shared" si="25"/>
        <v>2001.03</v>
      </c>
      <c r="K261" s="5">
        <v>0</v>
      </c>
      <c r="L261" s="122">
        <v>0</v>
      </c>
      <c r="M261" s="238">
        <f t="shared" si="26"/>
        <v>2001.03</v>
      </c>
      <c r="N261" s="26">
        <f t="shared" si="22"/>
        <v>2001.03</v>
      </c>
    </row>
    <row r="262" spans="1:14" x14ac:dyDescent="0.2">
      <c r="A262" s="117">
        <f>'Door Comparison'!A262</f>
        <v>5</v>
      </c>
      <c r="B262" s="109">
        <f>'Door Comparison'!B262</f>
        <v>84</v>
      </c>
      <c r="C262" s="109" t="str">
        <f>'Door Comparison'!C262</f>
        <v>A04</v>
      </c>
      <c r="D262" s="109" t="str">
        <f>'Door Comparison'!F262</f>
        <v>Timber</v>
      </c>
      <c r="E262" s="13">
        <f>'Door Comparison'!N262</f>
        <v>1</v>
      </c>
      <c r="F262" s="72">
        <f>('Door Labour'!Z262/'Door Labour'!L$3)*'Door Summary'!H$3</f>
        <v>184.5</v>
      </c>
      <c r="G262" s="4">
        <f>'Door Materials'!X262</f>
        <v>664.35</v>
      </c>
      <c r="H262" s="238">
        <f t="shared" si="23"/>
        <v>848.85</v>
      </c>
      <c r="I262" s="238">
        <f t="shared" si="24"/>
        <v>101.86</v>
      </c>
      <c r="J262" s="238">
        <f t="shared" si="25"/>
        <v>950.71</v>
      </c>
      <c r="K262" s="5">
        <v>0</v>
      </c>
      <c r="L262" s="122">
        <v>0</v>
      </c>
      <c r="M262" s="238">
        <f t="shared" si="26"/>
        <v>950.71</v>
      </c>
      <c r="N262" s="26">
        <f t="shared" si="22"/>
        <v>950.71</v>
      </c>
    </row>
    <row r="263" spans="1:14" x14ac:dyDescent="0.2">
      <c r="A263" s="117">
        <f>'Door Comparison'!A263</f>
        <v>5</v>
      </c>
      <c r="B263" s="109">
        <f>'Door Comparison'!B263</f>
        <v>85</v>
      </c>
      <c r="C263" s="109" t="str">
        <f>'Door Comparison'!C263</f>
        <v>A01</v>
      </c>
      <c r="D263" s="109" t="str">
        <f>'Door Comparison'!F263</f>
        <v>Timber</v>
      </c>
      <c r="E263" s="13">
        <f>'Door Comparison'!N263</f>
        <v>1</v>
      </c>
      <c r="F263" s="72">
        <f>('Door Labour'!Z263/'Door Labour'!L$3)*'Door Summary'!H$3</f>
        <v>205.38</v>
      </c>
      <c r="G263" s="4">
        <f>'Door Materials'!X263</f>
        <v>1557.77</v>
      </c>
      <c r="H263" s="238">
        <f t="shared" si="23"/>
        <v>1763.15</v>
      </c>
      <c r="I263" s="238">
        <f t="shared" si="24"/>
        <v>211.58</v>
      </c>
      <c r="J263" s="238">
        <f t="shared" si="25"/>
        <v>1974.73</v>
      </c>
      <c r="K263" s="5">
        <v>0</v>
      </c>
      <c r="L263" s="122">
        <v>0</v>
      </c>
      <c r="M263" s="238">
        <f t="shared" si="26"/>
        <v>1974.73</v>
      </c>
      <c r="N263" s="26">
        <f t="shared" si="22"/>
        <v>1974.73</v>
      </c>
    </row>
    <row r="264" spans="1:14" x14ac:dyDescent="0.2">
      <c r="A264" s="117">
        <f>'Door Comparison'!A264</f>
        <v>5</v>
      </c>
      <c r="B264" s="109">
        <f>'Door Comparison'!B264</f>
        <v>86</v>
      </c>
      <c r="C264" s="109" t="str">
        <f>'Door Comparison'!C264</f>
        <v>A02</v>
      </c>
      <c r="D264" s="109" t="str">
        <f>'Door Comparison'!F264</f>
        <v>Timber</v>
      </c>
      <c r="E264" s="13">
        <f>'Door Comparison'!N264</f>
        <v>1</v>
      </c>
      <c r="F264" s="72">
        <f>('Door Labour'!Z264/'Door Labour'!L$3)*'Door Summary'!H$3</f>
        <v>177.47</v>
      </c>
      <c r="G264" s="4">
        <f>'Door Materials'!X264</f>
        <v>845.1</v>
      </c>
      <c r="H264" s="238">
        <f t="shared" si="23"/>
        <v>1022.57</v>
      </c>
      <c r="I264" s="238">
        <f t="shared" si="24"/>
        <v>122.71</v>
      </c>
      <c r="J264" s="238">
        <f t="shared" si="25"/>
        <v>1145.28</v>
      </c>
      <c r="K264" s="5">
        <v>0</v>
      </c>
      <c r="L264" s="122">
        <v>0</v>
      </c>
      <c r="M264" s="238">
        <f t="shared" si="26"/>
        <v>1145.28</v>
      </c>
      <c r="N264" s="26">
        <f t="shared" si="22"/>
        <v>1145.28</v>
      </c>
    </row>
    <row r="265" spans="1:14" x14ac:dyDescent="0.2">
      <c r="A265" s="117">
        <f>'Door Comparison'!A265</f>
        <v>5</v>
      </c>
      <c r="B265" s="109">
        <f>'Door Comparison'!B265</f>
        <v>87</v>
      </c>
      <c r="C265" s="109" t="str">
        <f>'Door Comparison'!C265</f>
        <v>A02</v>
      </c>
      <c r="D265" s="109" t="str">
        <f>'Door Comparison'!F265</f>
        <v>Timber</v>
      </c>
      <c r="E265" s="13">
        <f>'Door Comparison'!N265</f>
        <v>1</v>
      </c>
      <c r="F265" s="72">
        <f>('Door Labour'!Z265/'Door Labour'!L$3)*'Door Summary'!H$3</f>
        <v>177.47</v>
      </c>
      <c r="G265" s="4">
        <f>'Door Materials'!X265</f>
        <v>835.36</v>
      </c>
      <c r="H265" s="238">
        <f t="shared" si="23"/>
        <v>1012.83</v>
      </c>
      <c r="I265" s="238">
        <f t="shared" si="24"/>
        <v>121.54</v>
      </c>
      <c r="J265" s="238">
        <f t="shared" si="25"/>
        <v>1134.3699999999999</v>
      </c>
      <c r="K265" s="5">
        <v>0</v>
      </c>
      <c r="L265" s="122">
        <v>0</v>
      </c>
      <c r="M265" s="238">
        <f t="shared" si="26"/>
        <v>1134.3699999999999</v>
      </c>
      <c r="N265" s="26">
        <f t="shared" ref="N265:N328" si="27">E265*M265</f>
        <v>1134.3699999999999</v>
      </c>
    </row>
    <row r="266" spans="1:14" x14ac:dyDescent="0.2">
      <c r="A266" s="117">
        <f>'Door Comparison'!A266</f>
        <v>5</v>
      </c>
      <c r="B266" s="109">
        <f>'Door Comparison'!B266</f>
        <v>88</v>
      </c>
      <c r="C266" s="109" t="str">
        <f>'Door Comparison'!C266</f>
        <v>A03</v>
      </c>
      <c r="D266" s="109" t="str">
        <f>'Door Comparison'!F266</f>
        <v>Selo</v>
      </c>
      <c r="E266" s="13">
        <f>'Door Comparison'!N266</f>
        <v>1</v>
      </c>
      <c r="F266" s="72">
        <f>('Door Labour'!Z266/'Door Labour'!L$3)*'Door Summary'!H$3</f>
        <v>347.81</v>
      </c>
      <c r="G266" s="4">
        <f>'Door Materials'!X266</f>
        <v>1438.85</v>
      </c>
      <c r="H266" s="238">
        <f t="shared" si="23"/>
        <v>1786.66</v>
      </c>
      <c r="I266" s="238">
        <f t="shared" si="24"/>
        <v>214.4</v>
      </c>
      <c r="J266" s="238">
        <f t="shared" si="25"/>
        <v>2001.06</v>
      </c>
      <c r="K266" s="5">
        <v>0</v>
      </c>
      <c r="L266" s="122">
        <v>0</v>
      </c>
      <c r="M266" s="238">
        <f t="shared" si="26"/>
        <v>2001.06</v>
      </c>
      <c r="N266" s="26">
        <f t="shared" si="27"/>
        <v>2001.06</v>
      </c>
    </row>
    <row r="267" spans="1:14" x14ac:dyDescent="0.2">
      <c r="A267" s="117">
        <f>'Door Comparison'!A267</f>
        <v>5</v>
      </c>
      <c r="B267" s="109">
        <f>'Door Comparison'!B267</f>
        <v>89</v>
      </c>
      <c r="C267" s="109" t="str">
        <f>'Door Comparison'!C267</f>
        <v>A02</v>
      </c>
      <c r="D267" s="109" t="str">
        <f>'Door Comparison'!F267</f>
        <v>Timber</v>
      </c>
      <c r="E267" s="13">
        <f>'Door Comparison'!N267</f>
        <v>1</v>
      </c>
      <c r="F267" s="72">
        <f>('Door Labour'!Z267/'Door Labour'!L$3)*'Door Summary'!H$3</f>
        <v>177.47</v>
      </c>
      <c r="G267" s="4">
        <f>'Door Materials'!X267</f>
        <v>835.36</v>
      </c>
      <c r="H267" s="238">
        <f t="shared" si="23"/>
        <v>1012.83</v>
      </c>
      <c r="I267" s="238">
        <f t="shared" si="24"/>
        <v>121.54</v>
      </c>
      <c r="J267" s="238">
        <f t="shared" si="25"/>
        <v>1134.3699999999999</v>
      </c>
      <c r="K267" s="5">
        <v>0</v>
      </c>
      <c r="L267" s="122">
        <v>0</v>
      </c>
      <c r="M267" s="238">
        <f t="shared" si="26"/>
        <v>1134.3699999999999</v>
      </c>
      <c r="N267" s="26">
        <f t="shared" si="27"/>
        <v>1134.3699999999999</v>
      </c>
    </row>
    <row r="268" spans="1:14" x14ac:dyDescent="0.2">
      <c r="A268" s="117">
        <f>'Door Comparison'!A268</f>
        <v>5</v>
      </c>
      <c r="B268" s="109">
        <f>'Door Comparison'!B268</f>
        <v>90</v>
      </c>
      <c r="C268" s="109" t="str">
        <f>'Door Comparison'!C268</f>
        <v>A02</v>
      </c>
      <c r="D268" s="109" t="str">
        <f>'Door Comparison'!F268</f>
        <v>Timber</v>
      </c>
      <c r="E268" s="13">
        <f>'Door Comparison'!N268</f>
        <v>1</v>
      </c>
      <c r="F268" s="72">
        <f>('Door Labour'!Z268/'Door Labour'!L$3)*'Door Summary'!H$3</f>
        <v>177.47</v>
      </c>
      <c r="G268" s="4">
        <f>'Door Materials'!X268</f>
        <v>845.1</v>
      </c>
      <c r="H268" s="238">
        <f t="shared" si="23"/>
        <v>1022.57</v>
      </c>
      <c r="I268" s="238">
        <f t="shared" si="24"/>
        <v>122.71</v>
      </c>
      <c r="J268" s="238">
        <f t="shared" si="25"/>
        <v>1145.28</v>
      </c>
      <c r="K268" s="5">
        <v>0</v>
      </c>
      <c r="L268" s="122">
        <v>0</v>
      </c>
      <c r="M268" s="238">
        <f t="shared" si="26"/>
        <v>1145.28</v>
      </c>
      <c r="N268" s="26">
        <f t="shared" si="27"/>
        <v>1145.28</v>
      </c>
    </row>
    <row r="269" spans="1:14" x14ac:dyDescent="0.2">
      <c r="A269" s="117">
        <f>'Door Comparison'!A269</f>
        <v>5</v>
      </c>
      <c r="B269" s="109">
        <f>'Door Comparison'!B269</f>
        <v>91</v>
      </c>
      <c r="C269" s="109" t="str">
        <f>'Door Comparison'!C269</f>
        <v>A04</v>
      </c>
      <c r="D269" s="109" t="str">
        <f>'Door Comparison'!F269</f>
        <v>Timber</v>
      </c>
      <c r="E269" s="13">
        <f>'Door Comparison'!N269</f>
        <v>1</v>
      </c>
      <c r="F269" s="72">
        <f>('Door Labour'!Z269/'Door Labour'!L$3)*'Door Summary'!H$3</f>
        <v>184.5</v>
      </c>
      <c r="G269" s="4">
        <f>'Door Materials'!X269</f>
        <v>664.35</v>
      </c>
      <c r="H269" s="238">
        <f t="shared" si="23"/>
        <v>848.85</v>
      </c>
      <c r="I269" s="238">
        <f t="shared" si="24"/>
        <v>101.86</v>
      </c>
      <c r="J269" s="238">
        <f t="shared" si="25"/>
        <v>950.71</v>
      </c>
      <c r="K269" s="5">
        <v>0</v>
      </c>
      <c r="L269" s="122">
        <v>0</v>
      </c>
      <c r="M269" s="238">
        <f t="shared" si="26"/>
        <v>950.71</v>
      </c>
      <c r="N269" s="26">
        <f t="shared" si="27"/>
        <v>950.71</v>
      </c>
    </row>
    <row r="270" spans="1:14" x14ac:dyDescent="0.2">
      <c r="A270" s="117">
        <f>'Door Comparison'!A270</f>
        <v>5</v>
      </c>
      <c r="B270" s="109">
        <f>'Door Comparison'!B270</f>
        <v>92</v>
      </c>
      <c r="C270" s="109" t="str">
        <f>'Door Comparison'!C270</f>
        <v>A01</v>
      </c>
      <c r="D270" s="109" t="str">
        <f>'Door Comparison'!F270</f>
        <v>Timber</v>
      </c>
      <c r="E270" s="13">
        <f>'Door Comparison'!N270</f>
        <v>1</v>
      </c>
      <c r="F270" s="72">
        <f>('Door Labour'!Z270/'Door Labour'!L$3)*'Door Summary'!H$3</f>
        <v>205.38</v>
      </c>
      <c r="G270" s="4">
        <f>'Door Materials'!X270</f>
        <v>1557.77</v>
      </c>
      <c r="H270" s="238">
        <f t="shared" si="23"/>
        <v>1763.15</v>
      </c>
      <c r="I270" s="238">
        <f t="shared" si="24"/>
        <v>211.58</v>
      </c>
      <c r="J270" s="238">
        <f t="shared" si="25"/>
        <v>1974.73</v>
      </c>
      <c r="K270" s="5">
        <v>0</v>
      </c>
      <c r="L270" s="122">
        <v>0</v>
      </c>
      <c r="M270" s="238">
        <f t="shared" si="26"/>
        <v>1974.73</v>
      </c>
      <c r="N270" s="26">
        <f t="shared" si="27"/>
        <v>1974.73</v>
      </c>
    </row>
    <row r="271" spans="1:14" x14ac:dyDescent="0.2">
      <c r="A271" s="117">
        <f>'Door Comparison'!A271</f>
        <v>5</v>
      </c>
      <c r="B271" s="109">
        <f>'Door Comparison'!B271</f>
        <v>93</v>
      </c>
      <c r="C271" s="109" t="str">
        <f>'Door Comparison'!C271</f>
        <v>A02</v>
      </c>
      <c r="D271" s="109" t="str">
        <f>'Door Comparison'!F271</f>
        <v>Timber</v>
      </c>
      <c r="E271" s="13">
        <f>'Door Comparison'!N271</f>
        <v>1</v>
      </c>
      <c r="F271" s="72">
        <f>('Door Labour'!Z271/'Door Labour'!L$3)*'Door Summary'!H$3</f>
        <v>177.47</v>
      </c>
      <c r="G271" s="4">
        <f>'Door Materials'!X271</f>
        <v>835.36</v>
      </c>
      <c r="H271" s="238">
        <f t="shared" si="23"/>
        <v>1012.83</v>
      </c>
      <c r="I271" s="238">
        <f t="shared" si="24"/>
        <v>121.54</v>
      </c>
      <c r="J271" s="238">
        <f t="shared" si="25"/>
        <v>1134.3699999999999</v>
      </c>
      <c r="K271" s="5">
        <v>0</v>
      </c>
      <c r="L271" s="122">
        <v>0</v>
      </c>
      <c r="M271" s="238">
        <f t="shared" si="26"/>
        <v>1134.3699999999999</v>
      </c>
      <c r="N271" s="26">
        <f t="shared" si="27"/>
        <v>1134.3699999999999</v>
      </c>
    </row>
    <row r="272" spans="1:14" x14ac:dyDescent="0.2">
      <c r="A272" s="117">
        <f>'Door Comparison'!A272</f>
        <v>5</v>
      </c>
      <c r="B272" s="109">
        <f>'Door Comparison'!B272</f>
        <v>94</v>
      </c>
      <c r="C272" s="109" t="str">
        <f>'Door Comparison'!C272</f>
        <v>A04</v>
      </c>
      <c r="D272" s="109" t="str">
        <f>'Door Comparison'!F272</f>
        <v>Timber</v>
      </c>
      <c r="E272" s="13">
        <f>'Door Comparison'!N272</f>
        <v>1</v>
      </c>
      <c r="F272" s="72">
        <f>('Door Labour'!Z272/'Door Labour'!L$3)*'Door Summary'!H$3</f>
        <v>181.85</v>
      </c>
      <c r="G272" s="4">
        <f>'Door Materials'!X272</f>
        <v>604.89</v>
      </c>
      <c r="H272" s="238">
        <f t="shared" si="23"/>
        <v>786.74</v>
      </c>
      <c r="I272" s="238">
        <f t="shared" si="24"/>
        <v>94.41</v>
      </c>
      <c r="J272" s="238">
        <f t="shared" si="25"/>
        <v>881.15</v>
      </c>
      <c r="K272" s="5">
        <v>0</v>
      </c>
      <c r="L272" s="122">
        <v>0</v>
      </c>
      <c r="M272" s="238">
        <f t="shared" si="26"/>
        <v>881.15</v>
      </c>
      <c r="N272" s="26">
        <f t="shared" si="27"/>
        <v>881.15</v>
      </c>
    </row>
    <row r="273" spans="1:14" x14ac:dyDescent="0.2">
      <c r="A273" s="117">
        <f>'Door Comparison'!A273</f>
        <v>5</v>
      </c>
      <c r="B273" s="109">
        <f>'Door Comparison'!B273</f>
        <v>95</v>
      </c>
      <c r="C273" s="109" t="str">
        <f>'Door Comparison'!C273</f>
        <v>A02</v>
      </c>
      <c r="D273" s="109" t="str">
        <f>'Door Comparison'!F273</f>
        <v>Timber</v>
      </c>
      <c r="E273" s="13">
        <f>'Door Comparison'!N273</f>
        <v>1</v>
      </c>
      <c r="F273" s="72">
        <f>('Door Labour'!Z273/'Door Labour'!L$3)*'Door Summary'!H$3</f>
        <v>177.47</v>
      </c>
      <c r="G273" s="4">
        <f>'Door Materials'!X273</f>
        <v>835.36</v>
      </c>
      <c r="H273" s="238">
        <f t="shared" si="23"/>
        <v>1012.83</v>
      </c>
      <c r="I273" s="238">
        <f t="shared" si="24"/>
        <v>121.54</v>
      </c>
      <c r="J273" s="238">
        <f t="shared" si="25"/>
        <v>1134.3699999999999</v>
      </c>
      <c r="K273" s="5">
        <v>0</v>
      </c>
      <c r="L273" s="122">
        <v>0</v>
      </c>
      <c r="M273" s="238">
        <f t="shared" si="26"/>
        <v>1134.3699999999999</v>
      </c>
      <c r="N273" s="26">
        <f t="shared" si="27"/>
        <v>1134.3699999999999</v>
      </c>
    </row>
    <row r="274" spans="1:14" x14ac:dyDescent="0.2">
      <c r="A274" s="117">
        <f>'Door Comparison'!A274</f>
        <v>5</v>
      </c>
      <c r="B274" s="109">
        <f>'Door Comparison'!B274</f>
        <v>96</v>
      </c>
      <c r="C274" s="109" t="str">
        <f>'Door Comparison'!C274</f>
        <v>A01</v>
      </c>
      <c r="D274" s="109" t="str">
        <f>'Door Comparison'!F274</f>
        <v>Timber</v>
      </c>
      <c r="E274" s="13">
        <f>'Door Comparison'!N274</f>
        <v>1</v>
      </c>
      <c r="F274" s="72">
        <f>('Door Labour'!Z274/'Door Labour'!L$3)*'Door Summary'!H$3</f>
        <v>205.38</v>
      </c>
      <c r="G274" s="4">
        <f>'Door Materials'!X274</f>
        <v>1557.77</v>
      </c>
      <c r="H274" s="238">
        <f t="shared" si="23"/>
        <v>1763.15</v>
      </c>
      <c r="I274" s="238">
        <f t="shared" si="24"/>
        <v>211.58</v>
      </c>
      <c r="J274" s="238">
        <f t="shared" si="25"/>
        <v>1974.73</v>
      </c>
      <c r="K274" s="5">
        <v>0</v>
      </c>
      <c r="L274" s="122">
        <v>0</v>
      </c>
      <c r="M274" s="238">
        <f t="shared" si="26"/>
        <v>1974.73</v>
      </c>
      <c r="N274" s="26">
        <f t="shared" si="27"/>
        <v>1974.73</v>
      </c>
    </row>
    <row r="275" spans="1:14" x14ac:dyDescent="0.2">
      <c r="A275" s="117">
        <f>'Door Comparison'!A275</f>
        <v>5</v>
      </c>
      <c r="B275" s="109">
        <f>'Door Comparison'!B275</f>
        <v>97</v>
      </c>
      <c r="C275" s="109" t="str">
        <f>'Door Comparison'!C275</f>
        <v>A04</v>
      </c>
      <c r="D275" s="109" t="str">
        <f>'Door Comparison'!F275</f>
        <v>Timber</v>
      </c>
      <c r="E275" s="13">
        <f>'Door Comparison'!N275</f>
        <v>1</v>
      </c>
      <c r="F275" s="72">
        <f>('Door Labour'!Z275/'Door Labour'!L$3)*'Door Summary'!H$3</f>
        <v>185.23</v>
      </c>
      <c r="G275" s="4">
        <f>'Door Materials'!X275</f>
        <v>665.23</v>
      </c>
      <c r="H275" s="238">
        <f t="shared" si="23"/>
        <v>850.46</v>
      </c>
      <c r="I275" s="238">
        <f t="shared" si="24"/>
        <v>102.06</v>
      </c>
      <c r="J275" s="238">
        <f t="shared" si="25"/>
        <v>952.52</v>
      </c>
      <c r="K275" s="5">
        <v>0</v>
      </c>
      <c r="L275" s="122">
        <v>0</v>
      </c>
      <c r="M275" s="238">
        <f t="shared" si="26"/>
        <v>952.52</v>
      </c>
      <c r="N275" s="26">
        <f t="shared" si="27"/>
        <v>952.52</v>
      </c>
    </row>
    <row r="276" spans="1:14" x14ac:dyDescent="0.2">
      <c r="A276" s="117">
        <f>'Door Comparison'!A276</f>
        <v>5</v>
      </c>
      <c r="B276" s="109">
        <f>'Door Comparison'!B276</f>
        <v>98</v>
      </c>
      <c r="C276" s="109" t="str">
        <f>'Door Comparison'!C276</f>
        <v>A02</v>
      </c>
      <c r="D276" s="109" t="str">
        <f>'Door Comparison'!F276</f>
        <v>Timber</v>
      </c>
      <c r="E276" s="13">
        <f>'Door Comparison'!N276</f>
        <v>1</v>
      </c>
      <c r="F276" s="72">
        <f>('Door Labour'!Z276/'Door Labour'!L$3)*'Door Summary'!H$3</f>
        <v>123.34</v>
      </c>
      <c r="G276" s="4">
        <f>'Door Materials'!X276</f>
        <v>801.43</v>
      </c>
      <c r="H276" s="238">
        <f t="shared" si="23"/>
        <v>924.77</v>
      </c>
      <c r="I276" s="238">
        <f t="shared" si="24"/>
        <v>110.97</v>
      </c>
      <c r="J276" s="238">
        <f t="shared" si="25"/>
        <v>1035.74</v>
      </c>
      <c r="K276" s="5">
        <v>0</v>
      </c>
      <c r="L276" s="122">
        <v>0</v>
      </c>
      <c r="M276" s="238">
        <f t="shared" si="26"/>
        <v>1035.74</v>
      </c>
      <c r="N276" s="26">
        <f t="shared" si="27"/>
        <v>1035.74</v>
      </c>
    </row>
    <row r="277" spans="1:14" x14ac:dyDescent="0.2">
      <c r="A277" s="117">
        <f>'Door Comparison'!A277</f>
        <v>5</v>
      </c>
      <c r="B277" s="109">
        <f>'Door Comparison'!B277</f>
        <v>99</v>
      </c>
      <c r="C277" s="109" t="str">
        <f>'Door Comparison'!C277</f>
        <v>A02</v>
      </c>
      <c r="D277" s="109" t="str">
        <f>'Door Comparison'!F277</f>
        <v>Timber</v>
      </c>
      <c r="E277" s="13">
        <f>'Door Comparison'!N277</f>
        <v>1</v>
      </c>
      <c r="F277" s="72">
        <f>('Door Labour'!Z277/'Door Labour'!L$3)*'Door Summary'!H$3</f>
        <v>177.47</v>
      </c>
      <c r="G277" s="4">
        <f>'Door Materials'!X277</f>
        <v>835.36</v>
      </c>
      <c r="H277" s="238">
        <f t="shared" si="23"/>
        <v>1012.83</v>
      </c>
      <c r="I277" s="238">
        <f t="shared" si="24"/>
        <v>121.54</v>
      </c>
      <c r="J277" s="238">
        <f t="shared" si="25"/>
        <v>1134.3699999999999</v>
      </c>
      <c r="K277" s="5">
        <v>0</v>
      </c>
      <c r="L277" s="122">
        <v>0</v>
      </c>
      <c r="M277" s="238">
        <f t="shared" si="26"/>
        <v>1134.3699999999999</v>
      </c>
      <c r="N277" s="26">
        <f t="shared" si="27"/>
        <v>1134.3699999999999</v>
      </c>
    </row>
    <row r="278" spans="1:14" x14ac:dyDescent="0.2">
      <c r="A278" s="117">
        <f>'Door Comparison'!A278</f>
        <v>5</v>
      </c>
      <c r="B278" s="109">
        <f>'Door Comparison'!B278</f>
        <v>100</v>
      </c>
      <c r="C278" s="109" t="str">
        <f>'Door Comparison'!C278</f>
        <v>A02</v>
      </c>
      <c r="D278" s="109" t="str">
        <f>'Door Comparison'!F278</f>
        <v>Timber</v>
      </c>
      <c r="E278" s="13">
        <f>'Door Comparison'!N278</f>
        <v>1</v>
      </c>
      <c r="F278" s="72">
        <f>('Door Labour'!Z278/'Door Labour'!L$3)*'Door Summary'!H$3</f>
        <v>177.47</v>
      </c>
      <c r="G278" s="4">
        <f>'Door Materials'!X278</f>
        <v>835.36</v>
      </c>
      <c r="H278" s="238">
        <f t="shared" si="23"/>
        <v>1012.83</v>
      </c>
      <c r="I278" s="238">
        <f t="shared" si="24"/>
        <v>121.54</v>
      </c>
      <c r="J278" s="238">
        <f t="shared" si="25"/>
        <v>1134.3699999999999</v>
      </c>
      <c r="K278" s="5">
        <v>0</v>
      </c>
      <c r="L278" s="122">
        <v>0</v>
      </c>
      <c r="M278" s="238">
        <f t="shared" si="26"/>
        <v>1134.3699999999999</v>
      </c>
      <c r="N278" s="26">
        <f t="shared" si="27"/>
        <v>1134.3699999999999</v>
      </c>
    </row>
    <row r="279" spans="1:14" x14ac:dyDescent="0.2">
      <c r="A279" s="117">
        <f>'Door Comparison'!A279</f>
        <v>5</v>
      </c>
      <c r="B279" s="109">
        <f>'Door Comparison'!B279</f>
        <v>101</v>
      </c>
      <c r="C279" s="109" t="str">
        <f>'Door Comparison'!C279</f>
        <v>A02</v>
      </c>
      <c r="D279" s="109" t="str">
        <f>'Door Comparison'!F279</f>
        <v>Timber</v>
      </c>
      <c r="E279" s="13">
        <f>'Door Comparison'!N279</f>
        <v>1</v>
      </c>
      <c r="F279" s="72">
        <f>('Door Labour'!Z279/'Door Labour'!L$3)*'Door Summary'!H$3</f>
        <v>177.47</v>
      </c>
      <c r="G279" s="4">
        <f>'Door Materials'!X279</f>
        <v>845.1</v>
      </c>
      <c r="H279" s="238">
        <f t="shared" si="23"/>
        <v>1022.57</v>
      </c>
      <c r="I279" s="238">
        <f t="shared" si="24"/>
        <v>122.71</v>
      </c>
      <c r="J279" s="238">
        <f t="shared" si="25"/>
        <v>1145.28</v>
      </c>
      <c r="K279" s="5">
        <v>0</v>
      </c>
      <c r="L279" s="122">
        <v>0</v>
      </c>
      <c r="M279" s="238">
        <f t="shared" si="26"/>
        <v>1145.28</v>
      </c>
      <c r="N279" s="26">
        <f t="shared" si="27"/>
        <v>1145.28</v>
      </c>
    </row>
    <row r="280" spans="1:14" x14ac:dyDescent="0.2">
      <c r="A280" s="117">
        <f>'Door Comparison'!A280</f>
        <v>5</v>
      </c>
      <c r="B280" s="109">
        <f>'Door Comparison'!B280</f>
        <v>102</v>
      </c>
      <c r="C280" s="109" t="str">
        <f>'Door Comparison'!C280</f>
        <v>A01</v>
      </c>
      <c r="D280" s="109" t="str">
        <f>'Door Comparison'!F280</f>
        <v>Timber</v>
      </c>
      <c r="E280" s="13">
        <f>'Door Comparison'!N280</f>
        <v>1</v>
      </c>
      <c r="F280" s="72">
        <f>('Door Labour'!Z280/'Door Labour'!L$3)*'Door Summary'!H$3</f>
        <v>205.38</v>
      </c>
      <c r="G280" s="4">
        <f>'Door Materials'!X280</f>
        <v>1557.77</v>
      </c>
      <c r="H280" s="238">
        <f t="shared" si="23"/>
        <v>1763.15</v>
      </c>
      <c r="I280" s="238">
        <f t="shared" si="24"/>
        <v>211.58</v>
      </c>
      <c r="J280" s="238">
        <f t="shared" si="25"/>
        <v>1974.73</v>
      </c>
      <c r="K280" s="5">
        <v>0</v>
      </c>
      <c r="L280" s="122">
        <v>0</v>
      </c>
      <c r="M280" s="238">
        <f t="shared" si="26"/>
        <v>1974.73</v>
      </c>
      <c r="N280" s="26">
        <f t="shared" si="27"/>
        <v>1974.73</v>
      </c>
    </row>
    <row r="281" spans="1:14" x14ac:dyDescent="0.2">
      <c r="A281" s="117">
        <f>'Door Comparison'!A281</f>
        <v>5</v>
      </c>
      <c r="B281" s="109">
        <f>'Door Comparison'!B281</f>
        <v>103</v>
      </c>
      <c r="C281" s="109" t="str">
        <f>'Door Comparison'!C281</f>
        <v>A04</v>
      </c>
      <c r="D281" s="109" t="str">
        <f>'Door Comparison'!F281</f>
        <v>Timber</v>
      </c>
      <c r="E281" s="13">
        <f>'Door Comparison'!N281</f>
        <v>1</v>
      </c>
      <c r="F281" s="72">
        <f>('Door Labour'!Z281/'Door Labour'!L$3)*'Door Summary'!H$3</f>
        <v>181.85</v>
      </c>
      <c r="G281" s="4">
        <f>'Door Materials'!X281</f>
        <v>604.89</v>
      </c>
      <c r="H281" s="238">
        <f t="shared" si="23"/>
        <v>786.74</v>
      </c>
      <c r="I281" s="238">
        <f t="shared" si="24"/>
        <v>94.41</v>
      </c>
      <c r="J281" s="238">
        <f t="shared" si="25"/>
        <v>881.15</v>
      </c>
      <c r="K281" s="5">
        <v>0</v>
      </c>
      <c r="L281" s="122">
        <v>0</v>
      </c>
      <c r="M281" s="238">
        <f t="shared" si="26"/>
        <v>881.15</v>
      </c>
      <c r="N281" s="26">
        <f t="shared" si="27"/>
        <v>881.15</v>
      </c>
    </row>
    <row r="282" spans="1:14" x14ac:dyDescent="0.2">
      <c r="A282" s="117">
        <f>'Door Comparison'!A282</f>
        <v>5</v>
      </c>
      <c r="B282" s="109">
        <f>'Door Comparison'!B282</f>
        <v>104</v>
      </c>
      <c r="C282" s="109" t="str">
        <f>'Door Comparison'!C282</f>
        <v>A02</v>
      </c>
      <c r="D282" s="109" t="str">
        <f>'Door Comparison'!F282</f>
        <v>Timber</v>
      </c>
      <c r="E282" s="13">
        <f>'Door Comparison'!N282</f>
        <v>1</v>
      </c>
      <c r="F282" s="72">
        <f>('Door Labour'!Z282/'Door Labour'!L$3)*'Door Summary'!H$3</f>
        <v>177.47</v>
      </c>
      <c r="G282" s="4">
        <f>'Door Materials'!X282</f>
        <v>835.36</v>
      </c>
      <c r="H282" s="238">
        <f t="shared" si="23"/>
        <v>1012.83</v>
      </c>
      <c r="I282" s="238">
        <f t="shared" si="24"/>
        <v>121.54</v>
      </c>
      <c r="J282" s="238">
        <f t="shared" si="25"/>
        <v>1134.3699999999999</v>
      </c>
      <c r="K282" s="5">
        <v>0</v>
      </c>
      <c r="L282" s="122">
        <v>0</v>
      </c>
      <c r="M282" s="238">
        <f t="shared" si="26"/>
        <v>1134.3699999999999</v>
      </c>
      <c r="N282" s="26">
        <f t="shared" si="27"/>
        <v>1134.3699999999999</v>
      </c>
    </row>
    <row r="283" spans="1:14" x14ac:dyDescent="0.2">
      <c r="A283" s="117">
        <f>'Door Comparison'!A283</f>
        <v>5</v>
      </c>
      <c r="B283" s="109">
        <f>'Door Comparison'!B283</f>
        <v>105</v>
      </c>
      <c r="C283" s="109" t="str">
        <f>'Door Comparison'!C283</f>
        <v>A02</v>
      </c>
      <c r="D283" s="109" t="str">
        <f>'Door Comparison'!F283</f>
        <v>Timber</v>
      </c>
      <c r="E283" s="13">
        <f>'Door Comparison'!N283</f>
        <v>1</v>
      </c>
      <c r="F283" s="72">
        <f>('Door Labour'!Z283/'Door Labour'!L$3)*'Door Summary'!H$3</f>
        <v>177.47</v>
      </c>
      <c r="G283" s="4">
        <f>'Door Materials'!X283</f>
        <v>835.36</v>
      </c>
      <c r="H283" s="238">
        <f t="shared" si="23"/>
        <v>1012.83</v>
      </c>
      <c r="I283" s="238">
        <f t="shared" si="24"/>
        <v>121.54</v>
      </c>
      <c r="J283" s="238">
        <f t="shared" si="25"/>
        <v>1134.3699999999999</v>
      </c>
      <c r="K283" s="5">
        <v>0</v>
      </c>
      <c r="L283" s="122">
        <v>0</v>
      </c>
      <c r="M283" s="238">
        <f t="shared" si="26"/>
        <v>1134.3699999999999</v>
      </c>
      <c r="N283" s="26">
        <f t="shared" si="27"/>
        <v>1134.3699999999999</v>
      </c>
    </row>
    <row r="284" spans="1:14" x14ac:dyDescent="0.2">
      <c r="A284" s="117">
        <f>'Door Comparison'!A284</f>
        <v>5</v>
      </c>
      <c r="B284" s="109">
        <f>'Door Comparison'!B284</f>
        <v>106</v>
      </c>
      <c r="C284" s="109" t="str">
        <f>'Door Comparison'!C284</f>
        <v>A02</v>
      </c>
      <c r="D284" s="109" t="str">
        <f>'Door Comparison'!F284</f>
        <v>Timber</v>
      </c>
      <c r="E284" s="13">
        <f>'Door Comparison'!N284</f>
        <v>1</v>
      </c>
      <c r="F284" s="72">
        <f>('Door Labour'!Z284/'Door Labour'!L$3)*'Door Summary'!H$3</f>
        <v>177.47</v>
      </c>
      <c r="G284" s="4">
        <f>'Door Materials'!X284</f>
        <v>845.1</v>
      </c>
      <c r="H284" s="238">
        <f t="shared" si="23"/>
        <v>1022.57</v>
      </c>
      <c r="I284" s="238">
        <f t="shared" si="24"/>
        <v>122.71</v>
      </c>
      <c r="J284" s="238">
        <f t="shared" si="25"/>
        <v>1145.28</v>
      </c>
      <c r="K284" s="5">
        <v>0</v>
      </c>
      <c r="L284" s="122">
        <v>0</v>
      </c>
      <c r="M284" s="238">
        <f t="shared" si="26"/>
        <v>1145.28</v>
      </c>
      <c r="N284" s="26">
        <f t="shared" si="27"/>
        <v>1145.28</v>
      </c>
    </row>
    <row r="285" spans="1:14" x14ac:dyDescent="0.2">
      <c r="A285" s="117">
        <f>'Door Comparison'!A285</f>
        <v>5</v>
      </c>
      <c r="B285" s="109">
        <f>'Door Comparison'!B285</f>
        <v>107</v>
      </c>
      <c r="C285" s="109" t="str">
        <f>'Door Comparison'!C285</f>
        <v>A02</v>
      </c>
      <c r="D285" s="109" t="str">
        <f>'Door Comparison'!F285</f>
        <v>Timber</v>
      </c>
      <c r="E285" s="13">
        <f>'Door Comparison'!N285</f>
        <v>1</v>
      </c>
      <c r="F285" s="72">
        <f>('Door Labour'!Z285/'Door Labour'!L$3)*'Door Summary'!H$3</f>
        <v>177.47</v>
      </c>
      <c r="G285" s="4">
        <f>'Door Materials'!X285</f>
        <v>835.36</v>
      </c>
      <c r="H285" s="238">
        <f t="shared" si="23"/>
        <v>1012.83</v>
      </c>
      <c r="I285" s="238">
        <f t="shared" si="24"/>
        <v>121.54</v>
      </c>
      <c r="J285" s="238">
        <f t="shared" si="25"/>
        <v>1134.3699999999999</v>
      </c>
      <c r="K285" s="5">
        <v>0</v>
      </c>
      <c r="L285" s="122">
        <v>0</v>
      </c>
      <c r="M285" s="238">
        <f t="shared" si="26"/>
        <v>1134.3699999999999</v>
      </c>
      <c r="N285" s="26">
        <f t="shared" si="27"/>
        <v>1134.3699999999999</v>
      </c>
    </row>
    <row r="286" spans="1:14" x14ac:dyDescent="0.2">
      <c r="A286" s="117">
        <f>'Door Comparison'!A286</f>
        <v>5</v>
      </c>
      <c r="B286" s="109">
        <f>'Door Comparison'!B286</f>
        <v>108</v>
      </c>
      <c r="C286" s="109" t="str">
        <f>'Door Comparison'!C286</f>
        <v>A06</v>
      </c>
      <c r="D286" s="109">
        <f>'Door Comparison'!F286</f>
        <v>0</v>
      </c>
      <c r="E286" s="13">
        <f>'Door Comparison'!N286</f>
        <v>1</v>
      </c>
      <c r="F286" s="72">
        <f>('Door Labour'!Z286/'Door Labour'!L$3)*'Door Summary'!H$3</f>
        <v>79.38</v>
      </c>
      <c r="G286" s="4">
        <f>'Door Materials'!X286</f>
        <v>5.32</v>
      </c>
      <c r="H286" s="238">
        <f t="shared" si="23"/>
        <v>84.7</v>
      </c>
      <c r="I286" s="238">
        <f t="shared" si="24"/>
        <v>10.16</v>
      </c>
      <c r="J286" s="238">
        <f t="shared" si="25"/>
        <v>94.86</v>
      </c>
      <c r="K286" s="5">
        <v>0</v>
      </c>
      <c r="L286" s="122">
        <v>0</v>
      </c>
      <c r="M286" s="238">
        <f t="shared" si="26"/>
        <v>94.86</v>
      </c>
      <c r="N286" s="26">
        <f t="shared" si="27"/>
        <v>94.86</v>
      </c>
    </row>
    <row r="287" spans="1:14" x14ac:dyDescent="0.2">
      <c r="A287" s="117">
        <f>'Door Comparison'!A287</f>
        <v>5</v>
      </c>
      <c r="B287" s="109">
        <f>'Door Comparison'!B287</f>
        <v>109</v>
      </c>
      <c r="C287" s="109" t="str">
        <f>'Door Comparison'!C287</f>
        <v>A02</v>
      </c>
      <c r="D287" s="109" t="str">
        <f>'Door Comparison'!F287</f>
        <v>Timber</v>
      </c>
      <c r="E287" s="13">
        <f>'Door Comparison'!N287</f>
        <v>1</v>
      </c>
      <c r="F287" s="72">
        <f>('Door Labour'!Z287/'Door Labour'!L$3)*'Door Summary'!H$3</f>
        <v>177.47</v>
      </c>
      <c r="G287" s="4">
        <f>'Door Materials'!X287</f>
        <v>845.1</v>
      </c>
      <c r="H287" s="238">
        <f t="shared" si="23"/>
        <v>1022.57</v>
      </c>
      <c r="I287" s="238">
        <f t="shared" si="24"/>
        <v>122.71</v>
      </c>
      <c r="J287" s="238">
        <f t="shared" si="25"/>
        <v>1145.28</v>
      </c>
      <c r="K287" s="5">
        <v>0</v>
      </c>
      <c r="L287" s="122">
        <v>0</v>
      </c>
      <c r="M287" s="238">
        <f t="shared" si="26"/>
        <v>1145.28</v>
      </c>
      <c r="N287" s="26">
        <f t="shared" si="27"/>
        <v>1145.28</v>
      </c>
    </row>
    <row r="288" spans="1:14" x14ac:dyDescent="0.2">
      <c r="A288" s="117">
        <f>'Door Comparison'!A288</f>
        <v>5</v>
      </c>
      <c r="B288" s="109">
        <f>'Door Comparison'!B288</f>
        <v>110</v>
      </c>
      <c r="C288" s="109" t="str">
        <f>'Door Comparison'!C288</f>
        <v>R01</v>
      </c>
      <c r="D288" s="109" t="str">
        <f>'Door Comparison'!F288</f>
        <v>Timber</v>
      </c>
      <c r="E288" s="13">
        <f>'Door Comparison'!N288</f>
        <v>1</v>
      </c>
      <c r="F288" s="72">
        <f>('Door Labour'!Z288/'Door Labour'!L$3)*'Door Summary'!H$3</f>
        <v>136.04</v>
      </c>
      <c r="G288" s="4">
        <f>'Door Materials'!X288</f>
        <v>593.82000000000005</v>
      </c>
      <c r="H288" s="238">
        <f t="shared" si="23"/>
        <v>729.86</v>
      </c>
      <c r="I288" s="238">
        <f t="shared" si="24"/>
        <v>87.58</v>
      </c>
      <c r="J288" s="238">
        <f t="shared" si="25"/>
        <v>817.44</v>
      </c>
      <c r="K288" s="5">
        <v>0</v>
      </c>
      <c r="L288" s="122">
        <v>0</v>
      </c>
      <c r="M288" s="238">
        <f t="shared" si="26"/>
        <v>817.44</v>
      </c>
      <c r="N288" s="26">
        <f t="shared" si="27"/>
        <v>817.44</v>
      </c>
    </row>
    <row r="289" spans="1:15" x14ac:dyDescent="0.2">
      <c r="A289" s="117">
        <f>'Door Comparison'!A289</f>
        <v>5</v>
      </c>
      <c r="B289" s="109">
        <f>'Door Comparison'!B289</f>
        <v>111</v>
      </c>
      <c r="C289" s="109" t="str">
        <f>'Door Comparison'!C289</f>
        <v>A05</v>
      </c>
      <c r="D289" s="109">
        <f>'Door Comparison'!F289</f>
        <v>0</v>
      </c>
      <c r="E289" s="13">
        <f>'Door Comparison'!N289</f>
        <v>0</v>
      </c>
      <c r="F289" s="72">
        <f>('Door Labour'!Z289/'Door Labour'!L$3)*'Door Summary'!H$3</f>
        <v>0</v>
      </c>
      <c r="G289" s="4">
        <f>'Door Materials'!X289</f>
        <v>0</v>
      </c>
      <c r="H289" s="238">
        <f t="shared" si="23"/>
        <v>0</v>
      </c>
      <c r="I289" s="238">
        <f t="shared" si="24"/>
        <v>0</v>
      </c>
      <c r="J289" s="238">
        <f t="shared" si="25"/>
        <v>0</v>
      </c>
      <c r="K289" s="5">
        <v>0</v>
      </c>
      <c r="L289" s="122">
        <v>0</v>
      </c>
      <c r="M289" s="238">
        <f t="shared" si="26"/>
        <v>0</v>
      </c>
      <c r="N289" s="26">
        <f t="shared" si="27"/>
        <v>0</v>
      </c>
      <c r="O289" s="1" t="str">
        <f>'Door Comparison'!X289</f>
        <v>Omitted</v>
      </c>
    </row>
    <row r="290" spans="1:15" x14ac:dyDescent="0.2">
      <c r="A290" s="117">
        <f>'Door Comparison'!A290</f>
        <v>5</v>
      </c>
      <c r="B290" s="109">
        <f>'Door Comparison'!B290</f>
        <v>112</v>
      </c>
      <c r="C290" s="109" t="str">
        <f>'Door Comparison'!C290</f>
        <v>A05</v>
      </c>
      <c r="D290" s="109">
        <f>'Door Comparison'!F290</f>
        <v>0</v>
      </c>
      <c r="E290" s="13">
        <f>'Door Comparison'!N290</f>
        <v>0</v>
      </c>
      <c r="F290" s="72">
        <f>('Door Labour'!Z290/'Door Labour'!L$3)*'Door Summary'!H$3</f>
        <v>0</v>
      </c>
      <c r="G290" s="4">
        <f>'Door Materials'!X290</f>
        <v>0</v>
      </c>
      <c r="H290" s="238">
        <f t="shared" si="23"/>
        <v>0</v>
      </c>
      <c r="I290" s="238">
        <f t="shared" si="24"/>
        <v>0</v>
      </c>
      <c r="J290" s="238">
        <f t="shared" si="25"/>
        <v>0</v>
      </c>
      <c r="K290" s="5">
        <v>0</v>
      </c>
      <c r="L290" s="122">
        <v>0</v>
      </c>
      <c r="M290" s="238">
        <f t="shared" si="26"/>
        <v>0</v>
      </c>
      <c r="N290" s="26">
        <f t="shared" si="27"/>
        <v>0</v>
      </c>
      <c r="O290" s="1" t="str">
        <f>'Door Comparison'!X290</f>
        <v>Omitted</v>
      </c>
    </row>
    <row r="291" spans="1:15" x14ac:dyDescent="0.2">
      <c r="A291" s="117">
        <f>'Door Comparison'!A291</f>
        <v>5</v>
      </c>
      <c r="B291" s="109">
        <f>'Door Comparison'!B291</f>
        <v>113</v>
      </c>
      <c r="C291" s="109" t="str">
        <f>'Door Comparison'!C291</f>
        <v>A05</v>
      </c>
      <c r="D291" s="109">
        <f>'Door Comparison'!F291</f>
        <v>0</v>
      </c>
      <c r="E291" s="13">
        <f>'Door Comparison'!N291</f>
        <v>0</v>
      </c>
      <c r="F291" s="72">
        <f>('Door Labour'!Z291/'Door Labour'!L$3)*'Door Summary'!H$3</f>
        <v>0</v>
      </c>
      <c r="G291" s="4">
        <f>'Door Materials'!X291</f>
        <v>0</v>
      </c>
      <c r="H291" s="238">
        <f t="shared" si="23"/>
        <v>0</v>
      </c>
      <c r="I291" s="238">
        <f t="shared" si="24"/>
        <v>0</v>
      </c>
      <c r="J291" s="238">
        <f t="shared" si="25"/>
        <v>0</v>
      </c>
      <c r="K291" s="5">
        <v>0</v>
      </c>
      <c r="L291" s="122">
        <v>0</v>
      </c>
      <c r="M291" s="238">
        <f t="shared" si="26"/>
        <v>0</v>
      </c>
      <c r="N291" s="26">
        <f t="shared" si="27"/>
        <v>0</v>
      </c>
      <c r="O291" s="1" t="str">
        <f>'Door Comparison'!X291</f>
        <v>Omitted</v>
      </c>
    </row>
    <row r="292" spans="1:15" x14ac:dyDescent="0.2">
      <c r="A292" s="117">
        <f>'Door Comparison'!A292</f>
        <v>5</v>
      </c>
      <c r="B292" s="109">
        <f>'Door Comparison'!B292</f>
        <v>114</v>
      </c>
      <c r="C292" s="109" t="str">
        <f>'Door Comparison'!C292</f>
        <v>A05</v>
      </c>
      <c r="D292" s="109">
        <f>'Door Comparison'!F292</f>
        <v>0</v>
      </c>
      <c r="E292" s="13">
        <f>'Door Comparison'!N292</f>
        <v>0</v>
      </c>
      <c r="F292" s="72">
        <f>('Door Labour'!Z292/'Door Labour'!L$3)*'Door Summary'!H$3</f>
        <v>0</v>
      </c>
      <c r="G292" s="4">
        <f>'Door Materials'!X292</f>
        <v>0</v>
      </c>
      <c r="H292" s="238">
        <f t="shared" si="23"/>
        <v>0</v>
      </c>
      <c r="I292" s="238">
        <f t="shared" si="24"/>
        <v>0</v>
      </c>
      <c r="J292" s="238">
        <f t="shared" si="25"/>
        <v>0</v>
      </c>
      <c r="K292" s="5">
        <v>0</v>
      </c>
      <c r="L292" s="122">
        <v>0</v>
      </c>
      <c r="M292" s="238">
        <f t="shared" si="26"/>
        <v>0</v>
      </c>
      <c r="N292" s="26">
        <f t="shared" si="27"/>
        <v>0</v>
      </c>
      <c r="O292" s="1" t="str">
        <f>'Door Comparison'!X292</f>
        <v>Omitted</v>
      </c>
    </row>
    <row r="293" spans="1:15" x14ac:dyDescent="0.2">
      <c r="A293" s="117">
        <f>'Door Comparison'!A293</f>
        <v>5</v>
      </c>
      <c r="B293" s="109">
        <f>'Door Comparison'!B293</f>
        <v>115</v>
      </c>
      <c r="C293" s="109" t="str">
        <f>'Door Comparison'!C293</f>
        <v>A05</v>
      </c>
      <c r="D293" s="109">
        <f>'Door Comparison'!F293</f>
        <v>0</v>
      </c>
      <c r="E293" s="13">
        <f>'Door Comparison'!N293</f>
        <v>0</v>
      </c>
      <c r="F293" s="72">
        <f>('Door Labour'!Z293/'Door Labour'!L$3)*'Door Summary'!H$3</f>
        <v>0</v>
      </c>
      <c r="G293" s="4">
        <f>'Door Materials'!X293</f>
        <v>0</v>
      </c>
      <c r="H293" s="238">
        <f t="shared" si="23"/>
        <v>0</v>
      </c>
      <c r="I293" s="238">
        <f t="shared" si="24"/>
        <v>0</v>
      </c>
      <c r="J293" s="238">
        <f t="shared" si="25"/>
        <v>0</v>
      </c>
      <c r="K293" s="5">
        <v>0</v>
      </c>
      <c r="L293" s="122">
        <v>0</v>
      </c>
      <c r="M293" s="238">
        <f t="shared" si="26"/>
        <v>0</v>
      </c>
      <c r="N293" s="26">
        <f t="shared" si="27"/>
        <v>0</v>
      </c>
      <c r="O293" s="1" t="str">
        <f>'Door Comparison'!X293</f>
        <v>Omitted</v>
      </c>
    </row>
    <row r="294" spans="1:15" x14ac:dyDescent="0.2">
      <c r="A294" s="117">
        <f>'Door Comparison'!A294</f>
        <v>5</v>
      </c>
      <c r="B294" s="109">
        <f>'Door Comparison'!B294</f>
        <v>116</v>
      </c>
      <c r="C294" s="109" t="str">
        <f>'Door Comparison'!C294</f>
        <v>A05</v>
      </c>
      <c r="D294" s="109">
        <f>'Door Comparison'!F294</f>
        <v>0</v>
      </c>
      <c r="E294" s="13">
        <f>'Door Comparison'!N294</f>
        <v>0</v>
      </c>
      <c r="F294" s="72">
        <f>('Door Labour'!Z294/'Door Labour'!L$3)*'Door Summary'!H$3</f>
        <v>0</v>
      </c>
      <c r="G294" s="4">
        <f>'Door Materials'!X294</f>
        <v>0</v>
      </c>
      <c r="H294" s="238">
        <f t="shared" si="23"/>
        <v>0</v>
      </c>
      <c r="I294" s="238">
        <f t="shared" si="24"/>
        <v>0</v>
      </c>
      <c r="J294" s="238">
        <f t="shared" si="25"/>
        <v>0</v>
      </c>
      <c r="K294" s="5">
        <v>0</v>
      </c>
      <c r="L294" s="122">
        <v>0</v>
      </c>
      <c r="M294" s="238">
        <f t="shared" si="26"/>
        <v>0</v>
      </c>
      <c r="N294" s="26">
        <f t="shared" si="27"/>
        <v>0</v>
      </c>
      <c r="O294" s="1" t="str">
        <f>'Door Comparison'!X294</f>
        <v>Omitted</v>
      </c>
    </row>
    <row r="295" spans="1:15" x14ac:dyDescent="0.2">
      <c r="A295" s="117">
        <f>'Door Comparison'!A295</f>
        <v>5</v>
      </c>
      <c r="B295" s="109">
        <f>'Door Comparison'!B295</f>
        <v>117</v>
      </c>
      <c r="C295" s="109" t="str">
        <f>'Door Comparison'!C295</f>
        <v>A05</v>
      </c>
      <c r="D295" s="109">
        <f>'Door Comparison'!F295</f>
        <v>0</v>
      </c>
      <c r="E295" s="13">
        <f>'Door Comparison'!N295</f>
        <v>0</v>
      </c>
      <c r="F295" s="72">
        <f>('Door Labour'!Z295/'Door Labour'!L$3)*'Door Summary'!H$3</f>
        <v>0</v>
      </c>
      <c r="G295" s="4">
        <f>'Door Materials'!X295</f>
        <v>0</v>
      </c>
      <c r="H295" s="238">
        <f t="shared" si="23"/>
        <v>0</v>
      </c>
      <c r="I295" s="238">
        <f t="shared" si="24"/>
        <v>0</v>
      </c>
      <c r="J295" s="238">
        <f t="shared" si="25"/>
        <v>0</v>
      </c>
      <c r="K295" s="5">
        <v>0</v>
      </c>
      <c r="L295" s="122">
        <v>0</v>
      </c>
      <c r="M295" s="238">
        <f t="shared" si="26"/>
        <v>0</v>
      </c>
      <c r="N295" s="26">
        <f t="shared" si="27"/>
        <v>0</v>
      </c>
      <c r="O295" s="1" t="str">
        <f>'Door Comparison'!X295</f>
        <v>Omitted</v>
      </c>
    </row>
    <row r="296" spans="1:15" x14ac:dyDescent="0.2">
      <c r="A296" s="117">
        <f>'Door Comparison'!A296</f>
        <v>5</v>
      </c>
      <c r="B296" s="109">
        <f>'Door Comparison'!B296</f>
        <v>118</v>
      </c>
      <c r="C296" s="109" t="str">
        <f>'Door Comparison'!C296</f>
        <v>A05</v>
      </c>
      <c r="D296" s="109">
        <f>'Door Comparison'!F296</f>
        <v>0</v>
      </c>
      <c r="E296" s="13">
        <f>'Door Comparison'!N296</f>
        <v>0</v>
      </c>
      <c r="F296" s="72">
        <f>('Door Labour'!Z296/'Door Labour'!L$3)*'Door Summary'!H$3</f>
        <v>0</v>
      </c>
      <c r="G296" s="4">
        <f>'Door Materials'!X296</f>
        <v>0</v>
      </c>
      <c r="H296" s="238">
        <f t="shared" si="23"/>
        <v>0</v>
      </c>
      <c r="I296" s="238">
        <f t="shared" si="24"/>
        <v>0</v>
      </c>
      <c r="J296" s="238">
        <f t="shared" si="25"/>
        <v>0</v>
      </c>
      <c r="K296" s="5">
        <v>0</v>
      </c>
      <c r="L296" s="122">
        <v>0</v>
      </c>
      <c r="M296" s="238">
        <f t="shared" si="26"/>
        <v>0</v>
      </c>
      <c r="N296" s="26">
        <f t="shared" si="27"/>
        <v>0</v>
      </c>
      <c r="O296" s="1" t="str">
        <f>'Door Comparison'!X296</f>
        <v>Omitted</v>
      </c>
    </row>
    <row r="297" spans="1:15" x14ac:dyDescent="0.2">
      <c r="A297" s="117">
        <f>'Door Comparison'!A297</f>
        <v>5</v>
      </c>
      <c r="B297" s="109">
        <f>'Door Comparison'!B297</f>
        <v>119</v>
      </c>
      <c r="C297" s="109" t="str">
        <f>'Door Comparison'!C297</f>
        <v>A05</v>
      </c>
      <c r="D297" s="109">
        <f>'Door Comparison'!F297</f>
        <v>0</v>
      </c>
      <c r="E297" s="13">
        <f>'Door Comparison'!N297</f>
        <v>0</v>
      </c>
      <c r="F297" s="72">
        <f>('Door Labour'!Z297/'Door Labour'!L$3)*'Door Summary'!H$3</f>
        <v>0</v>
      </c>
      <c r="G297" s="4">
        <f>'Door Materials'!X297</f>
        <v>0</v>
      </c>
      <c r="H297" s="238">
        <f t="shared" si="23"/>
        <v>0</v>
      </c>
      <c r="I297" s="238">
        <f t="shared" si="24"/>
        <v>0</v>
      </c>
      <c r="J297" s="238">
        <f t="shared" si="25"/>
        <v>0</v>
      </c>
      <c r="K297" s="5">
        <v>0</v>
      </c>
      <c r="L297" s="122">
        <v>0</v>
      </c>
      <c r="M297" s="238">
        <f t="shared" si="26"/>
        <v>0</v>
      </c>
      <c r="N297" s="26">
        <f t="shared" si="27"/>
        <v>0</v>
      </c>
      <c r="O297" s="1" t="str">
        <f>'Door Comparison'!X297</f>
        <v>Omitted</v>
      </c>
    </row>
    <row r="298" spans="1:15" x14ac:dyDescent="0.2">
      <c r="A298" s="117">
        <f>'Door Comparison'!A298</f>
        <v>5</v>
      </c>
      <c r="B298" s="109">
        <f>'Door Comparison'!B298</f>
        <v>120</v>
      </c>
      <c r="C298" s="109" t="str">
        <f>'Door Comparison'!C298</f>
        <v>A05</v>
      </c>
      <c r="D298" s="109">
        <f>'Door Comparison'!F298</f>
        <v>0</v>
      </c>
      <c r="E298" s="13">
        <f>'Door Comparison'!N298</f>
        <v>0</v>
      </c>
      <c r="F298" s="72">
        <f>('Door Labour'!Z298/'Door Labour'!L$3)*'Door Summary'!H$3</f>
        <v>0</v>
      </c>
      <c r="G298" s="4">
        <f>'Door Materials'!X298</f>
        <v>0</v>
      </c>
      <c r="H298" s="238">
        <f t="shared" si="23"/>
        <v>0</v>
      </c>
      <c r="I298" s="238">
        <f t="shared" si="24"/>
        <v>0</v>
      </c>
      <c r="J298" s="238">
        <f t="shared" si="25"/>
        <v>0</v>
      </c>
      <c r="K298" s="5">
        <v>0</v>
      </c>
      <c r="L298" s="122">
        <v>0</v>
      </c>
      <c r="M298" s="238">
        <f t="shared" si="26"/>
        <v>0</v>
      </c>
      <c r="N298" s="26">
        <f t="shared" si="27"/>
        <v>0</v>
      </c>
      <c r="O298" s="1" t="str">
        <f>'Door Comparison'!X298</f>
        <v>Omitted</v>
      </c>
    </row>
    <row r="299" spans="1:15" x14ac:dyDescent="0.2">
      <c r="A299" s="117">
        <f>'Door Comparison'!A299</f>
        <v>5</v>
      </c>
      <c r="B299" s="109">
        <f>'Door Comparison'!B299</f>
        <v>121</v>
      </c>
      <c r="C299" s="109" t="str">
        <f>'Door Comparison'!C299</f>
        <v>A05</v>
      </c>
      <c r="D299" s="109">
        <f>'Door Comparison'!F299</f>
        <v>0</v>
      </c>
      <c r="E299" s="13">
        <f>'Door Comparison'!N299</f>
        <v>0</v>
      </c>
      <c r="F299" s="72">
        <f>('Door Labour'!Z299/'Door Labour'!L$3)*'Door Summary'!H$3</f>
        <v>0</v>
      </c>
      <c r="G299" s="4">
        <f>'Door Materials'!X299</f>
        <v>0</v>
      </c>
      <c r="H299" s="238">
        <f t="shared" si="23"/>
        <v>0</v>
      </c>
      <c r="I299" s="238">
        <f t="shared" si="24"/>
        <v>0</v>
      </c>
      <c r="J299" s="238">
        <f t="shared" si="25"/>
        <v>0</v>
      </c>
      <c r="K299" s="5">
        <v>0</v>
      </c>
      <c r="L299" s="122">
        <v>0</v>
      </c>
      <c r="M299" s="238">
        <f t="shared" si="26"/>
        <v>0</v>
      </c>
      <c r="N299" s="26">
        <f t="shared" si="27"/>
        <v>0</v>
      </c>
      <c r="O299" s="1" t="str">
        <f>'Door Comparison'!X299</f>
        <v>Omitted</v>
      </c>
    </row>
    <row r="300" spans="1:15" x14ac:dyDescent="0.2">
      <c r="A300" s="117">
        <f>'Door Comparison'!A300</f>
        <v>5</v>
      </c>
      <c r="B300" s="109">
        <f>'Door Comparison'!B300</f>
        <v>122</v>
      </c>
      <c r="C300" s="109" t="str">
        <f>'Door Comparison'!C300</f>
        <v>A05</v>
      </c>
      <c r="D300" s="109">
        <f>'Door Comparison'!F300</f>
        <v>0</v>
      </c>
      <c r="E300" s="13">
        <f>'Door Comparison'!N300</f>
        <v>0</v>
      </c>
      <c r="F300" s="72">
        <f>('Door Labour'!Z300/'Door Labour'!L$3)*'Door Summary'!H$3</f>
        <v>0</v>
      </c>
      <c r="G300" s="4">
        <f>'Door Materials'!X300</f>
        <v>0</v>
      </c>
      <c r="H300" s="238">
        <f t="shared" si="23"/>
        <v>0</v>
      </c>
      <c r="I300" s="238">
        <f t="shared" si="24"/>
        <v>0</v>
      </c>
      <c r="J300" s="238">
        <f t="shared" si="25"/>
        <v>0</v>
      </c>
      <c r="K300" s="5">
        <v>0</v>
      </c>
      <c r="L300" s="122">
        <v>0</v>
      </c>
      <c r="M300" s="238">
        <f t="shared" si="26"/>
        <v>0</v>
      </c>
      <c r="N300" s="26">
        <f t="shared" si="27"/>
        <v>0</v>
      </c>
      <c r="O300" s="1" t="str">
        <f>'Door Comparison'!X300</f>
        <v>Omitted</v>
      </c>
    </row>
    <row r="301" spans="1:15" x14ac:dyDescent="0.2">
      <c r="A301" s="117">
        <f>'Door Comparison'!A301</f>
        <v>5</v>
      </c>
      <c r="B301" s="109">
        <f>'Door Comparison'!B301</f>
        <v>123</v>
      </c>
      <c r="C301" s="109" t="str">
        <f>'Door Comparison'!C301</f>
        <v>A05</v>
      </c>
      <c r="D301" s="109">
        <f>'Door Comparison'!F301</f>
        <v>0</v>
      </c>
      <c r="E301" s="13">
        <f>'Door Comparison'!N301</f>
        <v>0</v>
      </c>
      <c r="F301" s="72">
        <f>('Door Labour'!Z301/'Door Labour'!L$3)*'Door Summary'!H$3</f>
        <v>0</v>
      </c>
      <c r="G301" s="4">
        <f>'Door Materials'!X301</f>
        <v>0</v>
      </c>
      <c r="H301" s="238">
        <f t="shared" si="23"/>
        <v>0</v>
      </c>
      <c r="I301" s="238">
        <f t="shared" si="24"/>
        <v>0</v>
      </c>
      <c r="J301" s="238">
        <f t="shared" si="25"/>
        <v>0</v>
      </c>
      <c r="K301" s="5">
        <v>0</v>
      </c>
      <c r="L301" s="122">
        <v>0</v>
      </c>
      <c r="M301" s="238">
        <f t="shared" si="26"/>
        <v>0</v>
      </c>
      <c r="N301" s="26">
        <f t="shared" si="27"/>
        <v>0</v>
      </c>
      <c r="O301" s="1" t="str">
        <f>'Door Comparison'!X301</f>
        <v>Omitted</v>
      </c>
    </row>
    <row r="302" spans="1:15" x14ac:dyDescent="0.2">
      <c r="A302" s="117">
        <f>'Door Comparison'!A302</f>
        <v>5</v>
      </c>
      <c r="B302" s="109">
        <f>'Door Comparison'!B302</f>
        <v>124</v>
      </c>
      <c r="C302" s="109" t="str">
        <f>'Door Comparison'!C302</f>
        <v>A05</v>
      </c>
      <c r="D302" s="109">
        <f>'Door Comparison'!F302</f>
        <v>0</v>
      </c>
      <c r="E302" s="13">
        <f>'Door Comparison'!N302</f>
        <v>0</v>
      </c>
      <c r="F302" s="72">
        <f>('Door Labour'!Z302/'Door Labour'!L$3)*'Door Summary'!H$3</f>
        <v>0</v>
      </c>
      <c r="G302" s="4">
        <f>'Door Materials'!X302</f>
        <v>0</v>
      </c>
      <c r="H302" s="238">
        <f t="shared" si="23"/>
        <v>0</v>
      </c>
      <c r="I302" s="238">
        <f t="shared" si="24"/>
        <v>0</v>
      </c>
      <c r="J302" s="238">
        <f t="shared" si="25"/>
        <v>0</v>
      </c>
      <c r="K302" s="5">
        <v>0</v>
      </c>
      <c r="L302" s="122">
        <v>0</v>
      </c>
      <c r="M302" s="238">
        <f t="shared" si="26"/>
        <v>0</v>
      </c>
      <c r="N302" s="26">
        <f t="shared" si="27"/>
        <v>0</v>
      </c>
      <c r="O302" s="1" t="str">
        <f>'Door Comparison'!X302</f>
        <v>Omitted</v>
      </c>
    </row>
    <row r="303" spans="1:15" x14ac:dyDescent="0.2">
      <c r="A303" s="117">
        <f>'Door Comparison'!A303</f>
        <v>5</v>
      </c>
      <c r="B303" s="109">
        <f>'Door Comparison'!B303</f>
        <v>125</v>
      </c>
      <c r="C303" s="109" t="str">
        <f>'Door Comparison'!C303</f>
        <v>A05</v>
      </c>
      <c r="D303" s="109">
        <f>'Door Comparison'!F303</f>
        <v>0</v>
      </c>
      <c r="E303" s="13">
        <f>'Door Comparison'!N303</f>
        <v>0</v>
      </c>
      <c r="F303" s="72">
        <f>('Door Labour'!Z303/'Door Labour'!L$3)*'Door Summary'!H$3</f>
        <v>0</v>
      </c>
      <c r="G303" s="4">
        <f>'Door Materials'!X303</f>
        <v>0</v>
      </c>
      <c r="H303" s="238">
        <f t="shared" si="23"/>
        <v>0</v>
      </c>
      <c r="I303" s="238">
        <f t="shared" si="24"/>
        <v>0</v>
      </c>
      <c r="J303" s="238">
        <f t="shared" si="25"/>
        <v>0</v>
      </c>
      <c r="K303" s="5">
        <v>0</v>
      </c>
      <c r="L303" s="122">
        <v>0</v>
      </c>
      <c r="M303" s="238">
        <f t="shared" si="26"/>
        <v>0</v>
      </c>
      <c r="N303" s="26">
        <f t="shared" si="27"/>
        <v>0</v>
      </c>
      <c r="O303" s="1" t="str">
        <f>'Door Comparison'!X303</f>
        <v>Omitted</v>
      </c>
    </row>
    <row r="304" spans="1:15" x14ac:dyDescent="0.2">
      <c r="A304" s="117">
        <f>'Door Comparison'!A304</f>
        <v>5</v>
      </c>
      <c r="B304" s="109">
        <f>'Door Comparison'!B304</f>
        <v>126</v>
      </c>
      <c r="C304" s="109" t="str">
        <f>'Door Comparison'!C304</f>
        <v>A05</v>
      </c>
      <c r="D304" s="109">
        <f>'Door Comparison'!F304</f>
        <v>0</v>
      </c>
      <c r="E304" s="13">
        <f>'Door Comparison'!N304</f>
        <v>0</v>
      </c>
      <c r="F304" s="72">
        <f>('Door Labour'!Z304/'Door Labour'!L$3)*'Door Summary'!H$3</f>
        <v>0</v>
      </c>
      <c r="G304" s="4">
        <f>'Door Materials'!X304</f>
        <v>0</v>
      </c>
      <c r="H304" s="238">
        <f t="shared" si="23"/>
        <v>0</v>
      </c>
      <c r="I304" s="238">
        <f t="shared" si="24"/>
        <v>0</v>
      </c>
      <c r="J304" s="238">
        <f t="shared" si="25"/>
        <v>0</v>
      </c>
      <c r="K304" s="5">
        <v>0</v>
      </c>
      <c r="L304" s="122">
        <v>0</v>
      </c>
      <c r="M304" s="238">
        <f t="shared" si="26"/>
        <v>0</v>
      </c>
      <c r="N304" s="26">
        <f t="shared" si="27"/>
        <v>0</v>
      </c>
      <c r="O304" s="1" t="str">
        <f>'Door Comparison'!X304</f>
        <v>Omitted</v>
      </c>
    </row>
    <row r="305" spans="1:15" x14ac:dyDescent="0.2">
      <c r="A305" s="117">
        <f>'Door Comparison'!A305</f>
        <v>5</v>
      </c>
      <c r="B305" s="109">
        <f>'Door Comparison'!B305</f>
        <v>127</v>
      </c>
      <c r="C305" s="109" t="str">
        <f>'Door Comparison'!C305</f>
        <v>A05</v>
      </c>
      <c r="D305" s="109">
        <f>'Door Comparison'!F305</f>
        <v>0</v>
      </c>
      <c r="E305" s="13">
        <f>'Door Comparison'!N305</f>
        <v>0</v>
      </c>
      <c r="F305" s="72">
        <f>('Door Labour'!Z305/'Door Labour'!L$3)*'Door Summary'!H$3</f>
        <v>0</v>
      </c>
      <c r="G305" s="4">
        <f>'Door Materials'!X305</f>
        <v>0</v>
      </c>
      <c r="H305" s="238">
        <f t="shared" si="23"/>
        <v>0</v>
      </c>
      <c r="I305" s="238">
        <f t="shared" si="24"/>
        <v>0</v>
      </c>
      <c r="J305" s="238">
        <f t="shared" si="25"/>
        <v>0</v>
      </c>
      <c r="K305" s="5">
        <v>0</v>
      </c>
      <c r="L305" s="122">
        <v>0</v>
      </c>
      <c r="M305" s="238">
        <f t="shared" si="26"/>
        <v>0</v>
      </c>
      <c r="N305" s="26">
        <f t="shared" si="27"/>
        <v>0</v>
      </c>
      <c r="O305" s="1" t="str">
        <f>'Door Comparison'!X305</f>
        <v>Omitted</v>
      </c>
    </row>
    <row r="306" spans="1:15" x14ac:dyDescent="0.2">
      <c r="A306" s="117">
        <f>'Door Comparison'!A306</f>
        <v>5</v>
      </c>
      <c r="B306" s="109">
        <f>'Door Comparison'!B306</f>
        <v>128</v>
      </c>
      <c r="C306" s="109" t="str">
        <f>'Door Comparison'!C306</f>
        <v>A05</v>
      </c>
      <c r="D306" s="109">
        <f>'Door Comparison'!F306</f>
        <v>0</v>
      </c>
      <c r="E306" s="13">
        <f>'Door Comparison'!N306</f>
        <v>0</v>
      </c>
      <c r="F306" s="72">
        <f>('Door Labour'!Z306/'Door Labour'!L$3)*'Door Summary'!H$3</f>
        <v>0</v>
      </c>
      <c r="G306" s="4">
        <f>'Door Materials'!X306</f>
        <v>0</v>
      </c>
      <c r="H306" s="238">
        <f t="shared" si="23"/>
        <v>0</v>
      </c>
      <c r="I306" s="238">
        <f t="shared" si="24"/>
        <v>0</v>
      </c>
      <c r="J306" s="238">
        <f t="shared" si="25"/>
        <v>0</v>
      </c>
      <c r="K306" s="5">
        <v>0</v>
      </c>
      <c r="L306" s="122">
        <v>0</v>
      </c>
      <c r="M306" s="238">
        <f t="shared" si="26"/>
        <v>0</v>
      </c>
      <c r="N306" s="26">
        <f t="shared" si="27"/>
        <v>0</v>
      </c>
      <c r="O306" s="1" t="str">
        <f>'Door Comparison'!X306</f>
        <v>Omitted</v>
      </c>
    </row>
    <row r="307" spans="1:15" x14ac:dyDescent="0.2">
      <c r="A307" s="117">
        <f>'Door Comparison'!A307</f>
        <v>5</v>
      </c>
      <c r="B307" s="109">
        <f>'Door Comparison'!B307</f>
        <v>129</v>
      </c>
      <c r="C307" s="109" t="str">
        <f>'Door Comparison'!C307</f>
        <v>A05</v>
      </c>
      <c r="D307" s="109">
        <f>'Door Comparison'!F307</f>
        <v>0</v>
      </c>
      <c r="E307" s="13">
        <f>'Door Comparison'!N307</f>
        <v>0</v>
      </c>
      <c r="F307" s="72">
        <f>('Door Labour'!Z307/'Door Labour'!L$3)*'Door Summary'!H$3</f>
        <v>0</v>
      </c>
      <c r="G307" s="4">
        <f>'Door Materials'!X307</f>
        <v>0</v>
      </c>
      <c r="H307" s="238">
        <f t="shared" si="23"/>
        <v>0</v>
      </c>
      <c r="I307" s="238">
        <f t="shared" si="24"/>
        <v>0</v>
      </c>
      <c r="J307" s="238">
        <f t="shared" si="25"/>
        <v>0</v>
      </c>
      <c r="K307" s="5">
        <v>0</v>
      </c>
      <c r="L307" s="122">
        <v>0</v>
      </c>
      <c r="M307" s="238">
        <f t="shared" si="26"/>
        <v>0</v>
      </c>
      <c r="N307" s="26">
        <f t="shared" si="27"/>
        <v>0</v>
      </c>
      <c r="O307" s="1" t="str">
        <f>'Door Comparison'!X307</f>
        <v>Omitted</v>
      </c>
    </row>
    <row r="308" spans="1:15" x14ac:dyDescent="0.2">
      <c r="A308" s="117">
        <f>'Door Comparison'!A308</f>
        <v>5</v>
      </c>
      <c r="B308" s="109">
        <f>'Door Comparison'!B308</f>
        <v>130</v>
      </c>
      <c r="C308" s="109" t="str">
        <f>'Door Comparison'!C308</f>
        <v>A05</v>
      </c>
      <c r="D308" s="109">
        <f>'Door Comparison'!F308</f>
        <v>0</v>
      </c>
      <c r="E308" s="13">
        <f>'Door Comparison'!N308</f>
        <v>0</v>
      </c>
      <c r="F308" s="72">
        <f>('Door Labour'!Z308/'Door Labour'!L$3)*'Door Summary'!H$3</f>
        <v>0</v>
      </c>
      <c r="G308" s="4">
        <f>'Door Materials'!X308</f>
        <v>0</v>
      </c>
      <c r="H308" s="238">
        <f t="shared" si="23"/>
        <v>0</v>
      </c>
      <c r="I308" s="238">
        <f t="shared" si="24"/>
        <v>0</v>
      </c>
      <c r="J308" s="238">
        <f t="shared" si="25"/>
        <v>0</v>
      </c>
      <c r="K308" s="5">
        <v>0</v>
      </c>
      <c r="L308" s="122">
        <v>0</v>
      </c>
      <c r="M308" s="238">
        <f t="shared" si="26"/>
        <v>0</v>
      </c>
      <c r="N308" s="26">
        <f t="shared" si="27"/>
        <v>0</v>
      </c>
      <c r="O308" s="1" t="str">
        <f>'Door Comparison'!X308</f>
        <v>Omitted</v>
      </c>
    </row>
    <row r="309" spans="1:15" x14ac:dyDescent="0.2">
      <c r="A309" s="117">
        <f>'Door Comparison'!A309</f>
        <v>5</v>
      </c>
      <c r="B309" s="109">
        <f>'Door Comparison'!B309</f>
        <v>131</v>
      </c>
      <c r="C309" s="109" t="str">
        <f>'Door Comparison'!C309</f>
        <v>A05</v>
      </c>
      <c r="D309" s="109">
        <f>'Door Comparison'!F309</f>
        <v>0</v>
      </c>
      <c r="E309" s="13">
        <f>'Door Comparison'!N309</f>
        <v>0</v>
      </c>
      <c r="F309" s="72">
        <f>('Door Labour'!Z309/'Door Labour'!L$3)*'Door Summary'!H$3</f>
        <v>0</v>
      </c>
      <c r="G309" s="4">
        <f>'Door Materials'!X309</f>
        <v>0</v>
      </c>
      <c r="H309" s="238">
        <f t="shared" si="23"/>
        <v>0</v>
      </c>
      <c r="I309" s="238">
        <f t="shared" si="24"/>
        <v>0</v>
      </c>
      <c r="J309" s="238">
        <f t="shared" si="25"/>
        <v>0</v>
      </c>
      <c r="K309" s="5">
        <v>0</v>
      </c>
      <c r="L309" s="122">
        <v>0</v>
      </c>
      <c r="M309" s="238">
        <f t="shared" si="26"/>
        <v>0</v>
      </c>
      <c r="N309" s="26">
        <f t="shared" si="27"/>
        <v>0</v>
      </c>
      <c r="O309" s="1" t="str">
        <f>'Door Comparison'!X309</f>
        <v>Omitted</v>
      </c>
    </row>
    <row r="310" spans="1:15" x14ac:dyDescent="0.2">
      <c r="A310" s="117">
        <f>'Door Comparison'!A310</f>
        <v>5</v>
      </c>
      <c r="B310" s="109">
        <f>'Door Comparison'!B310</f>
        <v>132</v>
      </c>
      <c r="C310" s="109" t="str">
        <f>'Door Comparison'!C310</f>
        <v>R02</v>
      </c>
      <c r="D310" s="109" t="str">
        <f>'Door Comparison'!F310</f>
        <v>Profab</v>
      </c>
      <c r="E310" s="13">
        <f>'Door Comparison'!N310</f>
        <v>1</v>
      </c>
      <c r="F310" s="72">
        <f>('Door Labour'!Z310/'Door Labour'!L$3)*'Door Summary'!H$3</f>
        <v>175.37</v>
      </c>
      <c r="G310" s="4">
        <f>'Door Materials'!X310</f>
        <v>119.76</v>
      </c>
      <c r="H310" s="238">
        <f t="shared" si="23"/>
        <v>295.13</v>
      </c>
      <c r="I310" s="238">
        <f t="shared" si="24"/>
        <v>35.42</v>
      </c>
      <c r="J310" s="238">
        <f t="shared" si="25"/>
        <v>330.55</v>
      </c>
      <c r="K310" s="5">
        <v>0</v>
      </c>
      <c r="L310" s="122">
        <v>0</v>
      </c>
      <c r="M310" s="238">
        <f t="shared" si="26"/>
        <v>330.55</v>
      </c>
      <c r="N310" s="26">
        <f t="shared" si="27"/>
        <v>330.55</v>
      </c>
      <c r="O310" s="1" t="str">
        <f>'Door Comparison'!X310</f>
        <v>Profab recommend a door primed for on site decoration by others to match surrounding finishes.</v>
      </c>
    </row>
    <row r="311" spans="1:15" x14ac:dyDescent="0.2">
      <c r="A311" s="117">
        <f>'Door Comparison'!A311</f>
        <v>5</v>
      </c>
      <c r="B311" s="109">
        <f>'Door Comparison'!B311</f>
        <v>133</v>
      </c>
      <c r="C311" s="109" t="str">
        <f>'Door Comparison'!C311</f>
        <v>R01</v>
      </c>
      <c r="D311" s="109" t="str">
        <f>'Door Comparison'!F311</f>
        <v>Timber</v>
      </c>
      <c r="E311" s="13">
        <f>'Door Comparison'!N311</f>
        <v>1</v>
      </c>
      <c r="F311" s="72">
        <f>('Door Labour'!Z311/'Door Labour'!L$3)*'Door Summary'!H$3</f>
        <v>201.89</v>
      </c>
      <c r="G311" s="4">
        <f>'Door Materials'!X311</f>
        <v>782.31</v>
      </c>
      <c r="H311" s="238">
        <f t="shared" si="23"/>
        <v>984.2</v>
      </c>
      <c r="I311" s="238">
        <f t="shared" si="24"/>
        <v>118.1</v>
      </c>
      <c r="J311" s="238">
        <f t="shared" si="25"/>
        <v>1102.3</v>
      </c>
      <c r="K311" s="5">
        <v>0</v>
      </c>
      <c r="L311" s="122">
        <v>0</v>
      </c>
      <c r="M311" s="238">
        <f t="shared" si="26"/>
        <v>1102.3</v>
      </c>
      <c r="N311" s="26">
        <f t="shared" si="27"/>
        <v>1102.3</v>
      </c>
    </row>
    <row r="312" spans="1:15" x14ac:dyDescent="0.2">
      <c r="A312" s="117">
        <f>'Door Comparison'!A312</f>
        <v>5</v>
      </c>
      <c r="B312" s="109">
        <f>'Door Comparison'!B312</f>
        <v>134</v>
      </c>
      <c r="C312" s="109" t="str">
        <f>'Door Comparison'!C312</f>
        <v>R01</v>
      </c>
      <c r="D312" s="109" t="str">
        <f>'Door Comparison'!F312</f>
        <v>Timber</v>
      </c>
      <c r="E312" s="13">
        <f>'Door Comparison'!N312</f>
        <v>1</v>
      </c>
      <c r="F312" s="72">
        <f>('Door Labour'!Z312/'Door Labour'!L$3)*'Door Summary'!H$3</f>
        <v>201.89</v>
      </c>
      <c r="G312" s="4">
        <f>'Door Materials'!X312</f>
        <v>782.31</v>
      </c>
      <c r="H312" s="238">
        <f t="shared" si="23"/>
        <v>984.2</v>
      </c>
      <c r="I312" s="238">
        <f t="shared" si="24"/>
        <v>118.1</v>
      </c>
      <c r="J312" s="238">
        <f t="shared" si="25"/>
        <v>1102.3</v>
      </c>
      <c r="K312" s="5">
        <v>0</v>
      </c>
      <c r="L312" s="122">
        <v>0</v>
      </c>
      <c r="M312" s="238">
        <f t="shared" si="26"/>
        <v>1102.3</v>
      </c>
      <c r="N312" s="26">
        <f t="shared" si="27"/>
        <v>1102.3</v>
      </c>
    </row>
    <row r="313" spans="1:15" x14ac:dyDescent="0.2">
      <c r="A313" s="117">
        <f>'Door Comparison'!A313</f>
        <v>5</v>
      </c>
      <c r="B313" s="109">
        <f>'Door Comparison'!B313</f>
        <v>135</v>
      </c>
      <c r="C313" s="109" t="str">
        <f>'Door Comparison'!C313</f>
        <v>E06</v>
      </c>
      <c r="D313" s="109" t="str">
        <f>'Door Comparison'!F313</f>
        <v>Metal</v>
      </c>
      <c r="E313" s="13">
        <f>'Door Comparison'!N313</f>
        <v>1</v>
      </c>
      <c r="F313" s="72">
        <f>('Door Labour'!Z313/'Door Labour'!L$3)*'Door Summary'!H$3</f>
        <v>0</v>
      </c>
      <c r="G313" s="4">
        <f>'Door Materials'!X313</f>
        <v>1007.77</v>
      </c>
      <c r="H313" s="238">
        <f t="shared" si="23"/>
        <v>1007.77</v>
      </c>
      <c r="I313" s="238">
        <f t="shared" si="24"/>
        <v>120.93</v>
      </c>
      <c r="J313" s="238">
        <f t="shared" si="25"/>
        <v>1128.7</v>
      </c>
      <c r="K313" s="5">
        <v>0</v>
      </c>
      <c r="L313" s="122">
        <v>0</v>
      </c>
      <c r="M313" s="238">
        <f t="shared" si="26"/>
        <v>1128.7</v>
      </c>
      <c r="N313" s="26">
        <f t="shared" si="27"/>
        <v>1128.7</v>
      </c>
      <c r="O313" s="1" t="str">
        <f>'Door Comparison'!X313</f>
        <v>Fully clad metal doors cannot be fire certificated we have therefore allowed for a metal doorset</v>
      </c>
    </row>
    <row r="314" spans="1:15" x14ac:dyDescent="0.2">
      <c r="A314" s="117" t="str">
        <f>'Door Comparison'!A314</f>
        <v>05LL</v>
      </c>
      <c r="B314" s="109">
        <f>'Door Comparison'!B314</f>
        <v>1</v>
      </c>
      <c r="C314" s="109" t="str">
        <f>'Door Comparison'!C314</f>
        <v>R10</v>
      </c>
      <c r="D314" s="109" t="str">
        <f>'Door Comparison'!F314</f>
        <v>Profab</v>
      </c>
      <c r="E314" s="13">
        <f>'Door Comparison'!N314</f>
        <v>1</v>
      </c>
      <c r="F314" s="72">
        <f>('Door Labour'!Z314/'Door Labour'!L$3)*'Door Summary'!H$3</f>
        <v>181.22</v>
      </c>
      <c r="G314" s="4">
        <f>'Door Materials'!X314</f>
        <v>401.76</v>
      </c>
      <c r="H314" s="238">
        <f t="shared" si="23"/>
        <v>582.98</v>
      </c>
      <c r="I314" s="238">
        <f t="shared" si="24"/>
        <v>69.959999999999994</v>
      </c>
      <c r="J314" s="238">
        <f t="shared" si="25"/>
        <v>652.94000000000005</v>
      </c>
      <c r="K314" s="5">
        <v>0</v>
      </c>
      <c r="L314" s="122">
        <v>0</v>
      </c>
      <c r="M314" s="238">
        <f t="shared" si="26"/>
        <v>652.94000000000005</v>
      </c>
      <c r="N314" s="26">
        <f t="shared" si="27"/>
        <v>652.94000000000005</v>
      </c>
      <c r="O314" s="1" t="str">
        <f>'Door Comparison'!X314</f>
        <v>No specification, have assumed as DRS-07 with no lever handle</v>
      </c>
    </row>
    <row r="315" spans="1:15" x14ac:dyDescent="0.2">
      <c r="A315" s="117" t="str">
        <f>'Door Comparison'!A315</f>
        <v>05LL</v>
      </c>
      <c r="B315" s="109">
        <f>'Door Comparison'!B315</f>
        <v>2</v>
      </c>
      <c r="C315" s="109" t="str">
        <f>'Door Comparison'!C315</f>
        <v>R10</v>
      </c>
      <c r="D315" s="109" t="str">
        <f>'Door Comparison'!F315</f>
        <v>Profab</v>
      </c>
      <c r="E315" s="13">
        <f>'Door Comparison'!N315</f>
        <v>1</v>
      </c>
      <c r="F315" s="72">
        <f>('Door Labour'!Z315/'Door Labour'!L$3)*'Door Summary'!H$3</f>
        <v>180.66</v>
      </c>
      <c r="G315" s="4">
        <f>'Door Materials'!X315</f>
        <v>385.27</v>
      </c>
      <c r="H315" s="238">
        <f t="shared" si="23"/>
        <v>565.92999999999995</v>
      </c>
      <c r="I315" s="238">
        <f t="shared" si="24"/>
        <v>67.91</v>
      </c>
      <c r="J315" s="238">
        <f t="shared" si="25"/>
        <v>633.84</v>
      </c>
      <c r="K315" s="5">
        <v>0</v>
      </c>
      <c r="L315" s="122">
        <v>0</v>
      </c>
      <c r="M315" s="238">
        <f t="shared" si="26"/>
        <v>633.84</v>
      </c>
      <c r="N315" s="26">
        <f t="shared" si="27"/>
        <v>633.84</v>
      </c>
      <c r="O315" s="1" t="str">
        <f>'Door Comparison'!X315</f>
        <v>No specification, have assumed as DRS-07 with no lever handle</v>
      </c>
    </row>
    <row r="316" spans="1:15" x14ac:dyDescent="0.2">
      <c r="A316" s="117" t="str">
        <f>'Door Comparison'!A316</f>
        <v>05LL</v>
      </c>
      <c r="B316" s="109">
        <f>'Door Comparison'!B316</f>
        <v>3</v>
      </c>
      <c r="C316" s="109" t="str">
        <f>'Door Comparison'!C316</f>
        <v>R10</v>
      </c>
      <c r="D316" s="109" t="str">
        <f>'Door Comparison'!F316</f>
        <v>Profab</v>
      </c>
      <c r="E316" s="13">
        <f>'Door Comparison'!N316</f>
        <v>1</v>
      </c>
      <c r="F316" s="72">
        <f>('Door Labour'!Z316/'Door Labour'!L$3)*'Door Summary'!H$3</f>
        <v>180.66</v>
      </c>
      <c r="G316" s="4">
        <f>'Door Materials'!X316</f>
        <v>385.27</v>
      </c>
      <c r="H316" s="238">
        <f t="shared" si="23"/>
        <v>565.92999999999995</v>
      </c>
      <c r="I316" s="238">
        <f t="shared" si="24"/>
        <v>67.91</v>
      </c>
      <c r="J316" s="238">
        <f t="shared" si="25"/>
        <v>633.84</v>
      </c>
      <c r="K316" s="5">
        <v>0</v>
      </c>
      <c r="L316" s="122">
        <v>0</v>
      </c>
      <c r="M316" s="238">
        <f t="shared" si="26"/>
        <v>633.84</v>
      </c>
      <c r="N316" s="26">
        <f t="shared" si="27"/>
        <v>633.84</v>
      </c>
      <c r="O316" s="1" t="str">
        <f>'Door Comparison'!X316</f>
        <v>No specification, have assumed as DRS-07 with no lever handle</v>
      </c>
    </row>
    <row r="317" spans="1:15" x14ac:dyDescent="0.2">
      <c r="A317" s="117" t="str">
        <f>'Door Comparison'!A317</f>
        <v>05LL</v>
      </c>
      <c r="B317" s="109">
        <f>'Door Comparison'!B317</f>
        <v>4</v>
      </c>
      <c r="C317" s="109" t="str">
        <f>'Door Comparison'!C317</f>
        <v>R10</v>
      </c>
      <c r="D317" s="109" t="str">
        <f>'Door Comparison'!F317</f>
        <v>Profab</v>
      </c>
      <c r="E317" s="13">
        <f>'Door Comparison'!N317</f>
        <v>1</v>
      </c>
      <c r="F317" s="72">
        <f>('Door Labour'!Z317/'Door Labour'!L$3)*'Door Summary'!H$3</f>
        <v>180.66</v>
      </c>
      <c r="G317" s="4">
        <f>'Door Materials'!X317</f>
        <v>385.27</v>
      </c>
      <c r="H317" s="238">
        <f t="shared" si="23"/>
        <v>565.92999999999995</v>
      </c>
      <c r="I317" s="238">
        <f t="shared" si="24"/>
        <v>67.91</v>
      </c>
      <c r="J317" s="238">
        <f t="shared" si="25"/>
        <v>633.84</v>
      </c>
      <c r="K317" s="5">
        <v>0</v>
      </c>
      <c r="L317" s="122">
        <v>0</v>
      </c>
      <c r="M317" s="238">
        <f t="shared" si="26"/>
        <v>633.84</v>
      </c>
      <c r="N317" s="26">
        <f t="shared" si="27"/>
        <v>633.84</v>
      </c>
      <c r="O317" s="1" t="str">
        <f>'Door Comparison'!X317</f>
        <v>No specification, have assumed as DRS-07 with no lever handle</v>
      </c>
    </row>
    <row r="318" spans="1:15" x14ac:dyDescent="0.2">
      <c r="A318" s="117" t="str">
        <f>'Door Comparison'!A318</f>
        <v>05LL</v>
      </c>
      <c r="B318" s="109">
        <f>'Door Comparison'!B318</f>
        <v>5</v>
      </c>
      <c r="C318" s="109" t="str">
        <f>'Door Comparison'!C318</f>
        <v>R10</v>
      </c>
      <c r="D318" s="109" t="str">
        <f>'Door Comparison'!F318</f>
        <v>Profab</v>
      </c>
      <c r="E318" s="13">
        <f>'Door Comparison'!N318</f>
        <v>1</v>
      </c>
      <c r="F318" s="72">
        <f>('Door Labour'!Z318/'Door Labour'!L$3)*'Door Summary'!H$3</f>
        <v>180.66</v>
      </c>
      <c r="G318" s="4">
        <f>'Door Materials'!X318</f>
        <v>385.27</v>
      </c>
      <c r="H318" s="238">
        <f t="shared" si="23"/>
        <v>565.92999999999995</v>
      </c>
      <c r="I318" s="238">
        <f t="shared" si="24"/>
        <v>67.91</v>
      </c>
      <c r="J318" s="238">
        <f t="shared" si="25"/>
        <v>633.84</v>
      </c>
      <c r="K318" s="5">
        <v>0</v>
      </c>
      <c r="L318" s="122">
        <v>0</v>
      </c>
      <c r="M318" s="238">
        <f t="shared" si="26"/>
        <v>633.84</v>
      </c>
      <c r="N318" s="26">
        <f t="shared" si="27"/>
        <v>633.84</v>
      </c>
      <c r="O318" s="1" t="str">
        <f>'Door Comparison'!X318</f>
        <v>No specification, have assumed as DRS-07 with no lever handle</v>
      </c>
    </row>
    <row r="319" spans="1:15" x14ac:dyDescent="0.2">
      <c r="A319" s="117" t="str">
        <f>'Door Comparison'!A319</f>
        <v>05LL</v>
      </c>
      <c r="B319" s="109">
        <f>'Door Comparison'!B319</f>
        <v>6</v>
      </c>
      <c r="C319" s="109" t="str">
        <f>'Door Comparison'!C319</f>
        <v>R10</v>
      </c>
      <c r="D319" s="109" t="str">
        <f>'Door Comparison'!F319</f>
        <v>Profab</v>
      </c>
      <c r="E319" s="13">
        <f>'Door Comparison'!N319</f>
        <v>1</v>
      </c>
      <c r="F319" s="72">
        <f>('Door Labour'!Z319/'Door Labour'!L$3)*'Door Summary'!H$3</f>
        <v>179.64</v>
      </c>
      <c r="G319" s="4">
        <f>'Door Materials'!X319</f>
        <v>361.44</v>
      </c>
      <c r="H319" s="238">
        <f t="shared" si="23"/>
        <v>541.08000000000004</v>
      </c>
      <c r="I319" s="238">
        <f t="shared" si="24"/>
        <v>64.930000000000007</v>
      </c>
      <c r="J319" s="238">
        <f t="shared" si="25"/>
        <v>606.01</v>
      </c>
      <c r="K319" s="5">
        <v>0</v>
      </c>
      <c r="L319" s="122">
        <v>0</v>
      </c>
      <c r="M319" s="238">
        <f t="shared" si="26"/>
        <v>606.01</v>
      </c>
      <c r="N319" s="26">
        <f t="shared" si="27"/>
        <v>606.01</v>
      </c>
      <c r="O319" s="1" t="str">
        <f>'Door Comparison'!X319</f>
        <v>No specification, have assumed as DRS-07 with no lever handle</v>
      </c>
    </row>
    <row r="320" spans="1:15" x14ac:dyDescent="0.2">
      <c r="A320" s="117" t="str">
        <f>'Door Comparison'!A320</f>
        <v>05LL</v>
      </c>
      <c r="B320" s="109">
        <f>'Door Comparison'!B320</f>
        <v>7</v>
      </c>
      <c r="C320" s="109" t="str">
        <f>'Door Comparison'!C320</f>
        <v>R10</v>
      </c>
      <c r="D320" s="109" t="str">
        <f>'Door Comparison'!F320</f>
        <v>Profab</v>
      </c>
      <c r="E320" s="13">
        <f>'Door Comparison'!N320</f>
        <v>1</v>
      </c>
      <c r="F320" s="72">
        <f>('Door Labour'!Z320/'Door Labour'!L$3)*'Door Summary'!H$3</f>
        <v>180.66</v>
      </c>
      <c r="G320" s="4">
        <f>'Door Materials'!X320</f>
        <v>385.27</v>
      </c>
      <c r="H320" s="238">
        <f t="shared" si="23"/>
        <v>565.92999999999995</v>
      </c>
      <c r="I320" s="238">
        <f t="shared" si="24"/>
        <v>67.91</v>
      </c>
      <c r="J320" s="238">
        <f t="shared" si="25"/>
        <v>633.84</v>
      </c>
      <c r="K320" s="5">
        <v>0</v>
      </c>
      <c r="L320" s="122">
        <v>0</v>
      </c>
      <c r="M320" s="238">
        <f t="shared" si="26"/>
        <v>633.84</v>
      </c>
      <c r="N320" s="26">
        <f t="shared" si="27"/>
        <v>633.84</v>
      </c>
      <c r="O320" s="1" t="str">
        <f>'Door Comparison'!X320</f>
        <v>No specification, have assumed as DRS-07 with no lever handle</v>
      </c>
    </row>
    <row r="321" spans="1:15" x14ac:dyDescent="0.2">
      <c r="A321" s="117" t="str">
        <f>'Door Comparison'!A321</f>
        <v>05LL</v>
      </c>
      <c r="B321" s="109">
        <f>'Door Comparison'!B321</f>
        <v>8</v>
      </c>
      <c r="C321" s="109" t="str">
        <f>'Door Comparison'!C321</f>
        <v>R10</v>
      </c>
      <c r="D321" s="109" t="str">
        <f>'Door Comparison'!F321</f>
        <v>Profab</v>
      </c>
      <c r="E321" s="13">
        <f>'Door Comparison'!N321</f>
        <v>1</v>
      </c>
      <c r="F321" s="72">
        <f>('Door Labour'!Z321/'Door Labour'!L$3)*'Door Summary'!H$3</f>
        <v>180.66</v>
      </c>
      <c r="G321" s="4">
        <f>'Door Materials'!X321</f>
        <v>385.27</v>
      </c>
      <c r="H321" s="238">
        <f t="shared" si="23"/>
        <v>565.92999999999995</v>
      </c>
      <c r="I321" s="238">
        <f t="shared" si="24"/>
        <v>67.91</v>
      </c>
      <c r="J321" s="238">
        <f t="shared" si="25"/>
        <v>633.84</v>
      </c>
      <c r="K321" s="5">
        <v>0</v>
      </c>
      <c r="L321" s="122">
        <v>0</v>
      </c>
      <c r="M321" s="238">
        <f t="shared" si="26"/>
        <v>633.84</v>
      </c>
      <c r="N321" s="26">
        <f t="shared" si="27"/>
        <v>633.84</v>
      </c>
      <c r="O321" s="1" t="str">
        <f>'Door Comparison'!X321</f>
        <v>No specification, have assumed as DRS-07 with no lever handle</v>
      </c>
    </row>
    <row r="322" spans="1:15" x14ac:dyDescent="0.2">
      <c r="A322" s="117" t="str">
        <f>'Door Comparison'!A322</f>
        <v>05LL</v>
      </c>
      <c r="B322" s="109">
        <f>'Door Comparison'!B322</f>
        <v>9</v>
      </c>
      <c r="C322" s="109" t="str">
        <f>'Door Comparison'!C322</f>
        <v>R10</v>
      </c>
      <c r="D322" s="109" t="str">
        <f>'Door Comparison'!F322</f>
        <v>Profab</v>
      </c>
      <c r="E322" s="13">
        <f>'Door Comparison'!N322</f>
        <v>1</v>
      </c>
      <c r="F322" s="72">
        <f>('Door Labour'!Z322/'Door Labour'!L$3)*'Door Summary'!H$3</f>
        <v>180.66</v>
      </c>
      <c r="G322" s="4">
        <f>'Door Materials'!X322</f>
        <v>385.27</v>
      </c>
      <c r="H322" s="238">
        <f t="shared" ref="H322:H374" si="28">F322+G322</f>
        <v>565.92999999999995</v>
      </c>
      <c r="I322" s="238">
        <f t="shared" ref="I322:I374" si="29">H322*I$7</f>
        <v>67.91</v>
      </c>
      <c r="J322" s="238">
        <f t="shared" ref="J322:J374" si="30">SUM(H322:I322)</f>
        <v>633.84</v>
      </c>
      <c r="K322" s="5">
        <v>0</v>
      </c>
      <c r="L322" s="122">
        <v>0</v>
      </c>
      <c r="M322" s="238">
        <f t="shared" ref="M322:M374" si="31">J322+K322+L322</f>
        <v>633.84</v>
      </c>
      <c r="N322" s="26">
        <f t="shared" si="27"/>
        <v>633.84</v>
      </c>
      <c r="O322" s="1" t="str">
        <f>'Door Comparison'!X322</f>
        <v>No specification, have assumed as DRS-07 with no lever handle</v>
      </c>
    </row>
    <row r="323" spans="1:15" x14ac:dyDescent="0.2">
      <c r="A323" s="117" t="str">
        <f>'Door Comparison'!A323</f>
        <v>05LL</v>
      </c>
      <c r="B323" s="109">
        <f>'Door Comparison'!B323</f>
        <v>10</v>
      </c>
      <c r="C323" s="109" t="str">
        <f>'Door Comparison'!C323</f>
        <v>R10</v>
      </c>
      <c r="D323" s="109" t="str">
        <f>'Door Comparison'!F323</f>
        <v>Profab</v>
      </c>
      <c r="E323" s="13">
        <f>'Door Comparison'!N323</f>
        <v>1</v>
      </c>
      <c r="F323" s="72">
        <f>('Door Labour'!Z323/'Door Labour'!L$3)*'Door Summary'!H$3</f>
        <v>180.66</v>
      </c>
      <c r="G323" s="4">
        <f>'Door Materials'!X323</f>
        <v>385.27</v>
      </c>
      <c r="H323" s="238">
        <f t="shared" si="28"/>
        <v>565.92999999999995</v>
      </c>
      <c r="I323" s="238">
        <f t="shared" si="29"/>
        <v>67.91</v>
      </c>
      <c r="J323" s="238">
        <f t="shared" si="30"/>
        <v>633.84</v>
      </c>
      <c r="K323" s="5">
        <v>0</v>
      </c>
      <c r="L323" s="122">
        <v>0</v>
      </c>
      <c r="M323" s="238">
        <f t="shared" si="31"/>
        <v>633.84</v>
      </c>
      <c r="N323" s="26">
        <f t="shared" si="27"/>
        <v>633.84</v>
      </c>
      <c r="O323" s="1" t="str">
        <f>'Door Comparison'!X323</f>
        <v>No specification, have assumed as DRS-07 with no lever handle</v>
      </c>
    </row>
    <row r="324" spans="1:15" x14ac:dyDescent="0.2">
      <c r="A324" s="117" t="str">
        <f>'Door Comparison'!A324</f>
        <v>05LL</v>
      </c>
      <c r="B324" s="109">
        <f>'Door Comparison'!B324</f>
        <v>11</v>
      </c>
      <c r="C324" s="109" t="str">
        <f>'Door Comparison'!C324</f>
        <v>R10</v>
      </c>
      <c r="D324" s="109" t="str">
        <f>'Door Comparison'!F324</f>
        <v>Profab</v>
      </c>
      <c r="E324" s="13">
        <f>'Door Comparison'!N324</f>
        <v>1</v>
      </c>
      <c r="F324" s="72">
        <f>('Door Labour'!Z324/'Door Labour'!L$3)*'Door Summary'!H$3</f>
        <v>180.66</v>
      </c>
      <c r="G324" s="4">
        <f>'Door Materials'!X324</f>
        <v>385.27</v>
      </c>
      <c r="H324" s="238">
        <f t="shared" si="28"/>
        <v>565.92999999999995</v>
      </c>
      <c r="I324" s="238">
        <f t="shared" si="29"/>
        <v>67.91</v>
      </c>
      <c r="J324" s="238">
        <f t="shared" si="30"/>
        <v>633.84</v>
      </c>
      <c r="K324" s="5">
        <v>0</v>
      </c>
      <c r="L324" s="122">
        <v>0</v>
      </c>
      <c r="M324" s="238">
        <f t="shared" si="31"/>
        <v>633.84</v>
      </c>
      <c r="N324" s="26">
        <f t="shared" si="27"/>
        <v>633.84</v>
      </c>
      <c r="O324" s="1" t="str">
        <f>'Door Comparison'!X324</f>
        <v>No specification, have assumed as DRS-07 with no lever handle</v>
      </c>
    </row>
    <row r="325" spans="1:15" x14ac:dyDescent="0.2">
      <c r="A325" s="117" t="str">
        <f>'Door Comparison'!A325</f>
        <v>05LL</v>
      </c>
      <c r="B325" s="109">
        <f>'Door Comparison'!B325</f>
        <v>12</v>
      </c>
      <c r="C325" s="109" t="str">
        <f>'Door Comparison'!C325</f>
        <v>R10</v>
      </c>
      <c r="D325" s="109" t="str">
        <f>'Door Comparison'!F325</f>
        <v>Profab</v>
      </c>
      <c r="E325" s="13">
        <f>'Door Comparison'!N325</f>
        <v>1</v>
      </c>
      <c r="F325" s="72">
        <f>('Door Labour'!Z325/'Door Labour'!L$3)*'Door Summary'!H$3</f>
        <v>180.66</v>
      </c>
      <c r="G325" s="4">
        <f>'Door Materials'!X325</f>
        <v>385.27</v>
      </c>
      <c r="H325" s="238">
        <f t="shared" si="28"/>
        <v>565.92999999999995</v>
      </c>
      <c r="I325" s="238">
        <f t="shared" si="29"/>
        <v>67.91</v>
      </c>
      <c r="J325" s="238">
        <f t="shared" si="30"/>
        <v>633.84</v>
      </c>
      <c r="K325" s="5">
        <v>0</v>
      </c>
      <c r="L325" s="122">
        <v>0</v>
      </c>
      <c r="M325" s="238">
        <f t="shared" si="31"/>
        <v>633.84</v>
      </c>
      <c r="N325" s="26">
        <f t="shared" si="27"/>
        <v>633.84</v>
      </c>
      <c r="O325" s="1" t="str">
        <f>'Door Comparison'!X325</f>
        <v>No specification, have assumed as DRS-07 with no lever handle</v>
      </c>
    </row>
    <row r="326" spans="1:15" x14ac:dyDescent="0.2">
      <c r="A326" s="117" t="str">
        <f>'Door Comparison'!A326</f>
        <v>05LL</v>
      </c>
      <c r="B326" s="109">
        <f>'Door Comparison'!B326</f>
        <v>13</v>
      </c>
      <c r="C326" s="109" t="str">
        <f>'Door Comparison'!C326</f>
        <v>R10</v>
      </c>
      <c r="D326" s="109" t="str">
        <f>'Door Comparison'!F326</f>
        <v>Profab</v>
      </c>
      <c r="E326" s="13">
        <f>'Door Comparison'!N326</f>
        <v>1</v>
      </c>
      <c r="F326" s="72">
        <f>('Door Labour'!Z326/'Door Labour'!L$3)*'Door Summary'!H$3</f>
        <v>180.66</v>
      </c>
      <c r="G326" s="4">
        <f>'Door Materials'!X326</f>
        <v>385.27</v>
      </c>
      <c r="H326" s="238">
        <f t="shared" si="28"/>
        <v>565.92999999999995</v>
      </c>
      <c r="I326" s="238">
        <f t="shared" si="29"/>
        <v>67.91</v>
      </c>
      <c r="J326" s="238">
        <f t="shared" si="30"/>
        <v>633.84</v>
      </c>
      <c r="K326" s="5">
        <v>0</v>
      </c>
      <c r="L326" s="122">
        <v>0</v>
      </c>
      <c r="M326" s="238">
        <f t="shared" si="31"/>
        <v>633.84</v>
      </c>
      <c r="N326" s="26">
        <f t="shared" si="27"/>
        <v>633.84</v>
      </c>
      <c r="O326" s="1" t="str">
        <f>'Door Comparison'!X326</f>
        <v>No specification, have assumed as DRS-07 with no lever handle</v>
      </c>
    </row>
    <row r="327" spans="1:15" x14ac:dyDescent="0.2">
      <c r="A327" s="117" t="str">
        <f>'Door Comparison'!A327</f>
        <v>05LL</v>
      </c>
      <c r="B327" s="109">
        <f>'Door Comparison'!B327</f>
        <v>14</v>
      </c>
      <c r="C327" s="109" t="str">
        <f>'Door Comparison'!C327</f>
        <v>R10</v>
      </c>
      <c r="D327" s="109" t="str">
        <f>'Door Comparison'!F327</f>
        <v>Profab</v>
      </c>
      <c r="E327" s="13">
        <f>'Door Comparison'!N327</f>
        <v>1</v>
      </c>
      <c r="F327" s="72">
        <f>('Door Labour'!Z327/'Door Labour'!L$3)*'Door Summary'!H$3</f>
        <v>180.66</v>
      </c>
      <c r="G327" s="4">
        <f>'Door Materials'!X327</f>
        <v>385.27</v>
      </c>
      <c r="H327" s="238">
        <f t="shared" si="28"/>
        <v>565.92999999999995</v>
      </c>
      <c r="I327" s="238">
        <f t="shared" si="29"/>
        <v>67.91</v>
      </c>
      <c r="J327" s="238">
        <f t="shared" si="30"/>
        <v>633.84</v>
      </c>
      <c r="K327" s="5">
        <v>0</v>
      </c>
      <c r="L327" s="122">
        <v>0</v>
      </c>
      <c r="M327" s="238">
        <f t="shared" si="31"/>
        <v>633.84</v>
      </c>
      <c r="N327" s="26">
        <f t="shared" si="27"/>
        <v>633.84</v>
      </c>
      <c r="O327" s="1" t="str">
        <f>'Door Comparison'!X327</f>
        <v>No specification, have assumed as DRS-07 with no lever handle</v>
      </c>
    </row>
    <row r="328" spans="1:15" x14ac:dyDescent="0.2">
      <c r="A328" s="117" t="str">
        <f>'Door Comparison'!A328</f>
        <v>05LL</v>
      </c>
      <c r="B328" s="109">
        <f>'Door Comparison'!B328</f>
        <v>15</v>
      </c>
      <c r="C328" s="109" t="str">
        <f>'Door Comparison'!C328</f>
        <v>R10</v>
      </c>
      <c r="D328" s="109" t="str">
        <f>'Door Comparison'!F328</f>
        <v>Profab</v>
      </c>
      <c r="E328" s="13">
        <f>'Door Comparison'!N328</f>
        <v>1</v>
      </c>
      <c r="F328" s="72">
        <f>('Door Labour'!Z328/'Door Labour'!L$3)*'Door Summary'!H$3</f>
        <v>180.66</v>
      </c>
      <c r="G328" s="4">
        <f>'Door Materials'!X328</f>
        <v>385.27</v>
      </c>
      <c r="H328" s="238">
        <f t="shared" si="28"/>
        <v>565.92999999999995</v>
      </c>
      <c r="I328" s="238">
        <f t="shared" si="29"/>
        <v>67.91</v>
      </c>
      <c r="J328" s="238">
        <f t="shared" si="30"/>
        <v>633.84</v>
      </c>
      <c r="K328" s="5">
        <v>0</v>
      </c>
      <c r="L328" s="122">
        <v>0</v>
      </c>
      <c r="M328" s="238">
        <f t="shared" si="31"/>
        <v>633.84</v>
      </c>
      <c r="N328" s="26">
        <f t="shared" si="27"/>
        <v>633.84</v>
      </c>
      <c r="O328" s="1" t="str">
        <f>'Door Comparison'!X328</f>
        <v>No specification, have assumed as DRS-07 with no lever handle</v>
      </c>
    </row>
    <row r="329" spans="1:15" x14ac:dyDescent="0.2">
      <c r="A329" s="117" t="str">
        <f>'Door Comparison'!A329</f>
        <v>05LL</v>
      </c>
      <c r="B329" s="109">
        <f>'Door Comparison'!B329</f>
        <v>16</v>
      </c>
      <c r="C329" s="109" t="str">
        <f>'Door Comparison'!C329</f>
        <v>R10</v>
      </c>
      <c r="D329" s="109" t="str">
        <f>'Door Comparison'!F329</f>
        <v>Profab</v>
      </c>
      <c r="E329" s="13">
        <f>'Door Comparison'!N329</f>
        <v>1</v>
      </c>
      <c r="F329" s="72">
        <f>('Door Labour'!Z329/'Door Labour'!L$3)*'Door Summary'!H$3</f>
        <v>180.66</v>
      </c>
      <c r="G329" s="4">
        <f>'Door Materials'!X329</f>
        <v>385.27</v>
      </c>
      <c r="H329" s="238">
        <f t="shared" si="28"/>
        <v>565.92999999999995</v>
      </c>
      <c r="I329" s="238">
        <f t="shared" si="29"/>
        <v>67.91</v>
      </c>
      <c r="J329" s="238">
        <f t="shared" si="30"/>
        <v>633.84</v>
      </c>
      <c r="K329" s="5">
        <v>0</v>
      </c>
      <c r="L329" s="122">
        <v>0</v>
      </c>
      <c r="M329" s="238">
        <f t="shared" si="31"/>
        <v>633.84</v>
      </c>
      <c r="N329" s="26">
        <f t="shared" ref="N329:N374" si="32">E329*M329</f>
        <v>633.84</v>
      </c>
      <c r="O329" s="1" t="str">
        <f>'Door Comparison'!X329</f>
        <v>No specification, have assumed as DRS-07 with no lever handle</v>
      </c>
    </row>
    <row r="330" spans="1:15" x14ac:dyDescent="0.2">
      <c r="A330" s="117" t="str">
        <f>'Door Comparison'!A330</f>
        <v>05LL</v>
      </c>
      <c r="B330" s="109">
        <f>'Door Comparison'!B330</f>
        <v>17</v>
      </c>
      <c r="C330" s="109" t="str">
        <f>'Door Comparison'!C330</f>
        <v>R10</v>
      </c>
      <c r="D330" s="109" t="str">
        <f>'Door Comparison'!F330</f>
        <v>Profab</v>
      </c>
      <c r="E330" s="13">
        <f>'Door Comparison'!N330</f>
        <v>1</v>
      </c>
      <c r="F330" s="72">
        <f>('Door Labour'!Z330/'Door Labour'!L$3)*'Door Summary'!H$3</f>
        <v>178.57</v>
      </c>
      <c r="G330" s="4">
        <f>'Door Materials'!X330</f>
        <v>367.93</v>
      </c>
      <c r="H330" s="238">
        <f t="shared" si="28"/>
        <v>546.5</v>
      </c>
      <c r="I330" s="238">
        <f t="shared" si="29"/>
        <v>65.58</v>
      </c>
      <c r="J330" s="238">
        <f t="shared" si="30"/>
        <v>612.08000000000004</v>
      </c>
      <c r="K330" s="5">
        <v>0</v>
      </c>
      <c r="L330" s="122">
        <v>0</v>
      </c>
      <c r="M330" s="238">
        <f t="shared" si="31"/>
        <v>612.08000000000004</v>
      </c>
      <c r="N330" s="26">
        <f t="shared" si="32"/>
        <v>612.08000000000004</v>
      </c>
      <c r="O330" s="1" t="str">
        <f>'Door Comparison'!X330</f>
        <v>No specification, have assumed as DRS-07 with no lever handle</v>
      </c>
    </row>
    <row r="331" spans="1:15" x14ac:dyDescent="0.2">
      <c r="A331" s="117" t="str">
        <f>'Door Comparison'!A331</f>
        <v>05LL</v>
      </c>
      <c r="B331" s="109">
        <f>'Door Comparison'!B331</f>
        <v>18</v>
      </c>
      <c r="C331" s="109" t="str">
        <f>'Door Comparison'!C331</f>
        <v>R10</v>
      </c>
      <c r="D331" s="109" t="str">
        <f>'Door Comparison'!F331</f>
        <v>Profab</v>
      </c>
      <c r="E331" s="13">
        <f>'Door Comparison'!N331</f>
        <v>1</v>
      </c>
      <c r="F331" s="72">
        <f>('Door Labour'!Z331/'Door Labour'!L$3)*'Door Summary'!H$3</f>
        <v>178.57</v>
      </c>
      <c r="G331" s="4">
        <f>'Door Materials'!X331</f>
        <v>367.93</v>
      </c>
      <c r="H331" s="238">
        <f t="shared" si="28"/>
        <v>546.5</v>
      </c>
      <c r="I331" s="238">
        <f t="shared" si="29"/>
        <v>65.58</v>
      </c>
      <c r="J331" s="238">
        <f t="shared" si="30"/>
        <v>612.08000000000004</v>
      </c>
      <c r="K331" s="5">
        <v>0</v>
      </c>
      <c r="L331" s="122">
        <v>0</v>
      </c>
      <c r="M331" s="238">
        <f t="shared" si="31"/>
        <v>612.08000000000004</v>
      </c>
      <c r="N331" s="26">
        <f t="shared" si="32"/>
        <v>612.08000000000004</v>
      </c>
      <c r="O331" s="1" t="str">
        <f>'Door Comparison'!X331</f>
        <v>No specification, have assumed as DRS-07 with no lever handle</v>
      </c>
    </row>
    <row r="332" spans="1:15" x14ac:dyDescent="0.2">
      <c r="A332" s="117" t="str">
        <f>'Door Comparison'!A332</f>
        <v>05LL</v>
      </c>
      <c r="B332" s="109">
        <f>'Door Comparison'!B332</f>
        <v>19</v>
      </c>
      <c r="C332" s="109" t="str">
        <f>'Door Comparison'!C332</f>
        <v>R10</v>
      </c>
      <c r="D332" s="109" t="str">
        <f>'Door Comparison'!F332</f>
        <v>Profab</v>
      </c>
      <c r="E332" s="13">
        <f>'Door Comparison'!N332</f>
        <v>1</v>
      </c>
      <c r="F332" s="72">
        <f>('Door Labour'!Z332/'Door Labour'!L$3)*'Door Summary'!H$3</f>
        <v>180.66</v>
      </c>
      <c r="G332" s="4">
        <f>'Door Materials'!X332</f>
        <v>385.27</v>
      </c>
      <c r="H332" s="238">
        <f t="shared" si="28"/>
        <v>565.92999999999995</v>
      </c>
      <c r="I332" s="238">
        <f t="shared" si="29"/>
        <v>67.91</v>
      </c>
      <c r="J332" s="238">
        <f t="shared" si="30"/>
        <v>633.84</v>
      </c>
      <c r="K332" s="5">
        <v>0</v>
      </c>
      <c r="L332" s="122">
        <v>0</v>
      </c>
      <c r="M332" s="238">
        <f t="shared" si="31"/>
        <v>633.84</v>
      </c>
      <c r="N332" s="26">
        <f t="shared" si="32"/>
        <v>633.84</v>
      </c>
      <c r="O332" s="1" t="str">
        <f>'Door Comparison'!X332</f>
        <v>No specification, have assumed as DRS-07 with no lever handle</v>
      </c>
    </row>
    <row r="333" spans="1:15" x14ac:dyDescent="0.2">
      <c r="A333" s="117" t="str">
        <f>'Door Comparison'!A333</f>
        <v>05LL</v>
      </c>
      <c r="B333" s="109">
        <f>'Door Comparison'!B333</f>
        <v>20</v>
      </c>
      <c r="C333" s="109" t="str">
        <f>'Door Comparison'!C333</f>
        <v>R10</v>
      </c>
      <c r="D333" s="109" t="str">
        <f>'Door Comparison'!F333</f>
        <v>Profab</v>
      </c>
      <c r="E333" s="13">
        <f>'Door Comparison'!N333</f>
        <v>1</v>
      </c>
      <c r="F333" s="72">
        <f>('Door Labour'!Z333/'Door Labour'!L$3)*'Door Summary'!H$3</f>
        <v>178.88</v>
      </c>
      <c r="G333" s="4">
        <f>'Door Materials'!X333</f>
        <v>382.98</v>
      </c>
      <c r="H333" s="238">
        <f t="shared" si="28"/>
        <v>561.86</v>
      </c>
      <c r="I333" s="238">
        <f t="shared" si="29"/>
        <v>67.42</v>
      </c>
      <c r="J333" s="238">
        <f t="shared" si="30"/>
        <v>629.28</v>
      </c>
      <c r="K333" s="5">
        <v>0</v>
      </c>
      <c r="L333" s="122">
        <v>0</v>
      </c>
      <c r="M333" s="238">
        <f t="shared" si="31"/>
        <v>629.28</v>
      </c>
      <c r="N333" s="26">
        <f t="shared" si="32"/>
        <v>629.28</v>
      </c>
      <c r="O333" s="1" t="str">
        <f>'Door Comparison'!X333</f>
        <v>No specification, have assumed as DRS-07 with no lever handle</v>
      </c>
    </row>
    <row r="334" spans="1:15" x14ac:dyDescent="0.2">
      <c r="A334" s="117" t="str">
        <f>'Door Comparison'!A334</f>
        <v>05LL</v>
      </c>
      <c r="B334" s="109">
        <f>'Door Comparison'!B334</f>
        <v>21</v>
      </c>
      <c r="C334" s="109" t="str">
        <f>'Door Comparison'!C334</f>
        <v>R10</v>
      </c>
      <c r="D334" s="109" t="str">
        <f>'Door Comparison'!F334</f>
        <v>Profab</v>
      </c>
      <c r="E334" s="13">
        <f>'Door Comparison'!N334</f>
        <v>1</v>
      </c>
      <c r="F334" s="72">
        <f>('Door Labour'!Z334/'Door Labour'!L$3)*'Door Summary'!H$3</f>
        <v>179.58</v>
      </c>
      <c r="G334" s="4">
        <f>'Door Materials'!X334</f>
        <v>376.33</v>
      </c>
      <c r="H334" s="238">
        <f t="shared" si="28"/>
        <v>555.91</v>
      </c>
      <c r="I334" s="238">
        <f t="shared" si="29"/>
        <v>66.709999999999994</v>
      </c>
      <c r="J334" s="238">
        <f t="shared" si="30"/>
        <v>622.62</v>
      </c>
      <c r="K334" s="5">
        <v>0</v>
      </c>
      <c r="L334" s="122">
        <v>0</v>
      </c>
      <c r="M334" s="238">
        <f t="shared" si="31"/>
        <v>622.62</v>
      </c>
      <c r="N334" s="26">
        <f t="shared" si="32"/>
        <v>622.62</v>
      </c>
      <c r="O334" s="1" t="str">
        <f>'Door Comparison'!X334</f>
        <v>No specification, have assumed as DRS-07 with no lever handle</v>
      </c>
    </row>
    <row r="335" spans="1:15" x14ac:dyDescent="0.2">
      <c r="A335" s="117" t="str">
        <f>'Door Comparison'!A335</f>
        <v>05LL</v>
      </c>
      <c r="B335" s="109">
        <f>'Door Comparison'!B335</f>
        <v>22</v>
      </c>
      <c r="C335" s="109" t="str">
        <f>'Door Comparison'!C335</f>
        <v>R10</v>
      </c>
      <c r="D335" s="109" t="str">
        <f>'Door Comparison'!F335</f>
        <v>Profab</v>
      </c>
      <c r="E335" s="13">
        <f>'Door Comparison'!N335</f>
        <v>1</v>
      </c>
      <c r="F335" s="72">
        <f>('Door Labour'!Z335/'Door Labour'!L$3)*'Door Summary'!H$3</f>
        <v>180.66</v>
      </c>
      <c r="G335" s="4">
        <f>'Door Materials'!X335</f>
        <v>385.27</v>
      </c>
      <c r="H335" s="238">
        <f t="shared" si="28"/>
        <v>565.92999999999995</v>
      </c>
      <c r="I335" s="238">
        <f t="shared" si="29"/>
        <v>67.91</v>
      </c>
      <c r="J335" s="238">
        <f t="shared" si="30"/>
        <v>633.84</v>
      </c>
      <c r="K335" s="5">
        <v>0</v>
      </c>
      <c r="L335" s="122">
        <v>0</v>
      </c>
      <c r="M335" s="238">
        <f t="shared" si="31"/>
        <v>633.84</v>
      </c>
      <c r="N335" s="26">
        <f t="shared" si="32"/>
        <v>633.84</v>
      </c>
      <c r="O335" s="1" t="str">
        <f>'Door Comparison'!X335</f>
        <v>No specification, have assumed as DRS-07 with no lever handle</v>
      </c>
    </row>
    <row r="336" spans="1:15" x14ac:dyDescent="0.2">
      <c r="A336" s="117" t="str">
        <f>'Door Comparison'!A336</f>
        <v>05LL</v>
      </c>
      <c r="B336" s="109">
        <f>'Door Comparison'!B336</f>
        <v>23</v>
      </c>
      <c r="C336" s="109" t="str">
        <f>'Door Comparison'!C336</f>
        <v>R10</v>
      </c>
      <c r="D336" s="109" t="str">
        <f>'Door Comparison'!F336</f>
        <v>Profab</v>
      </c>
      <c r="E336" s="13">
        <f>'Door Comparison'!N336</f>
        <v>1</v>
      </c>
      <c r="F336" s="72">
        <f>('Door Labour'!Z336/'Door Labour'!L$3)*'Door Summary'!H$3</f>
        <v>180.66</v>
      </c>
      <c r="G336" s="4">
        <f>'Door Materials'!X336</f>
        <v>385.27</v>
      </c>
      <c r="H336" s="238">
        <f t="shared" si="28"/>
        <v>565.92999999999995</v>
      </c>
      <c r="I336" s="238">
        <f t="shared" si="29"/>
        <v>67.91</v>
      </c>
      <c r="J336" s="238">
        <f t="shared" si="30"/>
        <v>633.84</v>
      </c>
      <c r="K336" s="5">
        <v>0</v>
      </c>
      <c r="L336" s="122">
        <v>0</v>
      </c>
      <c r="M336" s="238">
        <f t="shared" si="31"/>
        <v>633.84</v>
      </c>
      <c r="N336" s="26">
        <f t="shared" si="32"/>
        <v>633.84</v>
      </c>
      <c r="O336" s="1" t="str">
        <f>'Door Comparison'!X336</f>
        <v>No specification, have assumed as DRS-07 with no lever handle</v>
      </c>
    </row>
    <row r="337" spans="1:15" x14ac:dyDescent="0.2">
      <c r="A337" s="117" t="str">
        <f>'Door Comparison'!A337</f>
        <v>05LL</v>
      </c>
      <c r="B337" s="109">
        <f>'Door Comparison'!B337</f>
        <v>24</v>
      </c>
      <c r="C337" s="109" t="str">
        <f>'Door Comparison'!C337</f>
        <v>R10</v>
      </c>
      <c r="D337" s="109" t="str">
        <f>'Door Comparison'!F337</f>
        <v>Profab</v>
      </c>
      <c r="E337" s="13">
        <f>'Door Comparison'!N337</f>
        <v>1</v>
      </c>
      <c r="F337" s="72">
        <f>('Door Labour'!Z337/'Door Labour'!L$3)*'Door Summary'!H$3</f>
        <v>178.88</v>
      </c>
      <c r="G337" s="4">
        <f>'Door Materials'!X337</f>
        <v>374.98</v>
      </c>
      <c r="H337" s="238">
        <f t="shared" si="28"/>
        <v>553.86</v>
      </c>
      <c r="I337" s="238">
        <f t="shared" si="29"/>
        <v>66.459999999999994</v>
      </c>
      <c r="J337" s="238">
        <f t="shared" si="30"/>
        <v>620.32000000000005</v>
      </c>
      <c r="K337" s="5">
        <v>0</v>
      </c>
      <c r="L337" s="122">
        <v>0</v>
      </c>
      <c r="M337" s="238">
        <f t="shared" si="31"/>
        <v>620.32000000000005</v>
      </c>
      <c r="N337" s="26">
        <f t="shared" si="32"/>
        <v>620.32000000000005</v>
      </c>
      <c r="O337" s="1" t="str">
        <f>'Door Comparison'!X337</f>
        <v>No specification, have assumed as DRS-07 with no lever handle</v>
      </c>
    </row>
    <row r="338" spans="1:15" x14ac:dyDescent="0.2">
      <c r="A338" s="117" t="str">
        <f>'Door Comparison'!A338</f>
        <v>05LL</v>
      </c>
      <c r="B338" s="109">
        <f>'Door Comparison'!B338</f>
        <v>25</v>
      </c>
      <c r="C338" s="109" t="str">
        <f>'Door Comparison'!C338</f>
        <v>R10</v>
      </c>
      <c r="D338" s="109" t="str">
        <f>'Door Comparison'!F338</f>
        <v>Profab</v>
      </c>
      <c r="E338" s="13">
        <f>'Door Comparison'!N338</f>
        <v>1</v>
      </c>
      <c r="F338" s="72">
        <f>('Door Labour'!Z338/'Door Labour'!L$3)*'Door Summary'!H$3</f>
        <v>180.66</v>
      </c>
      <c r="G338" s="4">
        <f>'Door Materials'!X338</f>
        <v>385.27</v>
      </c>
      <c r="H338" s="238">
        <f t="shared" si="28"/>
        <v>565.92999999999995</v>
      </c>
      <c r="I338" s="238">
        <f t="shared" si="29"/>
        <v>67.91</v>
      </c>
      <c r="J338" s="238">
        <f t="shared" si="30"/>
        <v>633.84</v>
      </c>
      <c r="K338" s="5">
        <v>0</v>
      </c>
      <c r="L338" s="122">
        <v>0</v>
      </c>
      <c r="M338" s="238">
        <f t="shared" si="31"/>
        <v>633.84</v>
      </c>
      <c r="N338" s="26">
        <f t="shared" si="32"/>
        <v>633.84</v>
      </c>
      <c r="O338" s="1" t="str">
        <f>'Door Comparison'!X338</f>
        <v>No specification, have assumed as DRS-07 with no lever handle</v>
      </c>
    </row>
    <row r="339" spans="1:15" x14ac:dyDescent="0.2">
      <c r="A339" s="117" t="str">
        <f>'Door Comparison'!A339</f>
        <v>05LL</v>
      </c>
      <c r="B339" s="109">
        <f>'Door Comparison'!B339</f>
        <v>26</v>
      </c>
      <c r="C339" s="109" t="str">
        <f>'Door Comparison'!C339</f>
        <v>R10</v>
      </c>
      <c r="D339" s="109" t="str">
        <f>'Door Comparison'!F339</f>
        <v>Profab</v>
      </c>
      <c r="E339" s="13">
        <f>'Door Comparison'!N339</f>
        <v>1</v>
      </c>
      <c r="F339" s="72">
        <f>('Door Labour'!Z339/'Door Labour'!L$3)*'Door Summary'!H$3</f>
        <v>180.66</v>
      </c>
      <c r="G339" s="4">
        <f>'Door Materials'!X339</f>
        <v>385.27</v>
      </c>
      <c r="H339" s="238">
        <f t="shared" si="28"/>
        <v>565.92999999999995</v>
      </c>
      <c r="I339" s="238">
        <f t="shared" si="29"/>
        <v>67.91</v>
      </c>
      <c r="J339" s="238">
        <f t="shared" si="30"/>
        <v>633.84</v>
      </c>
      <c r="K339" s="5">
        <v>0</v>
      </c>
      <c r="L339" s="122">
        <v>0</v>
      </c>
      <c r="M339" s="238">
        <f t="shared" si="31"/>
        <v>633.84</v>
      </c>
      <c r="N339" s="26">
        <f t="shared" si="32"/>
        <v>633.84</v>
      </c>
      <c r="O339" s="1" t="str">
        <f>'Door Comparison'!X339</f>
        <v>No specification, have assumed as DRS-07 with no lever handle</v>
      </c>
    </row>
    <row r="340" spans="1:15" x14ac:dyDescent="0.2">
      <c r="A340" s="117" t="str">
        <f>'Door Comparison'!A340</f>
        <v>05LL</v>
      </c>
      <c r="B340" s="109">
        <f>'Door Comparison'!B340</f>
        <v>27</v>
      </c>
      <c r="C340" s="109" t="str">
        <f>'Door Comparison'!C340</f>
        <v>R10</v>
      </c>
      <c r="D340" s="109">
        <f>'Door Comparison'!F340</f>
        <v>0</v>
      </c>
      <c r="E340" s="13">
        <f>'Door Comparison'!N340</f>
        <v>0</v>
      </c>
      <c r="F340" s="72">
        <f>('Door Labour'!Z340/'Door Labour'!L$3)*'Door Summary'!H$3</f>
        <v>0</v>
      </c>
      <c r="G340" s="4">
        <f>'Door Materials'!X340</f>
        <v>0</v>
      </c>
      <c r="H340" s="238">
        <f t="shared" si="28"/>
        <v>0</v>
      </c>
      <c r="I340" s="238">
        <f t="shared" si="29"/>
        <v>0</v>
      </c>
      <c r="J340" s="238">
        <f t="shared" si="30"/>
        <v>0</v>
      </c>
      <c r="K340" s="5">
        <v>0</v>
      </c>
      <c r="L340" s="122">
        <v>0</v>
      </c>
      <c r="M340" s="238">
        <f t="shared" si="31"/>
        <v>0</v>
      </c>
      <c r="N340" s="26">
        <f t="shared" si="32"/>
        <v>0</v>
      </c>
      <c r="O340" s="1" t="str">
        <f>'Door Comparison'!X340</f>
        <v>Omitted</v>
      </c>
    </row>
    <row r="341" spans="1:15" x14ac:dyDescent="0.2">
      <c r="A341" s="117" t="str">
        <f>'Door Comparison'!A341</f>
        <v>05LL</v>
      </c>
      <c r="B341" s="109">
        <f>'Door Comparison'!B341</f>
        <v>28</v>
      </c>
      <c r="C341" s="109" t="str">
        <f>'Door Comparison'!C341</f>
        <v>R10</v>
      </c>
      <c r="D341" s="109" t="str">
        <f>'Door Comparison'!F341</f>
        <v>Profab</v>
      </c>
      <c r="E341" s="13">
        <f>'Door Comparison'!N341</f>
        <v>1</v>
      </c>
      <c r="F341" s="72">
        <f>('Door Labour'!Z341/'Door Labour'!L$3)*'Door Summary'!H$3</f>
        <v>180.66</v>
      </c>
      <c r="G341" s="4">
        <f>'Door Materials'!X341</f>
        <v>385.27</v>
      </c>
      <c r="H341" s="238">
        <f t="shared" si="28"/>
        <v>565.92999999999995</v>
      </c>
      <c r="I341" s="238">
        <f t="shared" si="29"/>
        <v>67.91</v>
      </c>
      <c r="J341" s="238">
        <f t="shared" si="30"/>
        <v>633.84</v>
      </c>
      <c r="K341" s="5">
        <v>0</v>
      </c>
      <c r="L341" s="122">
        <v>0</v>
      </c>
      <c r="M341" s="238">
        <f t="shared" si="31"/>
        <v>633.84</v>
      </c>
      <c r="N341" s="26">
        <f t="shared" si="32"/>
        <v>633.84</v>
      </c>
      <c r="O341" s="1" t="str">
        <f>'Door Comparison'!X341</f>
        <v>No specification, have assumed as DRS-07 with no lever handle</v>
      </c>
    </row>
    <row r="342" spans="1:15" x14ac:dyDescent="0.2">
      <c r="A342" s="117" t="str">
        <f>'Door Comparison'!A342</f>
        <v>05LL</v>
      </c>
      <c r="B342" s="109">
        <f>'Door Comparison'!B342</f>
        <v>29</v>
      </c>
      <c r="C342" s="109" t="str">
        <f>'Door Comparison'!C342</f>
        <v>R10</v>
      </c>
      <c r="D342" s="109" t="str">
        <f>'Door Comparison'!F342</f>
        <v>Profab</v>
      </c>
      <c r="E342" s="13">
        <f>'Door Comparison'!N342</f>
        <v>1</v>
      </c>
      <c r="F342" s="72">
        <f>('Door Labour'!Z342/'Door Labour'!L$3)*'Door Summary'!H$3</f>
        <v>180.66</v>
      </c>
      <c r="G342" s="4">
        <f>'Door Materials'!X342</f>
        <v>385.27</v>
      </c>
      <c r="H342" s="238">
        <f t="shared" si="28"/>
        <v>565.92999999999995</v>
      </c>
      <c r="I342" s="238">
        <f t="shared" si="29"/>
        <v>67.91</v>
      </c>
      <c r="J342" s="238">
        <f t="shared" si="30"/>
        <v>633.84</v>
      </c>
      <c r="K342" s="5">
        <v>0</v>
      </c>
      <c r="L342" s="122">
        <v>0</v>
      </c>
      <c r="M342" s="238">
        <f t="shared" si="31"/>
        <v>633.84</v>
      </c>
      <c r="N342" s="26">
        <f t="shared" si="32"/>
        <v>633.84</v>
      </c>
      <c r="O342" s="1" t="str">
        <f>'Door Comparison'!X342</f>
        <v>No specification, have assumed as DRS-07 with no lever handle</v>
      </c>
    </row>
    <row r="343" spans="1:15" x14ac:dyDescent="0.2">
      <c r="A343" s="117">
        <f>'Door Comparison'!A343</f>
        <v>6</v>
      </c>
      <c r="B343" s="109">
        <f>'Door Comparison'!B343</f>
        <v>1</v>
      </c>
      <c r="C343" s="109" t="str">
        <f>'Door Comparison'!C343</f>
        <v>E06</v>
      </c>
      <c r="D343" s="109" t="str">
        <f>'Door Comparison'!F343</f>
        <v>Metal</v>
      </c>
      <c r="E343" s="13">
        <f>'Door Comparison'!N343</f>
        <v>1</v>
      </c>
      <c r="F343" s="72">
        <f>('Door Labour'!Z343/'Door Labour'!L$3)*'Door Summary'!H$3</f>
        <v>0</v>
      </c>
      <c r="G343" s="4">
        <f>'Door Materials'!X343</f>
        <v>1125.93</v>
      </c>
      <c r="H343" s="238">
        <f t="shared" si="28"/>
        <v>1125.93</v>
      </c>
      <c r="I343" s="238">
        <f t="shared" si="29"/>
        <v>135.11000000000001</v>
      </c>
      <c r="J343" s="238">
        <f t="shared" si="30"/>
        <v>1261.04</v>
      </c>
      <c r="K343" s="5">
        <v>0</v>
      </c>
      <c r="L343" s="122">
        <v>0</v>
      </c>
      <c r="M343" s="238">
        <f t="shared" si="31"/>
        <v>1261.04</v>
      </c>
      <c r="N343" s="26">
        <f t="shared" si="32"/>
        <v>1261.04</v>
      </c>
      <c r="O343" s="1" t="str">
        <f>'Door Comparison'!X343</f>
        <v>Fully clad metal doors cannot be fire certificated we have therefore allowed for a metal doorset</v>
      </c>
    </row>
    <row r="344" spans="1:15" x14ac:dyDescent="0.2">
      <c r="A344" s="117">
        <f>'Door Comparison'!A344</f>
        <v>6</v>
      </c>
      <c r="B344" s="109">
        <f>'Door Comparison'!B344</f>
        <v>2</v>
      </c>
      <c r="C344" s="109" t="str">
        <f>'Door Comparison'!C344</f>
        <v>E06</v>
      </c>
      <c r="D344" s="109" t="str">
        <f>'Door Comparison'!F344</f>
        <v>Metal</v>
      </c>
      <c r="E344" s="13">
        <f>'Door Comparison'!N344</f>
        <v>1</v>
      </c>
      <c r="F344" s="72">
        <f>('Door Labour'!Z344/'Door Labour'!L$3)*'Door Summary'!H$3</f>
        <v>0</v>
      </c>
      <c r="G344" s="4">
        <f>'Door Materials'!X344</f>
        <v>736.64</v>
      </c>
      <c r="H344" s="238">
        <f t="shared" si="28"/>
        <v>736.64</v>
      </c>
      <c r="I344" s="238">
        <f t="shared" si="29"/>
        <v>88.4</v>
      </c>
      <c r="J344" s="238">
        <f t="shared" si="30"/>
        <v>825.04</v>
      </c>
      <c r="K344" s="5">
        <v>0</v>
      </c>
      <c r="L344" s="122">
        <v>0</v>
      </c>
      <c r="M344" s="238">
        <f t="shared" si="31"/>
        <v>825.04</v>
      </c>
      <c r="N344" s="26">
        <f t="shared" si="32"/>
        <v>825.04</v>
      </c>
      <c r="O344" s="1" t="str">
        <f>'Door Comparison'!X344</f>
        <v>Fully clad metal doors cannot be fire certificated we have therefore allowed for a metal doorset</v>
      </c>
    </row>
    <row r="345" spans="1:15" x14ac:dyDescent="0.2">
      <c r="A345" s="117">
        <f>'Door Comparison'!A345</f>
        <v>6</v>
      </c>
      <c r="B345" s="109">
        <f>'Door Comparison'!B345</f>
        <v>3</v>
      </c>
      <c r="C345" s="109" t="str">
        <f>'Door Comparison'!C345</f>
        <v>E06</v>
      </c>
      <c r="D345" s="109" t="str">
        <f>'Door Comparison'!F345</f>
        <v>Metal</v>
      </c>
      <c r="E345" s="13">
        <f>'Door Comparison'!N345</f>
        <v>1</v>
      </c>
      <c r="F345" s="72">
        <f>('Door Labour'!Z345/'Door Labour'!L$3)*'Door Summary'!H$3</f>
        <v>0</v>
      </c>
      <c r="G345" s="4">
        <f>'Door Materials'!X345</f>
        <v>1125.93</v>
      </c>
      <c r="H345" s="238">
        <f t="shared" si="28"/>
        <v>1125.93</v>
      </c>
      <c r="I345" s="238">
        <f t="shared" si="29"/>
        <v>135.11000000000001</v>
      </c>
      <c r="J345" s="238">
        <f t="shared" si="30"/>
        <v>1261.04</v>
      </c>
      <c r="K345" s="5">
        <v>0</v>
      </c>
      <c r="L345" s="122">
        <v>0</v>
      </c>
      <c r="M345" s="238">
        <f t="shared" si="31"/>
        <v>1261.04</v>
      </c>
      <c r="N345" s="26">
        <f t="shared" si="32"/>
        <v>1261.04</v>
      </c>
      <c r="O345" s="1" t="str">
        <f>'Door Comparison'!X345</f>
        <v>Fully clad metal doors cannot be fire certificated we have therefore allowed for a metal doorset</v>
      </c>
    </row>
    <row r="346" spans="1:15" x14ac:dyDescent="0.2">
      <c r="A346" s="117">
        <f>'Door Comparison'!A346</f>
        <v>6</v>
      </c>
      <c r="B346" s="109">
        <f>'Door Comparison'!B346</f>
        <v>6</v>
      </c>
      <c r="C346" s="109" t="str">
        <f>'Door Comparison'!C346</f>
        <v>C02</v>
      </c>
      <c r="D346" s="109" t="str">
        <f>'Door Comparison'!F346</f>
        <v>Timber</v>
      </c>
      <c r="E346" s="13">
        <f>'Door Comparison'!N346</f>
        <v>1</v>
      </c>
      <c r="F346" s="72">
        <f>('Door Labour'!Z346/'Door Labour'!L$3)*'Door Summary'!H$3</f>
        <v>177.47</v>
      </c>
      <c r="G346" s="4">
        <f>'Door Materials'!X346</f>
        <v>762.21</v>
      </c>
      <c r="H346" s="238">
        <f t="shared" si="28"/>
        <v>939.68</v>
      </c>
      <c r="I346" s="238">
        <f t="shared" si="29"/>
        <v>112.76</v>
      </c>
      <c r="J346" s="238">
        <f t="shared" si="30"/>
        <v>1052.44</v>
      </c>
      <c r="K346" s="5">
        <v>0</v>
      </c>
      <c r="L346" s="122">
        <v>0</v>
      </c>
      <c r="M346" s="238">
        <f t="shared" si="31"/>
        <v>1052.44</v>
      </c>
      <c r="N346" s="26">
        <f t="shared" si="32"/>
        <v>1052.44</v>
      </c>
    </row>
    <row r="347" spans="1:15" x14ac:dyDescent="0.2">
      <c r="A347" s="117">
        <f>'Door Comparison'!A347</f>
        <v>6</v>
      </c>
      <c r="B347" s="109">
        <f>'Door Comparison'!B347</f>
        <v>7</v>
      </c>
      <c r="C347" s="109" t="str">
        <f>'Door Comparison'!C347</f>
        <v>C02</v>
      </c>
      <c r="D347" s="109" t="str">
        <f>'Door Comparison'!F347</f>
        <v>Timber</v>
      </c>
      <c r="E347" s="13">
        <f>'Door Comparison'!N347</f>
        <v>1</v>
      </c>
      <c r="F347" s="72">
        <f>('Door Labour'!Z347/'Door Labour'!L$3)*'Door Summary'!H$3</f>
        <v>198.64</v>
      </c>
      <c r="G347" s="4">
        <f>'Door Materials'!X347</f>
        <v>719.99</v>
      </c>
      <c r="H347" s="238">
        <f t="shared" si="28"/>
        <v>918.63</v>
      </c>
      <c r="I347" s="238">
        <f t="shared" si="29"/>
        <v>110.24</v>
      </c>
      <c r="J347" s="238">
        <f t="shared" si="30"/>
        <v>1028.8699999999999</v>
      </c>
      <c r="K347" s="5">
        <v>0</v>
      </c>
      <c r="L347" s="122">
        <v>0</v>
      </c>
      <c r="M347" s="238">
        <f t="shared" si="31"/>
        <v>1028.8699999999999</v>
      </c>
      <c r="N347" s="26">
        <f t="shared" si="32"/>
        <v>1028.8699999999999</v>
      </c>
    </row>
    <row r="348" spans="1:15" x14ac:dyDescent="0.2">
      <c r="A348" s="117">
        <f>'Door Comparison'!A348</f>
        <v>6</v>
      </c>
      <c r="B348" s="109">
        <f>'Door Comparison'!B348</f>
        <v>8</v>
      </c>
      <c r="C348" s="109" t="str">
        <f>'Door Comparison'!C348</f>
        <v>C02</v>
      </c>
      <c r="D348" s="109" t="str">
        <f>'Door Comparison'!F348</f>
        <v>Timber</v>
      </c>
      <c r="E348" s="13">
        <f>'Door Comparison'!N348</f>
        <v>1</v>
      </c>
      <c r="F348" s="72">
        <f>('Door Labour'!Z348/'Door Labour'!L$3)*'Door Summary'!H$3</f>
        <v>142.66</v>
      </c>
      <c r="G348" s="4">
        <f>'Door Materials'!X348</f>
        <v>620.48</v>
      </c>
      <c r="H348" s="238">
        <f t="shared" si="28"/>
        <v>763.14</v>
      </c>
      <c r="I348" s="238">
        <f t="shared" si="29"/>
        <v>91.58</v>
      </c>
      <c r="J348" s="238">
        <f t="shared" si="30"/>
        <v>854.72</v>
      </c>
      <c r="K348" s="5">
        <v>0</v>
      </c>
      <c r="L348" s="122">
        <v>0</v>
      </c>
      <c r="M348" s="238">
        <f t="shared" si="31"/>
        <v>854.72</v>
      </c>
      <c r="N348" s="26">
        <f t="shared" si="32"/>
        <v>854.72</v>
      </c>
    </row>
    <row r="349" spans="1:15" x14ac:dyDescent="0.2">
      <c r="A349" s="117">
        <f>'Door Comparison'!A349</f>
        <v>6</v>
      </c>
      <c r="B349" s="109">
        <f>'Door Comparison'!B349</f>
        <v>9</v>
      </c>
      <c r="C349" s="109" t="str">
        <f>'Door Comparison'!C349</f>
        <v>R02</v>
      </c>
      <c r="D349" s="109" t="str">
        <f>'Door Comparison'!F349</f>
        <v>Profab</v>
      </c>
      <c r="E349" s="13">
        <f>'Door Comparison'!N349</f>
        <v>1</v>
      </c>
      <c r="F349" s="72">
        <f>('Door Labour'!Z349/'Door Labour'!L$3)*'Door Summary'!H$3</f>
        <v>175.37</v>
      </c>
      <c r="G349" s="4">
        <f>'Door Materials'!X349</f>
        <v>119.76</v>
      </c>
      <c r="H349" s="238">
        <f t="shared" si="28"/>
        <v>295.13</v>
      </c>
      <c r="I349" s="238">
        <f t="shared" si="29"/>
        <v>35.42</v>
      </c>
      <c r="J349" s="238">
        <f t="shared" si="30"/>
        <v>330.55</v>
      </c>
      <c r="K349" s="5">
        <v>0</v>
      </c>
      <c r="L349" s="122">
        <v>0</v>
      </c>
      <c r="M349" s="238">
        <f t="shared" si="31"/>
        <v>330.55</v>
      </c>
      <c r="N349" s="26">
        <f t="shared" si="32"/>
        <v>330.55</v>
      </c>
      <c r="O349" s="1" t="str">
        <f>'Door Comparison'!X349</f>
        <v>Profab recommend a door primed for on site decoration by others to match surrounding finishes.</v>
      </c>
    </row>
    <row r="350" spans="1:15" x14ac:dyDescent="0.2">
      <c r="A350" s="117">
        <f>'Door Comparison'!A350</f>
        <v>6</v>
      </c>
      <c r="B350" s="109">
        <f>'Door Comparison'!B350</f>
        <v>10</v>
      </c>
      <c r="C350" s="109" t="str">
        <f>'Door Comparison'!C350</f>
        <v>R08</v>
      </c>
      <c r="D350" s="109" t="str">
        <f>'Door Comparison'!F350</f>
        <v>Profab</v>
      </c>
      <c r="E350" s="13">
        <f>'Door Comparison'!N350</f>
        <v>1</v>
      </c>
      <c r="F350" s="72">
        <f>('Door Labour'!Z350/'Door Labour'!L$3)*'Door Summary'!H$3</f>
        <v>204.73</v>
      </c>
      <c r="G350" s="4">
        <f>'Door Materials'!X350</f>
        <v>761.08</v>
      </c>
      <c r="H350" s="238">
        <f t="shared" si="28"/>
        <v>965.81</v>
      </c>
      <c r="I350" s="238">
        <f t="shared" si="29"/>
        <v>115.9</v>
      </c>
      <c r="J350" s="238">
        <f t="shared" si="30"/>
        <v>1081.71</v>
      </c>
      <c r="K350" s="5">
        <v>0</v>
      </c>
      <c r="L350" s="122">
        <v>0</v>
      </c>
      <c r="M350" s="238">
        <f t="shared" si="31"/>
        <v>1081.71</v>
      </c>
      <c r="N350" s="26">
        <f t="shared" si="32"/>
        <v>1081.71</v>
      </c>
      <c r="O350" s="1" t="str">
        <f>'Door Comparison'!X350</f>
        <v>Profab recommend a door primed for on site decoration by others to match surrounding finishes.</v>
      </c>
    </row>
    <row r="351" spans="1:15" x14ac:dyDescent="0.2">
      <c r="A351" s="117">
        <f>'Door Comparison'!A351</f>
        <v>6</v>
      </c>
      <c r="B351" s="109">
        <f>'Door Comparison'!B351</f>
        <v>11</v>
      </c>
      <c r="C351" s="109" t="str">
        <f>'Door Comparison'!C351</f>
        <v>R08</v>
      </c>
      <c r="D351" s="109" t="str">
        <f>'Door Comparison'!F351</f>
        <v>Profab</v>
      </c>
      <c r="E351" s="13">
        <f>'Door Comparison'!N351</f>
        <v>1</v>
      </c>
      <c r="F351" s="72">
        <f>('Door Labour'!Z351/'Door Labour'!L$3)*'Door Summary'!H$3</f>
        <v>204.73</v>
      </c>
      <c r="G351" s="4">
        <f>'Door Materials'!X351</f>
        <v>761.08</v>
      </c>
      <c r="H351" s="238">
        <f t="shared" si="28"/>
        <v>965.81</v>
      </c>
      <c r="I351" s="238">
        <f t="shared" si="29"/>
        <v>115.9</v>
      </c>
      <c r="J351" s="238">
        <f t="shared" si="30"/>
        <v>1081.71</v>
      </c>
      <c r="K351" s="5">
        <v>0</v>
      </c>
      <c r="L351" s="122">
        <v>0</v>
      </c>
      <c r="M351" s="238">
        <f t="shared" si="31"/>
        <v>1081.71</v>
      </c>
      <c r="N351" s="26">
        <f t="shared" si="32"/>
        <v>1081.71</v>
      </c>
      <c r="O351" s="1" t="str">
        <f>'Door Comparison'!X351</f>
        <v>Profab recommend a door primed for on site decoration by others to match surrounding finishes.</v>
      </c>
    </row>
    <row r="352" spans="1:15" x14ac:dyDescent="0.2">
      <c r="A352" s="117">
        <f>'Door Comparison'!A352</f>
        <v>6</v>
      </c>
      <c r="B352" s="109">
        <f>'Door Comparison'!B352</f>
        <v>12</v>
      </c>
      <c r="C352" s="109" t="str">
        <f>'Door Comparison'!C352</f>
        <v>L01</v>
      </c>
      <c r="D352" s="109">
        <f>'Door Comparison'!F352</f>
        <v>0</v>
      </c>
      <c r="E352" s="13">
        <f>'Door Comparison'!N352</f>
        <v>0</v>
      </c>
      <c r="F352" s="72">
        <f>('Door Labour'!Z352/'Door Labour'!L$3)*'Door Summary'!H$3</f>
        <v>0</v>
      </c>
      <c r="G352" s="4">
        <f>'Door Materials'!X352</f>
        <v>0</v>
      </c>
      <c r="H352" s="238">
        <f t="shared" si="28"/>
        <v>0</v>
      </c>
      <c r="I352" s="238">
        <f t="shared" si="29"/>
        <v>0</v>
      </c>
      <c r="J352" s="238">
        <f t="shared" si="30"/>
        <v>0</v>
      </c>
      <c r="K352" s="5">
        <v>0</v>
      </c>
      <c r="L352" s="122">
        <v>0</v>
      </c>
      <c r="M352" s="238">
        <f t="shared" si="31"/>
        <v>0</v>
      </c>
      <c r="N352" s="26">
        <f t="shared" si="32"/>
        <v>0</v>
      </c>
      <c r="O352" s="1" t="str">
        <f>'Door Comparison'!X352</f>
        <v>Lift doors. Excluded</v>
      </c>
    </row>
    <row r="353" spans="1:15" x14ac:dyDescent="0.2">
      <c r="A353" s="117">
        <f>'Door Comparison'!A353</f>
        <v>6</v>
      </c>
      <c r="B353" s="109">
        <f>'Door Comparison'!B353</f>
        <v>13</v>
      </c>
      <c r="C353" s="109" t="str">
        <f>'Door Comparison'!C353</f>
        <v>R01</v>
      </c>
      <c r="D353" s="109" t="str">
        <f>'Door Comparison'!F353</f>
        <v>Timber</v>
      </c>
      <c r="E353" s="13">
        <f>'Door Comparison'!N353</f>
        <v>1</v>
      </c>
      <c r="F353" s="72">
        <f>('Door Labour'!Z353/'Door Labour'!L$3)*'Door Summary'!H$3</f>
        <v>204.3</v>
      </c>
      <c r="G353" s="4">
        <f>'Door Materials'!X353</f>
        <v>269.95</v>
      </c>
      <c r="H353" s="238">
        <f t="shared" si="28"/>
        <v>474.25</v>
      </c>
      <c r="I353" s="238">
        <f t="shared" si="29"/>
        <v>56.91</v>
      </c>
      <c r="J353" s="238">
        <f t="shared" si="30"/>
        <v>531.16</v>
      </c>
      <c r="K353" s="5">
        <v>0</v>
      </c>
      <c r="L353" s="122">
        <v>0</v>
      </c>
      <c r="M353" s="238">
        <f t="shared" si="31"/>
        <v>531.16</v>
      </c>
      <c r="N353" s="26">
        <f t="shared" si="32"/>
        <v>531.16</v>
      </c>
    </row>
    <row r="354" spans="1:15" x14ac:dyDescent="0.2">
      <c r="A354" s="117">
        <f>'Door Comparison'!A354</f>
        <v>6</v>
      </c>
      <c r="B354" s="109">
        <f>'Door Comparison'!B354</f>
        <v>14</v>
      </c>
      <c r="C354" s="109" t="str">
        <f>'Door Comparison'!C354</f>
        <v>C06</v>
      </c>
      <c r="D354" s="109" t="str">
        <f>'Door Comparison'!F354</f>
        <v>Timber</v>
      </c>
      <c r="E354" s="13">
        <f>'Door Comparison'!N354</f>
        <v>1</v>
      </c>
      <c r="F354" s="72">
        <f>('Door Labour'!Z354/'Door Labour'!L$3)*'Door Summary'!H$3</f>
        <v>320.20999999999998</v>
      </c>
      <c r="G354" s="4">
        <f>'Door Materials'!X354</f>
        <v>1120.6500000000001</v>
      </c>
      <c r="H354" s="238">
        <f t="shared" si="28"/>
        <v>1440.86</v>
      </c>
      <c r="I354" s="238">
        <f t="shared" si="29"/>
        <v>172.9</v>
      </c>
      <c r="J354" s="238">
        <f t="shared" si="30"/>
        <v>1613.76</v>
      </c>
      <c r="K354" s="5">
        <v>0</v>
      </c>
      <c r="L354" s="122">
        <v>0</v>
      </c>
      <c r="M354" s="238">
        <f t="shared" si="31"/>
        <v>1613.76</v>
      </c>
      <c r="N354" s="26">
        <f t="shared" si="32"/>
        <v>1613.76</v>
      </c>
    </row>
    <row r="355" spans="1:15" x14ac:dyDescent="0.2">
      <c r="A355" s="117">
        <f>'Door Comparison'!A355</f>
        <v>6</v>
      </c>
      <c r="B355" s="109">
        <f>'Door Comparison'!B355</f>
        <v>15</v>
      </c>
      <c r="C355" s="109" t="str">
        <f>'Door Comparison'!C355</f>
        <v>R01</v>
      </c>
      <c r="D355" s="109" t="str">
        <f>'Door Comparison'!F355</f>
        <v>Timber</v>
      </c>
      <c r="E355" s="13">
        <f>'Door Comparison'!N355</f>
        <v>1</v>
      </c>
      <c r="F355" s="72">
        <f>('Door Labour'!Z355/'Door Labour'!L$3)*'Door Summary'!H$3</f>
        <v>207.74</v>
      </c>
      <c r="G355" s="4">
        <f>'Door Materials'!X355</f>
        <v>790.55</v>
      </c>
      <c r="H355" s="238">
        <f t="shared" si="28"/>
        <v>998.29</v>
      </c>
      <c r="I355" s="238">
        <f t="shared" si="29"/>
        <v>119.79</v>
      </c>
      <c r="J355" s="238">
        <f t="shared" si="30"/>
        <v>1118.08</v>
      </c>
      <c r="K355" s="5">
        <v>0</v>
      </c>
      <c r="L355" s="122">
        <v>0</v>
      </c>
      <c r="M355" s="238">
        <f t="shared" si="31"/>
        <v>1118.08</v>
      </c>
      <c r="N355" s="26">
        <f t="shared" si="32"/>
        <v>1118.08</v>
      </c>
    </row>
    <row r="356" spans="1:15" x14ac:dyDescent="0.2">
      <c r="A356" s="117">
        <f>'Door Comparison'!A356</f>
        <v>6</v>
      </c>
      <c r="B356" s="109">
        <f>'Door Comparison'!B356</f>
        <v>17</v>
      </c>
      <c r="C356" s="109" t="str">
        <f>'Door Comparison'!C356</f>
        <v>E08</v>
      </c>
      <c r="D356" s="109">
        <f>'Door Comparison'!F356</f>
        <v>0</v>
      </c>
      <c r="E356" s="13">
        <f>'Door Comparison'!N356</f>
        <v>1</v>
      </c>
      <c r="F356" s="72">
        <f>('Door Labour'!Z356/'Door Labour'!L$3)*'Door Summary'!H$3</f>
        <v>72.41</v>
      </c>
      <c r="G356" s="4">
        <f>'Door Materials'!X356</f>
        <v>4.8499999999999996</v>
      </c>
      <c r="H356" s="238">
        <f t="shared" si="28"/>
        <v>77.260000000000005</v>
      </c>
      <c r="I356" s="238">
        <f t="shared" si="29"/>
        <v>9.27</v>
      </c>
      <c r="J356" s="238">
        <f t="shared" si="30"/>
        <v>86.53</v>
      </c>
      <c r="K356" s="5">
        <v>0</v>
      </c>
      <c r="L356" s="122">
        <v>0</v>
      </c>
      <c r="M356" s="238">
        <f t="shared" si="31"/>
        <v>86.53</v>
      </c>
      <c r="N356" s="26">
        <f t="shared" si="32"/>
        <v>86.53</v>
      </c>
    </row>
    <row r="357" spans="1:15" x14ac:dyDescent="0.2">
      <c r="A357" s="117">
        <f>'Door Comparison'!A357</f>
        <v>6</v>
      </c>
      <c r="B357" s="109">
        <f>'Door Comparison'!B357</f>
        <v>18</v>
      </c>
      <c r="C357" s="109" t="str">
        <f>'Door Comparison'!C357</f>
        <v>C04</v>
      </c>
      <c r="D357" s="109" t="str">
        <f>'Door Comparison'!F357</f>
        <v>Timber</v>
      </c>
      <c r="E357" s="13">
        <f>'Door Comparison'!N357</f>
        <v>1</v>
      </c>
      <c r="F357" s="72">
        <f>('Door Labour'!Z357/'Door Labour'!L$3)*'Door Summary'!H$3</f>
        <v>202.76</v>
      </c>
      <c r="G357" s="4">
        <f>'Door Materials'!X357</f>
        <v>316.97000000000003</v>
      </c>
      <c r="H357" s="238">
        <f t="shared" si="28"/>
        <v>519.73</v>
      </c>
      <c r="I357" s="238">
        <f t="shared" si="29"/>
        <v>62.37</v>
      </c>
      <c r="J357" s="238">
        <f t="shared" si="30"/>
        <v>582.1</v>
      </c>
      <c r="K357" s="5">
        <v>0</v>
      </c>
      <c r="L357" s="122">
        <v>0</v>
      </c>
      <c r="M357" s="238">
        <f t="shared" si="31"/>
        <v>582.1</v>
      </c>
      <c r="N357" s="26">
        <f t="shared" si="32"/>
        <v>582.1</v>
      </c>
    </row>
    <row r="358" spans="1:15" x14ac:dyDescent="0.2">
      <c r="A358" s="117">
        <f>'Door Comparison'!A358</f>
        <v>6</v>
      </c>
      <c r="B358" s="109">
        <f>'Door Comparison'!B358</f>
        <v>19</v>
      </c>
      <c r="C358" s="109" t="str">
        <f>'Door Comparison'!C358</f>
        <v>E06</v>
      </c>
      <c r="D358" s="109" t="str">
        <f>'Door Comparison'!F358</f>
        <v>Metal</v>
      </c>
      <c r="E358" s="13">
        <f>'Door Comparison'!N358</f>
        <v>1</v>
      </c>
      <c r="F358" s="72">
        <f>('Door Labour'!Z358/'Door Labour'!L$3)*'Door Summary'!H$3</f>
        <v>0</v>
      </c>
      <c r="G358" s="4">
        <f>'Door Materials'!X358</f>
        <v>736.64</v>
      </c>
      <c r="H358" s="238">
        <f t="shared" si="28"/>
        <v>736.64</v>
      </c>
      <c r="I358" s="238">
        <f t="shared" si="29"/>
        <v>88.4</v>
      </c>
      <c r="J358" s="238">
        <f t="shared" si="30"/>
        <v>825.04</v>
      </c>
      <c r="K358" s="5">
        <v>0</v>
      </c>
      <c r="L358" s="122">
        <v>0</v>
      </c>
      <c r="M358" s="238">
        <f t="shared" si="31"/>
        <v>825.04</v>
      </c>
      <c r="N358" s="26">
        <f t="shared" si="32"/>
        <v>825.04</v>
      </c>
      <c r="O358" s="1" t="str">
        <f>'Door Comparison'!X358</f>
        <v>Fully clad metal doors cannot be fire certificated we have therefore allowed for a metal doorset</v>
      </c>
    </row>
    <row r="359" spans="1:15" x14ac:dyDescent="0.2">
      <c r="A359" s="117">
        <f>'Door Comparison'!A359</f>
        <v>6</v>
      </c>
      <c r="B359" s="109">
        <f>'Door Comparison'!B359</f>
        <v>20</v>
      </c>
      <c r="C359" s="109" t="str">
        <f>'Door Comparison'!C359</f>
        <v>E06</v>
      </c>
      <c r="D359" s="109" t="str">
        <f>'Door Comparison'!F359</f>
        <v>Metal</v>
      </c>
      <c r="E359" s="13">
        <f>'Door Comparison'!N359</f>
        <v>1</v>
      </c>
      <c r="F359" s="72">
        <f>('Door Labour'!Z359/'Door Labour'!L$3)*'Door Summary'!H$3</f>
        <v>0</v>
      </c>
      <c r="G359" s="4">
        <f>'Door Materials'!X359</f>
        <v>1125.93</v>
      </c>
      <c r="H359" s="238">
        <f t="shared" si="28"/>
        <v>1125.93</v>
      </c>
      <c r="I359" s="238">
        <f t="shared" si="29"/>
        <v>135.11000000000001</v>
      </c>
      <c r="J359" s="238">
        <f t="shared" si="30"/>
        <v>1261.04</v>
      </c>
      <c r="K359" s="5">
        <v>0</v>
      </c>
      <c r="L359" s="122">
        <v>0</v>
      </c>
      <c r="M359" s="238">
        <f t="shared" si="31"/>
        <v>1261.04</v>
      </c>
      <c r="N359" s="26">
        <f t="shared" si="32"/>
        <v>1261.04</v>
      </c>
      <c r="O359" s="1" t="str">
        <f>'Door Comparison'!X359</f>
        <v>Fully clad metal doors cannot be fire certificated we have therefore allowed for a metal doorset</v>
      </c>
    </row>
    <row r="360" spans="1:15" x14ac:dyDescent="0.2">
      <c r="A360" s="117">
        <f>'Door Comparison'!A360</f>
        <v>6</v>
      </c>
      <c r="B360" s="109">
        <f>'Door Comparison'!B360</f>
        <v>21</v>
      </c>
      <c r="C360" s="109" t="str">
        <f>'Door Comparison'!C360</f>
        <v>E06</v>
      </c>
      <c r="D360" s="109" t="str">
        <f>'Door Comparison'!F360</f>
        <v>Metal</v>
      </c>
      <c r="E360" s="13">
        <f>'Door Comparison'!N360</f>
        <v>1</v>
      </c>
      <c r="F360" s="72">
        <f>('Door Labour'!Z360/'Door Labour'!L$3)*'Door Summary'!H$3</f>
        <v>0</v>
      </c>
      <c r="G360" s="4">
        <f>'Door Materials'!X360</f>
        <v>736.64</v>
      </c>
      <c r="H360" s="238">
        <f t="shared" si="28"/>
        <v>736.64</v>
      </c>
      <c r="I360" s="238">
        <f t="shared" si="29"/>
        <v>88.4</v>
      </c>
      <c r="J360" s="238">
        <f t="shared" si="30"/>
        <v>825.04</v>
      </c>
      <c r="K360" s="5">
        <v>0</v>
      </c>
      <c r="L360" s="122">
        <v>0</v>
      </c>
      <c r="M360" s="238">
        <f t="shared" si="31"/>
        <v>825.04</v>
      </c>
      <c r="N360" s="26">
        <f t="shared" si="32"/>
        <v>825.04</v>
      </c>
      <c r="O360" s="1" t="str">
        <f>'Door Comparison'!X360</f>
        <v>Fully clad metal doors cannot be fire certificated we have therefore allowed for a metal doorset</v>
      </c>
    </row>
    <row r="361" spans="1:15" x14ac:dyDescent="0.2">
      <c r="A361" s="117" t="str">
        <f>'Door Comparison'!A361</f>
        <v>B1</v>
      </c>
      <c r="B361" s="109">
        <f>'Door Comparison'!B361</f>
        <v>1</v>
      </c>
      <c r="C361" s="109" t="str">
        <f>'Door Comparison'!C361</f>
        <v>C08</v>
      </c>
      <c r="D361" s="109" t="str">
        <f>'Door Comparison'!F361</f>
        <v>Timber</v>
      </c>
      <c r="E361" s="13">
        <f>'Door Comparison'!N361</f>
        <v>1</v>
      </c>
      <c r="F361" s="72">
        <f>('Door Labour'!Z361/'Door Labour'!L$3)*'Door Summary'!H$3</f>
        <v>109.88</v>
      </c>
      <c r="G361" s="4">
        <f>'Door Materials'!X361</f>
        <v>450.14</v>
      </c>
      <c r="H361" s="238">
        <f t="shared" si="28"/>
        <v>560.02</v>
      </c>
      <c r="I361" s="238">
        <f t="shared" si="29"/>
        <v>67.2</v>
      </c>
      <c r="J361" s="238">
        <f t="shared" si="30"/>
        <v>627.22</v>
      </c>
      <c r="K361" s="5">
        <v>0</v>
      </c>
      <c r="L361" s="122">
        <v>0</v>
      </c>
      <c r="M361" s="238">
        <f t="shared" si="31"/>
        <v>627.22</v>
      </c>
      <c r="N361" s="26">
        <f t="shared" si="32"/>
        <v>627.22</v>
      </c>
    </row>
    <row r="362" spans="1:15" x14ac:dyDescent="0.2">
      <c r="A362" s="117" t="str">
        <f>'Door Comparison'!A362</f>
        <v>B1</v>
      </c>
      <c r="B362" s="109">
        <f>'Door Comparison'!B362</f>
        <v>2</v>
      </c>
      <c r="C362" s="109" t="str">
        <f>'Door Comparison'!C362</f>
        <v>C08</v>
      </c>
      <c r="D362" s="109" t="str">
        <f>'Door Comparison'!F362</f>
        <v>Timber</v>
      </c>
      <c r="E362" s="13">
        <f>'Door Comparison'!N362</f>
        <v>1</v>
      </c>
      <c r="F362" s="72">
        <f>('Door Labour'!Z362/'Door Labour'!L$3)*'Door Summary'!H$3</f>
        <v>119.87</v>
      </c>
      <c r="G362" s="4">
        <f>'Door Materials'!X362</f>
        <v>528.36</v>
      </c>
      <c r="H362" s="238">
        <f t="shared" si="28"/>
        <v>648.23</v>
      </c>
      <c r="I362" s="238">
        <f t="shared" si="29"/>
        <v>77.790000000000006</v>
      </c>
      <c r="J362" s="238">
        <f t="shared" si="30"/>
        <v>726.02</v>
      </c>
      <c r="K362" s="5">
        <v>0</v>
      </c>
      <c r="L362" s="122">
        <v>0</v>
      </c>
      <c r="M362" s="238">
        <f t="shared" si="31"/>
        <v>726.02</v>
      </c>
      <c r="N362" s="26">
        <f t="shared" si="32"/>
        <v>726.02</v>
      </c>
    </row>
    <row r="363" spans="1:15" x14ac:dyDescent="0.2">
      <c r="A363" s="117" t="str">
        <f>'Door Comparison'!A363</f>
        <v>B1</v>
      </c>
      <c r="B363" s="109">
        <f>'Door Comparison'!B363</f>
        <v>3</v>
      </c>
      <c r="C363" s="109" t="str">
        <f>'Door Comparison'!C363</f>
        <v>C08</v>
      </c>
      <c r="D363" s="109" t="str">
        <f>'Door Comparison'!F363</f>
        <v>Timber</v>
      </c>
      <c r="E363" s="13">
        <f>'Door Comparison'!N363</f>
        <v>1</v>
      </c>
      <c r="F363" s="72">
        <f>('Door Labour'!Z363/'Door Labour'!L$3)*'Door Summary'!H$3</f>
        <v>140.5</v>
      </c>
      <c r="G363" s="4">
        <f>'Door Materials'!X363</f>
        <v>677.56</v>
      </c>
      <c r="H363" s="238">
        <f t="shared" si="28"/>
        <v>818.06</v>
      </c>
      <c r="I363" s="238">
        <f t="shared" si="29"/>
        <v>98.17</v>
      </c>
      <c r="J363" s="238">
        <f t="shared" si="30"/>
        <v>916.23</v>
      </c>
      <c r="K363" s="5">
        <v>0</v>
      </c>
      <c r="L363" s="122">
        <v>0</v>
      </c>
      <c r="M363" s="238">
        <f t="shared" si="31"/>
        <v>916.23</v>
      </c>
      <c r="N363" s="26">
        <f t="shared" si="32"/>
        <v>916.23</v>
      </c>
    </row>
    <row r="364" spans="1:15" x14ac:dyDescent="0.2">
      <c r="A364" s="117" t="str">
        <f>'Door Comparison'!A364</f>
        <v>B1</v>
      </c>
      <c r="B364" s="109">
        <f>'Door Comparison'!B364</f>
        <v>4</v>
      </c>
      <c r="C364" s="109" t="str">
        <f>'Door Comparison'!C364</f>
        <v>C08</v>
      </c>
      <c r="D364" s="109" t="str">
        <f>'Door Comparison'!F364</f>
        <v>Timber</v>
      </c>
      <c r="E364" s="13">
        <f>'Door Comparison'!N364</f>
        <v>1</v>
      </c>
      <c r="F364" s="72">
        <f>('Door Labour'!Z364/'Door Labour'!L$3)*'Door Summary'!H$3</f>
        <v>145.32</v>
      </c>
      <c r="G364" s="4">
        <f>'Door Materials'!X364</f>
        <v>712.38</v>
      </c>
      <c r="H364" s="238">
        <f t="shared" si="28"/>
        <v>857.7</v>
      </c>
      <c r="I364" s="238">
        <f t="shared" si="29"/>
        <v>102.92</v>
      </c>
      <c r="J364" s="238">
        <f t="shared" si="30"/>
        <v>960.62</v>
      </c>
      <c r="K364" s="5">
        <v>0</v>
      </c>
      <c r="L364" s="122">
        <v>0</v>
      </c>
      <c r="M364" s="238">
        <f t="shared" si="31"/>
        <v>960.62</v>
      </c>
      <c r="N364" s="26">
        <f t="shared" si="32"/>
        <v>960.62</v>
      </c>
    </row>
    <row r="365" spans="1:15" x14ac:dyDescent="0.2">
      <c r="A365" s="117" t="str">
        <f>'Door Comparison'!A365</f>
        <v>B2</v>
      </c>
      <c r="B365" s="109">
        <f>'Door Comparison'!B365</f>
        <v>1</v>
      </c>
      <c r="C365" s="109" t="str">
        <f>'Door Comparison'!C365</f>
        <v>C07</v>
      </c>
      <c r="D365" s="109" t="str">
        <f>'Door Comparison'!F365</f>
        <v>Timber</v>
      </c>
      <c r="E365" s="13">
        <f>'Door Comparison'!N365</f>
        <v>1</v>
      </c>
      <c r="F365" s="72">
        <f>('Door Labour'!Z365/'Door Labour'!L$3)*'Door Summary'!H$3</f>
        <v>127.63</v>
      </c>
      <c r="G365" s="4">
        <f>'Door Materials'!X365</f>
        <v>515.54999999999995</v>
      </c>
      <c r="H365" s="238">
        <f t="shared" si="28"/>
        <v>643.17999999999995</v>
      </c>
      <c r="I365" s="238">
        <f t="shared" si="29"/>
        <v>77.180000000000007</v>
      </c>
      <c r="J365" s="238">
        <f t="shared" si="30"/>
        <v>720.36</v>
      </c>
      <c r="K365" s="5">
        <v>0</v>
      </c>
      <c r="L365" s="122">
        <v>0</v>
      </c>
      <c r="M365" s="238">
        <f t="shared" si="31"/>
        <v>720.36</v>
      </c>
      <c r="N365" s="26">
        <f t="shared" si="32"/>
        <v>720.36</v>
      </c>
    </row>
    <row r="366" spans="1:15" x14ac:dyDescent="0.2">
      <c r="A366" s="117" t="str">
        <f>'Door Comparison'!A366</f>
        <v>B2</v>
      </c>
      <c r="B366" s="109">
        <f>'Door Comparison'!B366</f>
        <v>2</v>
      </c>
      <c r="C366" s="109" t="str">
        <f>'Door Comparison'!C366</f>
        <v>C08</v>
      </c>
      <c r="D366" s="109" t="str">
        <f>'Door Comparison'!F366</f>
        <v>Timber</v>
      </c>
      <c r="E366" s="13">
        <f>'Door Comparison'!N366</f>
        <v>1</v>
      </c>
      <c r="F366" s="72">
        <f>('Door Labour'!Z366/'Door Labour'!L$3)*'Door Summary'!H$3</f>
        <v>132.37</v>
      </c>
      <c r="G366" s="4">
        <f>'Door Materials'!X366</f>
        <v>649.71</v>
      </c>
      <c r="H366" s="238">
        <f t="shared" si="28"/>
        <v>782.08</v>
      </c>
      <c r="I366" s="238">
        <f t="shared" si="29"/>
        <v>93.85</v>
      </c>
      <c r="J366" s="238">
        <f t="shared" si="30"/>
        <v>875.93</v>
      </c>
      <c r="K366" s="5">
        <v>0</v>
      </c>
      <c r="L366" s="122">
        <v>0</v>
      </c>
      <c r="M366" s="238">
        <f t="shared" si="31"/>
        <v>875.93</v>
      </c>
      <c r="N366" s="26">
        <f t="shared" si="32"/>
        <v>875.93</v>
      </c>
    </row>
    <row r="367" spans="1:15" x14ac:dyDescent="0.2">
      <c r="A367" s="117" t="str">
        <f>'Door Comparison'!A367</f>
        <v>B2</v>
      </c>
      <c r="B367" s="109">
        <f>'Door Comparison'!B367</f>
        <v>3</v>
      </c>
      <c r="C367" s="109" t="str">
        <f>'Door Comparison'!C367</f>
        <v>C07</v>
      </c>
      <c r="D367" s="109" t="str">
        <f>'Door Comparison'!F367</f>
        <v>Timber</v>
      </c>
      <c r="E367" s="13">
        <f>'Door Comparison'!N367</f>
        <v>1</v>
      </c>
      <c r="F367" s="72">
        <f>('Door Labour'!Z367/'Door Labour'!L$3)*'Door Summary'!H$3</f>
        <v>127.63</v>
      </c>
      <c r="G367" s="4">
        <f>'Door Materials'!X367</f>
        <v>515.54999999999995</v>
      </c>
      <c r="H367" s="238">
        <f t="shared" si="28"/>
        <v>643.17999999999995</v>
      </c>
      <c r="I367" s="238">
        <f t="shared" si="29"/>
        <v>77.180000000000007</v>
      </c>
      <c r="J367" s="238">
        <f t="shared" si="30"/>
        <v>720.36</v>
      </c>
      <c r="K367" s="5">
        <v>0</v>
      </c>
      <c r="L367" s="122">
        <v>0</v>
      </c>
      <c r="M367" s="238">
        <f t="shared" si="31"/>
        <v>720.36</v>
      </c>
      <c r="N367" s="26">
        <f t="shared" si="32"/>
        <v>720.36</v>
      </c>
    </row>
    <row r="368" spans="1:15" x14ac:dyDescent="0.2">
      <c r="A368" s="117" t="str">
        <f>'Door Comparison'!A368</f>
        <v>B2</v>
      </c>
      <c r="B368" s="109">
        <f>'Door Comparison'!B368</f>
        <v>4</v>
      </c>
      <c r="C368" s="109" t="str">
        <f>'Door Comparison'!C368</f>
        <v>C08</v>
      </c>
      <c r="D368" s="109" t="str">
        <f>'Door Comparison'!F368</f>
        <v>Timber</v>
      </c>
      <c r="E368" s="13">
        <f>'Door Comparison'!N368</f>
        <v>1</v>
      </c>
      <c r="F368" s="72">
        <f>('Door Labour'!Z368/'Door Labour'!L$3)*'Door Summary'!H$3</f>
        <v>148.07</v>
      </c>
      <c r="G368" s="4">
        <f>'Door Materials'!X368</f>
        <v>732.33</v>
      </c>
      <c r="H368" s="238">
        <f t="shared" si="28"/>
        <v>880.4</v>
      </c>
      <c r="I368" s="238">
        <f t="shared" si="29"/>
        <v>105.65</v>
      </c>
      <c r="J368" s="238">
        <f t="shared" si="30"/>
        <v>986.05</v>
      </c>
      <c r="K368" s="5">
        <v>0</v>
      </c>
      <c r="L368" s="122">
        <v>0</v>
      </c>
      <c r="M368" s="238">
        <f t="shared" si="31"/>
        <v>986.05</v>
      </c>
      <c r="N368" s="26">
        <f t="shared" si="32"/>
        <v>986.05</v>
      </c>
    </row>
    <row r="369" spans="1:15" x14ac:dyDescent="0.2">
      <c r="A369" s="117" t="str">
        <f>'Door Comparison'!A369</f>
        <v>B2</v>
      </c>
      <c r="B369" s="109">
        <f>'Door Comparison'!B369</f>
        <v>5</v>
      </c>
      <c r="C369" s="109" t="str">
        <f>'Door Comparison'!C369</f>
        <v>C08</v>
      </c>
      <c r="D369" s="109" t="str">
        <f>'Door Comparison'!F369</f>
        <v>Timber</v>
      </c>
      <c r="E369" s="13">
        <f>'Door Comparison'!N369</f>
        <v>1</v>
      </c>
      <c r="F369" s="72">
        <f>('Door Labour'!Z369/'Door Labour'!L$3)*'Door Summary'!H$3</f>
        <v>148.07</v>
      </c>
      <c r="G369" s="4">
        <f>'Door Materials'!X369</f>
        <v>732.33</v>
      </c>
      <c r="H369" s="238">
        <f t="shared" si="28"/>
        <v>880.4</v>
      </c>
      <c r="I369" s="238">
        <f t="shared" si="29"/>
        <v>105.65</v>
      </c>
      <c r="J369" s="238">
        <f t="shared" si="30"/>
        <v>986.05</v>
      </c>
      <c r="K369" s="5">
        <v>0</v>
      </c>
      <c r="L369" s="122">
        <v>0</v>
      </c>
      <c r="M369" s="238">
        <f t="shared" si="31"/>
        <v>986.05</v>
      </c>
      <c r="N369" s="26">
        <f t="shared" si="32"/>
        <v>986.05</v>
      </c>
    </row>
    <row r="370" spans="1:15" x14ac:dyDescent="0.2">
      <c r="A370" s="117" t="str">
        <f>'Door Comparison'!A370</f>
        <v>B2</v>
      </c>
      <c r="B370" s="109">
        <f>'Door Comparison'!B370</f>
        <v>6</v>
      </c>
      <c r="C370" s="109" t="str">
        <f>'Door Comparison'!C370</f>
        <v>C08</v>
      </c>
      <c r="D370" s="109" t="str">
        <f>'Door Comparison'!F370</f>
        <v>Timber</v>
      </c>
      <c r="E370" s="13">
        <f>'Door Comparison'!N370</f>
        <v>1</v>
      </c>
      <c r="F370" s="72">
        <f>('Door Labour'!Z370/'Door Labour'!L$3)*'Door Summary'!H$3</f>
        <v>198.11</v>
      </c>
      <c r="G370" s="4">
        <f>'Door Materials'!X370</f>
        <v>1498.7</v>
      </c>
      <c r="H370" s="238">
        <f t="shared" si="28"/>
        <v>1696.81</v>
      </c>
      <c r="I370" s="238">
        <f t="shared" si="29"/>
        <v>203.62</v>
      </c>
      <c r="J370" s="238">
        <f t="shared" si="30"/>
        <v>1900.43</v>
      </c>
      <c r="K370" s="5">
        <v>0</v>
      </c>
      <c r="L370" s="122">
        <v>0</v>
      </c>
      <c r="M370" s="238">
        <f t="shared" si="31"/>
        <v>1900.43</v>
      </c>
      <c r="N370" s="26">
        <f t="shared" si="32"/>
        <v>1900.43</v>
      </c>
    </row>
    <row r="371" spans="1:15" x14ac:dyDescent="0.2">
      <c r="A371" s="117" t="str">
        <f>'Door Comparison'!A371</f>
        <v>B2</v>
      </c>
      <c r="B371" s="109">
        <f>'Door Comparison'!B371</f>
        <v>7</v>
      </c>
      <c r="C371" s="109" t="str">
        <f>'Door Comparison'!C371</f>
        <v>C07</v>
      </c>
      <c r="D371" s="109" t="str">
        <f>'Door Comparison'!F371</f>
        <v>Timber</v>
      </c>
      <c r="E371" s="13">
        <f>'Door Comparison'!N371</f>
        <v>1</v>
      </c>
      <c r="F371" s="72">
        <f>('Door Labour'!Z371/'Door Labour'!L$3)*'Door Summary'!H$3</f>
        <v>94.64</v>
      </c>
      <c r="G371" s="4">
        <f>'Door Materials'!X371</f>
        <v>379.24</v>
      </c>
      <c r="H371" s="238">
        <f t="shared" si="28"/>
        <v>473.88</v>
      </c>
      <c r="I371" s="238">
        <f t="shared" si="29"/>
        <v>56.87</v>
      </c>
      <c r="J371" s="238">
        <f t="shared" si="30"/>
        <v>530.75</v>
      </c>
      <c r="K371" s="5">
        <v>0</v>
      </c>
      <c r="L371" s="122">
        <v>0</v>
      </c>
      <c r="M371" s="238">
        <f t="shared" si="31"/>
        <v>530.75</v>
      </c>
      <c r="N371" s="26">
        <f t="shared" si="32"/>
        <v>530.75</v>
      </c>
    </row>
    <row r="372" spans="1:15" x14ac:dyDescent="0.2">
      <c r="A372" s="117" t="str">
        <f>'Door Comparison'!A372</f>
        <v>B2</v>
      </c>
      <c r="B372" s="109">
        <f>'Door Comparison'!B372</f>
        <v>8</v>
      </c>
      <c r="C372" s="109" t="str">
        <f>'Door Comparison'!C372</f>
        <v>C06</v>
      </c>
      <c r="D372" s="109" t="str">
        <f>'Door Comparison'!F372</f>
        <v>Timber</v>
      </c>
      <c r="E372" s="13">
        <f>'Door Comparison'!N372</f>
        <v>1</v>
      </c>
      <c r="F372" s="72">
        <f>('Door Labour'!Z372/'Door Labour'!L$3)*'Door Summary'!H$3</f>
        <v>323.35000000000002</v>
      </c>
      <c r="G372" s="4">
        <f>'Door Materials'!X372</f>
        <v>1722.25</v>
      </c>
      <c r="H372" s="238">
        <f t="shared" si="28"/>
        <v>2045.6</v>
      </c>
      <c r="I372" s="238">
        <f t="shared" si="29"/>
        <v>245.47</v>
      </c>
      <c r="J372" s="238">
        <f t="shared" si="30"/>
        <v>2291.0700000000002</v>
      </c>
      <c r="K372" s="5">
        <v>0</v>
      </c>
      <c r="L372" s="122">
        <v>0</v>
      </c>
      <c r="M372" s="238">
        <f t="shared" si="31"/>
        <v>2291.0700000000002</v>
      </c>
      <c r="N372" s="26">
        <f t="shared" si="32"/>
        <v>2291.0700000000002</v>
      </c>
    </row>
    <row r="373" spans="1:15" x14ac:dyDescent="0.2">
      <c r="A373" s="117" t="str">
        <f>'Door Comparison'!A373</f>
        <v>B2</v>
      </c>
      <c r="B373" s="109">
        <f>'Door Comparison'!B373</f>
        <v>9</v>
      </c>
      <c r="C373" s="109" t="str">
        <f>'Door Comparison'!C373</f>
        <v>C07</v>
      </c>
      <c r="D373" s="109" t="str">
        <f>'Door Comparison'!F373</f>
        <v>Timber</v>
      </c>
      <c r="E373" s="13">
        <f>'Door Comparison'!N373</f>
        <v>1</v>
      </c>
      <c r="F373" s="72">
        <f>('Door Labour'!Z373/'Door Labour'!L$3)*'Door Summary'!H$3</f>
        <v>142.38999999999999</v>
      </c>
      <c r="G373" s="4">
        <f>'Door Materials'!X373</f>
        <v>15.06</v>
      </c>
      <c r="H373" s="238">
        <f t="shared" si="28"/>
        <v>157.44999999999999</v>
      </c>
      <c r="I373" s="238">
        <f t="shared" si="29"/>
        <v>18.89</v>
      </c>
      <c r="J373" s="238">
        <f t="shared" si="30"/>
        <v>176.34</v>
      </c>
      <c r="K373" s="5">
        <v>0</v>
      </c>
      <c r="L373" s="122">
        <v>0</v>
      </c>
      <c r="M373" s="238">
        <f t="shared" si="31"/>
        <v>176.34</v>
      </c>
      <c r="N373" s="26">
        <f t="shared" si="32"/>
        <v>176.34</v>
      </c>
      <c r="O373" s="1" t="str">
        <f>'Door Comparison'!X373</f>
        <v>Max fire rating we can offer is 120mm</v>
      </c>
    </row>
    <row r="374" spans="1:15" x14ac:dyDescent="0.2">
      <c r="A374" s="117" t="str">
        <f>'Door Comparison'!A374</f>
        <v>B2</v>
      </c>
      <c r="B374" s="109">
        <f>'Door Comparison'!B374</f>
        <v>12</v>
      </c>
      <c r="C374" s="109" t="str">
        <f>'Door Comparison'!C374</f>
        <v>C08</v>
      </c>
      <c r="D374" s="109" t="str">
        <f>'Door Comparison'!F374</f>
        <v>Timber</v>
      </c>
      <c r="E374" s="13">
        <f>'Door Comparison'!N374</f>
        <v>1</v>
      </c>
      <c r="F374" s="72">
        <f>('Door Labour'!Z374/'Door Labour'!L$3)*'Door Summary'!H$3</f>
        <v>132.37</v>
      </c>
      <c r="G374" s="4">
        <f>'Door Materials'!X374</f>
        <v>649.71</v>
      </c>
      <c r="H374" s="238">
        <f t="shared" si="28"/>
        <v>782.08</v>
      </c>
      <c r="I374" s="238">
        <f t="shared" si="29"/>
        <v>93.85</v>
      </c>
      <c r="J374" s="238">
        <f t="shared" si="30"/>
        <v>875.93</v>
      </c>
      <c r="K374" s="5">
        <v>0</v>
      </c>
      <c r="L374" s="122">
        <v>0</v>
      </c>
      <c r="M374" s="238">
        <f t="shared" si="31"/>
        <v>875.93</v>
      </c>
      <c r="N374" s="26">
        <f t="shared" si="32"/>
        <v>875.93</v>
      </c>
    </row>
    <row r="375" spans="1:15" x14ac:dyDescent="0.2">
      <c r="A375" s="117" t="str">
        <f>'Door Comparison'!A375</f>
        <v>B2</v>
      </c>
      <c r="B375" s="109">
        <f>'Door Comparison'!B375</f>
        <v>13</v>
      </c>
      <c r="C375" s="109" t="str">
        <f>'Door Comparison'!C375</f>
        <v>C08</v>
      </c>
      <c r="D375" s="109" t="str">
        <f>'Door Comparison'!F375</f>
        <v>Timber</v>
      </c>
      <c r="E375" s="13">
        <f>'Door Comparison'!N375</f>
        <v>1</v>
      </c>
      <c r="F375" s="72">
        <f>('Door Labour'!Z375/'Door Labour'!L$3)*'Door Summary'!H$3</f>
        <v>149.54</v>
      </c>
      <c r="G375" s="4">
        <f>'Door Materials'!X375</f>
        <v>16.260000000000002</v>
      </c>
      <c r="H375" s="238">
        <f t="shared" ref="H375:H394" si="33">F375+G375</f>
        <v>165.8</v>
      </c>
      <c r="I375" s="238">
        <f t="shared" ref="I375:I394" si="34">H375*I$7</f>
        <v>19.899999999999999</v>
      </c>
      <c r="J375" s="238">
        <f t="shared" ref="J375:J394" si="35">SUM(H375:I375)</f>
        <v>185.7</v>
      </c>
      <c r="K375" s="5">
        <v>0</v>
      </c>
      <c r="L375" s="122">
        <v>0</v>
      </c>
      <c r="M375" s="238">
        <f t="shared" ref="M375:M394" si="36">J375+K375+L375</f>
        <v>185.7</v>
      </c>
      <c r="N375" s="26">
        <f t="shared" ref="N375:N394" si="37">E375*M375</f>
        <v>185.7</v>
      </c>
      <c r="O375" s="1" t="str">
        <f>'Door Comparison'!X375</f>
        <v>Max fire rating we can offer is 120mm</v>
      </c>
    </row>
    <row r="376" spans="1:15" x14ac:dyDescent="0.2">
      <c r="A376" s="117" t="str">
        <f>'Door Comparison'!A376</f>
        <v>B2</v>
      </c>
      <c r="B376" s="109">
        <f>'Door Comparison'!B376</f>
        <v>14</v>
      </c>
      <c r="C376" s="109" t="str">
        <f>'Door Comparison'!C376</f>
        <v>C08</v>
      </c>
      <c r="D376" s="109" t="str">
        <f>'Door Comparison'!F376</f>
        <v>Timber</v>
      </c>
      <c r="E376" s="13">
        <f>'Door Comparison'!N376</f>
        <v>1</v>
      </c>
      <c r="F376" s="72">
        <f>('Door Labour'!Z376/'Door Labour'!L$3)*'Door Summary'!H$3</f>
        <v>148.07</v>
      </c>
      <c r="G376" s="4">
        <f>'Door Materials'!X376</f>
        <v>732.33</v>
      </c>
      <c r="H376" s="238">
        <f t="shared" si="33"/>
        <v>880.4</v>
      </c>
      <c r="I376" s="238">
        <f t="shared" si="34"/>
        <v>105.65</v>
      </c>
      <c r="J376" s="238">
        <f t="shared" si="35"/>
        <v>986.05</v>
      </c>
      <c r="K376" s="5">
        <v>0</v>
      </c>
      <c r="L376" s="122">
        <v>0</v>
      </c>
      <c r="M376" s="238">
        <f t="shared" si="36"/>
        <v>986.05</v>
      </c>
      <c r="N376" s="26">
        <f t="shared" si="37"/>
        <v>986.05</v>
      </c>
    </row>
    <row r="377" spans="1:15" x14ac:dyDescent="0.2">
      <c r="A377" s="117" t="str">
        <f>'Door Comparison'!A377</f>
        <v>B2</v>
      </c>
      <c r="B377" s="109">
        <f>'Door Comparison'!B377</f>
        <v>15</v>
      </c>
      <c r="C377" s="109" t="str">
        <f>'Door Comparison'!C377</f>
        <v>C08</v>
      </c>
      <c r="D377" s="109" t="str">
        <f>'Door Comparison'!F377</f>
        <v>Timber</v>
      </c>
      <c r="E377" s="13">
        <f>'Door Comparison'!N377</f>
        <v>1</v>
      </c>
      <c r="F377" s="72">
        <f>('Door Labour'!Z377/'Door Labour'!L$3)*'Door Summary'!H$3</f>
        <v>148.07</v>
      </c>
      <c r="G377" s="4">
        <f>'Door Materials'!X377</f>
        <v>732.33</v>
      </c>
      <c r="H377" s="238">
        <f t="shared" si="33"/>
        <v>880.4</v>
      </c>
      <c r="I377" s="238">
        <f t="shared" si="34"/>
        <v>105.65</v>
      </c>
      <c r="J377" s="238">
        <f t="shared" si="35"/>
        <v>986.05</v>
      </c>
      <c r="K377" s="5">
        <v>0</v>
      </c>
      <c r="L377" s="122">
        <v>0</v>
      </c>
      <c r="M377" s="238">
        <f t="shared" si="36"/>
        <v>986.05</v>
      </c>
      <c r="N377" s="26">
        <f t="shared" si="37"/>
        <v>986.05</v>
      </c>
    </row>
    <row r="378" spans="1:15" x14ac:dyDescent="0.2">
      <c r="A378" s="117" t="str">
        <f>'Door Comparison'!A378</f>
        <v>B2</v>
      </c>
      <c r="B378" s="109">
        <f>'Door Comparison'!B378</f>
        <v>16</v>
      </c>
      <c r="C378" s="109" t="str">
        <f>'Door Comparison'!C378</f>
        <v>WC02</v>
      </c>
      <c r="D378" s="109" t="str">
        <f>'Door Comparison'!F378</f>
        <v>Timber</v>
      </c>
      <c r="E378" s="13">
        <f>'Door Comparison'!N378</f>
        <v>1</v>
      </c>
      <c r="F378" s="72">
        <f>('Door Labour'!Z378/'Door Labour'!L$3)*'Door Summary'!H$3</f>
        <v>147.07</v>
      </c>
      <c r="G378" s="4">
        <f>'Door Materials'!X378</f>
        <v>104.55</v>
      </c>
      <c r="H378" s="238">
        <f t="shared" si="33"/>
        <v>251.62</v>
      </c>
      <c r="I378" s="238">
        <f t="shared" si="34"/>
        <v>30.19</v>
      </c>
      <c r="J378" s="238">
        <f t="shared" si="35"/>
        <v>281.81</v>
      </c>
      <c r="K378" s="5">
        <v>0</v>
      </c>
      <c r="L378" s="122">
        <v>0</v>
      </c>
      <c r="M378" s="238">
        <f t="shared" si="36"/>
        <v>281.81</v>
      </c>
      <c r="N378" s="26">
        <f t="shared" si="37"/>
        <v>281.81</v>
      </c>
      <c r="O378" s="1" t="str">
        <f>'Door Comparison'!X378</f>
        <v>Pilasters</v>
      </c>
    </row>
    <row r="379" spans="1:15" x14ac:dyDescent="0.2">
      <c r="A379" s="117" t="str">
        <f>'Door Comparison'!A379</f>
        <v>B2</v>
      </c>
      <c r="B379" s="109">
        <f>'Door Comparison'!B379</f>
        <v>17</v>
      </c>
      <c r="C379" s="109" t="str">
        <f>'Door Comparison'!C379</f>
        <v>WC02</v>
      </c>
      <c r="D379" s="109" t="str">
        <f>'Door Comparison'!F379</f>
        <v>Timber</v>
      </c>
      <c r="E379" s="13">
        <f>'Door Comparison'!N379</f>
        <v>1</v>
      </c>
      <c r="F379" s="72">
        <f>('Door Labour'!Z379/'Door Labour'!L$3)*'Door Summary'!H$3</f>
        <v>147.07</v>
      </c>
      <c r="G379" s="4">
        <f>'Door Materials'!X379</f>
        <v>104.55</v>
      </c>
      <c r="H379" s="238">
        <f t="shared" si="33"/>
        <v>251.62</v>
      </c>
      <c r="I379" s="238">
        <f t="shared" si="34"/>
        <v>30.19</v>
      </c>
      <c r="J379" s="238">
        <f t="shared" si="35"/>
        <v>281.81</v>
      </c>
      <c r="K379" s="5">
        <v>0</v>
      </c>
      <c r="L379" s="122">
        <v>0</v>
      </c>
      <c r="M379" s="238">
        <f t="shared" si="36"/>
        <v>281.81</v>
      </c>
      <c r="N379" s="26">
        <f t="shared" si="37"/>
        <v>281.81</v>
      </c>
      <c r="O379" s="1" t="str">
        <f>'Door Comparison'!X379</f>
        <v>Pilasters</v>
      </c>
    </row>
    <row r="380" spans="1:15" x14ac:dyDescent="0.2">
      <c r="A380" s="117" t="str">
        <f>'Door Comparison'!A380</f>
        <v>B2</v>
      </c>
      <c r="B380" s="109">
        <f>'Door Comparison'!B380</f>
        <v>18</v>
      </c>
      <c r="C380" s="109" t="str">
        <f>'Door Comparison'!C380</f>
        <v>WC02</v>
      </c>
      <c r="D380" s="109" t="str">
        <f>'Door Comparison'!F380</f>
        <v>Timber</v>
      </c>
      <c r="E380" s="13">
        <f>'Door Comparison'!N380</f>
        <v>1</v>
      </c>
      <c r="F380" s="72">
        <f>('Door Labour'!Z380/'Door Labour'!L$3)*'Door Summary'!H$3</f>
        <v>147.07</v>
      </c>
      <c r="G380" s="4">
        <f>'Door Materials'!X380</f>
        <v>104.55</v>
      </c>
      <c r="H380" s="238">
        <f t="shared" si="33"/>
        <v>251.62</v>
      </c>
      <c r="I380" s="238">
        <f t="shared" si="34"/>
        <v>30.19</v>
      </c>
      <c r="J380" s="238">
        <f t="shared" si="35"/>
        <v>281.81</v>
      </c>
      <c r="K380" s="5">
        <v>0</v>
      </c>
      <c r="L380" s="122">
        <v>0</v>
      </c>
      <c r="M380" s="238">
        <f t="shared" si="36"/>
        <v>281.81</v>
      </c>
      <c r="N380" s="26">
        <f t="shared" si="37"/>
        <v>281.81</v>
      </c>
      <c r="O380" s="1" t="str">
        <f>'Door Comparison'!X380</f>
        <v>Pilasters</v>
      </c>
    </row>
    <row r="381" spans="1:15" x14ac:dyDescent="0.2">
      <c r="A381" s="117" t="str">
        <f>'Door Comparison'!A381</f>
        <v>B2</v>
      </c>
      <c r="B381" s="109">
        <f>'Door Comparison'!B381</f>
        <v>19</v>
      </c>
      <c r="C381" s="109" t="str">
        <f>'Door Comparison'!C381</f>
        <v>WC02</v>
      </c>
      <c r="D381" s="109" t="str">
        <f>'Door Comparison'!F381</f>
        <v>Timber</v>
      </c>
      <c r="E381" s="13">
        <f>'Door Comparison'!N381</f>
        <v>1</v>
      </c>
      <c r="F381" s="72">
        <f>('Door Labour'!Z381/'Door Labour'!L$3)*'Door Summary'!H$3</f>
        <v>147.07</v>
      </c>
      <c r="G381" s="4">
        <f>'Door Materials'!X381</f>
        <v>104.55</v>
      </c>
      <c r="H381" s="238">
        <f t="shared" si="33"/>
        <v>251.62</v>
      </c>
      <c r="I381" s="238">
        <f t="shared" si="34"/>
        <v>30.19</v>
      </c>
      <c r="J381" s="238">
        <f t="shared" si="35"/>
        <v>281.81</v>
      </c>
      <c r="K381" s="5">
        <v>0</v>
      </c>
      <c r="L381" s="122">
        <v>0</v>
      </c>
      <c r="M381" s="238">
        <f t="shared" si="36"/>
        <v>281.81</v>
      </c>
      <c r="N381" s="26">
        <f t="shared" si="37"/>
        <v>281.81</v>
      </c>
      <c r="O381" s="1" t="str">
        <f>'Door Comparison'!X381</f>
        <v>Pilasters</v>
      </c>
    </row>
    <row r="382" spans="1:15" x14ac:dyDescent="0.2">
      <c r="A382" s="117" t="str">
        <f>'Door Comparison'!A382</f>
        <v>B2</v>
      </c>
      <c r="B382" s="109">
        <f>'Door Comparison'!B382</f>
        <v>20</v>
      </c>
      <c r="C382" s="109" t="str">
        <f>'Door Comparison'!C382</f>
        <v>WC02</v>
      </c>
      <c r="D382" s="109" t="str">
        <f>'Door Comparison'!F382</f>
        <v>Timber</v>
      </c>
      <c r="E382" s="13">
        <f>'Door Comparison'!N382</f>
        <v>1</v>
      </c>
      <c r="F382" s="72">
        <f>('Door Labour'!Z382/'Door Labour'!L$3)*'Door Summary'!H$3</f>
        <v>147.07</v>
      </c>
      <c r="G382" s="4">
        <f>'Door Materials'!X382</f>
        <v>104.55</v>
      </c>
      <c r="H382" s="238">
        <f t="shared" si="33"/>
        <v>251.62</v>
      </c>
      <c r="I382" s="238">
        <f t="shared" si="34"/>
        <v>30.19</v>
      </c>
      <c r="J382" s="238">
        <f t="shared" si="35"/>
        <v>281.81</v>
      </c>
      <c r="K382" s="5">
        <v>0</v>
      </c>
      <c r="L382" s="122">
        <v>0</v>
      </c>
      <c r="M382" s="238">
        <f t="shared" si="36"/>
        <v>281.81</v>
      </c>
      <c r="N382" s="26">
        <f t="shared" si="37"/>
        <v>281.81</v>
      </c>
      <c r="O382" s="1" t="str">
        <f>'Door Comparison'!X382</f>
        <v>Pilasters</v>
      </c>
    </row>
    <row r="383" spans="1:15" x14ac:dyDescent="0.2">
      <c r="A383" s="117" t="str">
        <f>'Door Comparison'!A383</f>
        <v>B2</v>
      </c>
      <c r="B383" s="109">
        <f>'Door Comparison'!B383</f>
        <v>21</v>
      </c>
      <c r="C383" s="109" t="str">
        <f>'Door Comparison'!C383</f>
        <v>WC02</v>
      </c>
      <c r="D383" s="109" t="str">
        <f>'Door Comparison'!F383</f>
        <v>Timber</v>
      </c>
      <c r="E383" s="13">
        <f>'Door Comparison'!N383</f>
        <v>1</v>
      </c>
      <c r="F383" s="72">
        <f>('Door Labour'!Z383/'Door Labour'!L$3)*'Door Summary'!H$3</f>
        <v>147.07</v>
      </c>
      <c r="G383" s="4">
        <f>'Door Materials'!X383</f>
        <v>104.55</v>
      </c>
      <c r="H383" s="238">
        <f t="shared" si="33"/>
        <v>251.62</v>
      </c>
      <c r="I383" s="238">
        <f t="shared" si="34"/>
        <v>30.19</v>
      </c>
      <c r="J383" s="238">
        <f t="shared" si="35"/>
        <v>281.81</v>
      </c>
      <c r="K383" s="5">
        <v>0</v>
      </c>
      <c r="L383" s="122">
        <v>0</v>
      </c>
      <c r="M383" s="238">
        <f t="shared" si="36"/>
        <v>281.81</v>
      </c>
      <c r="N383" s="26">
        <f t="shared" si="37"/>
        <v>281.81</v>
      </c>
      <c r="O383" s="1" t="str">
        <f>'Door Comparison'!X383</f>
        <v>Pilasters</v>
      </c>
    </row>
    <row r="384" spans="1:15" x14ac:dyDescent="0.2">
      <c r="A384" s="117" t="str">
        <f>'Door Comparison'!A384</f>
        <v>B2</v>
      </c>
      <c r="B384" s="109">
        <f>'Door Comparison'!B384</f>
        <v>22</v>
      </c>
      <c r="C384" s="109" t="str">
        <f>'Door Comparison'!C384</f>
        <v>C07</v>
      </c>
      <c r="D384" s="109" t="str">
        <f>'Door Comparison'!F384</f>
        <v>Timber</v>
      </c>
      <c r="E384" s="13">
        <f>'Door Comparison'!N384</f>
        <v>1</v>
      </c>
      <c r="F384" s="72">
        <f>('Door Labour'!Z384/'Door Labour'!L$3)*'Door Summary'!H$3</f>
        <v>127.63</v>
      </c>
      <c r="G384" s="4">
        <f>'Door Materials'!X384</f>
        <v>516.92999999999995</v>
      </c>
      <c r="H384" s="238">
        <f t="shared" si="33"/>
        <v>644.55999999999995</v>
      </c>
      <c r="I384" s="238">
        <f t="shared" si="34"/>
        <v>77.349999999999994</v>
      </c>
      <c r="J384" s="238">
        <f t="shared" si="35"/>
        <v>721.91</v>
      </c>
      <c r="K384" s="5">
        <v>0</v>
      </c>
      <c r="L384" s="122">
        <v>0</v>
      </c>
      <c r="M384" s="238">
        <f t="shared" si="36"/>
        <v>721.91</v>
      </c>
      <c r="N384" s="26">
        <f t="shared" si="37"/>
        <v>721.91</v>
      </c>
    </row>
    <row r="385" spans="1:15" x14ac:dyDescent="0.2">
      <c r="A385" s="117" t="str">
        <f>'Door Comparison'!A385</f>
        <v>B2</v>
      </c>
      <c r="B385" s="109">
        <f>'Door Comparison'!B385</f>
        <v>30</v>
      </c>
      <c r="C385" s="109" t="str">
        <f>'Door Comparison'!C385</f>
        <v>C08</v>
      </c>
      <c r="D385" s="109" t="str">
        <f>'Door Comparison'!F385</f>
        <v>Timber</v>
      </c>
      <c r="E385" s="13">
        <f>'Door Comparison'!N385</f>
        <v>1</v>
      </c>
      <c r="F385" s="72">
        <f>('Door Labour'!Z385/'Door Labour'!L$3)*'Door Summary'!H$3</f>
        <v>148.07</v>
      </c>
      <c r="G385" s="4">
        <f>'Door Materials'!X385</f>
        <v>732.33</v>
      </c>
      <c r="H385" s="238">
        <f t="shared" si="33"/>
        <v>880.4</v>
      </c>
      <c r="I385" s="238">
        <f t="shared" si="34"/>
        <v>105.65</v>
      </c>
      <c r="J385" s="238">
        <f t="shared" si="35"/>
        <v>986.05</v>
      </c>
      <c r="K385" s="5">
        <v>0</v>
      </c>
      <c r="L385" s="122">
        <v>0</v>
      </c>
      <c r="M385" s="238">
        <f t="shared" si="36"/>
        <v>986.05</v>
      </c>
      <c r="N385" s="26">
        <f t="shared" si="37"/>
        <v>986.05</v>
      </c>
    </row>
    <row r="386" spans="1:15" x14ac:dyDescent="0.2">
      <c r="A386" s="117" t="str">
        <f>'Door Comparison'!A386</f>
        <v>B2</v>
      </c>
      <c r="B386" s="109">
        <f>'Door Comparison'!B386</f>
        <v>31</v>
      </c>
      <c r="C386" s="109" t="str">
        <f>'Door Comparison'!C386</f>
        <v>C07</v>
      </c>
      <c r="D386" s="109" t="str">
        <f>'Door Comparison'!F386</f>
        <v>Timber</v>
      </c>
      <c r="E386" s="13">
        <f>'Door Comparison'!N386</f>
        <v>1</v>
      </c>
      <c r="F386" s="72">
        <f>('Door Labour'!Z386/'Door Labour'!L$3)*'Door Summary'!H$3</f>
        <v>146.53</v>
      </c>
      <c r="G386" s="4">
        <f>'Door Materials'!X386</f>
        <v>599.87</v>
      </c>
      <c r="H386" s="238">
        <f t="shared" si="33"/>
        <v>746.4</v>
      </c>
      <c r="I386" s="238">
        <f t="shared" si="34"/>
        <v>89.57</v>
      </c>
      <c r="J386" s="238">
        <f t="shared" si="35"/>
        <v>835.97</v>
      </c>
      <c r="K386" s="5">
        <v>0</v>
      </c>
      <c r="L386" s="122">
        <v>0</v>
      </c>
      <c r="M386" s="238">
        <f t="shared" si="36"/>
        <v>835.97</v>
      </c>
      <c r="N386" s="26">
        <f t="shared" si="37"/>
        <v>835.97</v>
      </c>
    </row>
    <row r="387" spans="1:15" x14ac:dyDescent="0.2">
      <c r="A387" s="117" t="str">
        <f>'Door Comparison'!A387</f>
        <v>B2</v>
      </c>
      <c r="B387" s="109">
        <f>'Door Comparison'!B387</f>
        <v>32</v>
      </c>
      <c r="C387" s="109" t="str">
        <f>'Door Comparison'!C387</f>
        <v>C07</v>
      </c>
      <c r="D387" s="109" t="str">
        <f>'Door Comparison'!F387</f>
        <v>Timber</v>
      </c>
      <c r="E387" s="13">
        <f>'Door Comparison'!N387</f>
        <v>1</v>
      </c>
      <c r="F387" s="72">
        <f>('Door Labour'!Z387/'Door Labour'!L$3)*'Door Summary'!H$3</f>
        <v>146.53</v>
      </c>
      <c r="G387" s="4">
        <f>'Door Materials'!X387</f>
        <v>667.67</v>
      </c>
      <c r="H387" s="238">
        <f t="shared" si="33"/>
        <v>814.2</v>
      </c>
      <c r="I387" s="238">
        <f t="shared" si="34"/>
        <v>97.7</v>
      </c>
      <c r="J387" s="238">
        <f t="shared" si="35"/>
        <v>911.9</v>
      </c>
      <c r="K387" s="5">
        <v>0</v>
      </c>
      <c r="L387" s="122">
        <v>0</v>
      </c>
      <c r="M387" s="238">
        <f t="shared" si="36"/>
        <v>911.9</v>
      </c>
      <c r="N387" s="26">
        <f t="shared" si="37"/>
        <v>911.9</v>
      </c>
    </row>
    <row r="388" spans="1:15" x14ac:dyDescent="0.2">
      <c r="A388" s="117" t="str">
        <f>'Door Comparison'!A388</f>
        <v>B2</v>
      </c>
      <c r="B388" s="109">
        <f>'Door Comparison'!B388</f>
        <v>33</v>
      </c>
      <c r="C388" s="109" t="str">
        <f>'Door Comparison'!C388</f>
        <v>C07</v>
      </c>
      <c r="D388" s="109">
        <f>'Door Comparison'!F388</f>
        <v>0</v>
      </c>
      <c r="E388" s="13">
        <f>'Door Comparison'!N388</f>
        <v>0</v>
      </c>
      <c r="F388" s="72">
        <f>('Door Labour'!Z388/'Door Labour'!L$3)*'Door Summary'!H$3</f>
        <v>0</v>
      </c>
      <c r="G388" s="4">
        <f>'Door Materials'!X388</f>
        <v>0</v>
      </c>
      <c r="H388" s="238">
        <f t="shared" si="33"/>
        <v>0</v>
      </c>
      <c r="I388" s="238">
        <f t="shared" si="34"/>
        <v>0</v>
      </c>
      <c r="J388" s="238">
        <f t="shared" si="35"/>
        <v>0</v>
      </c>
      <c r="K388" s="5">
        <v>0</v>
      </c>
      <c r="L388" s="122">
        <v>0</v>
      </c>
      <c r="M388" s="238">
        <f t="shared" si="36"/>
        <v>0</v>
      </c>
      <c r="N388" s="26">
        <f t="shared" si="37"/>
        <v>0</v>
      </c>
      <c r="O388" s="1" t="str">
        <f>'Door Comparison'!X388</f>
        <v>Omitted</v>
      </c>
    </row>
    <row r="389" spans="1:15" x14ac:dyDescent="0.2">
      <c r="A389" s="117" t="str">
        <f>'Door Comparison'!A389</f>
        <v>B2</v>
      </c>
      <c r="B389" s="109">
        <f>'Door Comparison'!B389</f>
        <v>34</v>
      </c>
      <c r="C389" s="109" t="str">
        <f>'Door Comparison'!C389</f>
        <v>C07</v>
      </c>
      <c r="D389" s="109" t="str">
        <f>'Door Comparison'!F389</f>
        <v>Timber</v>
      </c>
      <c r="E389" s="13">
        <f>'Door Comparison'!N389</f>
        <v>1</v>
      </c>
      <c r="F389" s="72">
        <f>('Door Labour'!Z389/'Door Labour'!L$3)*'Door Summary'!H$3</f>
        <v>146.53</v>
      </c>
      <c r="G389" s="4">
        <f>'Door Materials'!X389</f>
        <v>667.67</v>
      </c>
      <c r="H389" s="238">
        <f t="shared" si="33"/>
        <v>814.2</v>
      </c>
      <c r="I389" s="238">
        <f t="shared" si="34"/>
        <v>97.7</v>
      </c>
      <c r="J389" s="238">
        <f t="shared" si="35"/>
        <v>911.9</v>
      </c>
      <c r="K389" s="5">
        <v>0</v>
      </c>
      <c r="L389" s="122">
        <v>0</v>
      </c>
      <c r="M389" s="238">
        <f t="shared" si="36"/>
        <v>911.9</v>
      </c>
      <c r="N389" s="26">
        <f t="shared" si="37"/>
        <v>911.9</v>
      </c>
    </row>
    <row r="390" spans="1:15" x14ac:dyDescent="0.2">
      <c r="A390" s="117" t="str">
        <f>'Door Comparison'!A390</f>
        <v>B2</v>
      </c>
      <c r="B390" s="109">
        <f>'Door Comparison'!B390</f>
        <v>35</v>
      </c>
      <c r="C390" s="109" t="str">
        <f>'Door Comparison'!C390</f>
        <v>C07</v>
      </c>
      <c r="D390" s="109" t="str">
        <f>'Door Comparison'!F390</f>
        <v>Timber</v>
      </c>
      <c r="E390" s="13">
        <f>'Door Comparison'!N390</f>
        <v>1</v>
      </c>
      <c r="F390" s="72">
        <f>('Door Labour'!Z390/'Door Labour'!L$3)*'Door Summary'!H$3</f>
        <v>127.63</v>
      </c>
      <c r="G390" s="4">
        <f>'Door Materials'!X390</f>
        <v>516.92999999999995</v>
      </c>
      <c r="H390" s="238">
        <f t="shared" si="33"/>
        <v>644.55999999999995</v>
      </c>
      <c r="I390" s="238">
        <f t="shared" si="34"/>
        <v>77.349999999999994</v>
      </c>
      <c r="J390" s="238">
        <f t="shared" si="35"/>
        <v>721.91</v>
      </c>
      <c r="K390" s="5">
        <v>0</v>
      </c>
      <c r="L390" s="122">
        <v>0</v>
      </c>
      <c r="M390" s="238">
        <f t="shared" si="36"/>
        <v>721.91</v>
      </c>
      <c r="N390" s="26">
        <f t="shared" si="37"/>
        <v>721.91</v>
      </c>
    </row>
    <row r="391" spans="1:15" x14ac:dyDescent="0.2">
      <c r="A391" s="117" t="str">
        <f>'Door Comparison'!A391</f>
        <v>B2</v>
      </c>
      <c r="B391" s="109">
        <f>'Door Comparison'!B391</f>
        <v>36</v>
      </c>
      <c r="C391" s="109" t="str">
        <f>'Door Comparison'!C391</f>
        <v>C07</v>
      </c>
      <c r="D391" s="109" t="str">
        <f>'Door Comparison'!F391</f>
        <v>Timber</v>
      </c>
      <c r="E391" s="13">
        <f>'Door Comparison'!N391</f>
        <v>1</v>
      </c>
      <c r="F391" s="72">
        <f>('Door Labour'!Z391/'Door Labour'!L$3)*'Door Summary'!H$3</f>
        <v>153.22</v>
      </c>
      <c r="G391" s="4">
        <f>'Door Materials'!X391</f>
        <v>825.82</v>
      </c>
      <c r="H391" s="238">
        <f t="shared" si="33"/>
        <v>979.04</v>
      </c>
      <c r="I391" s="238">
        <f t="shared" si="34"/>
        <v>117.48</v>
      </c>
      <c r="J391" s="238">
        <f t="shared" si="35"/>
        <v>1096.52</v>
      </c>
      <c r="K391" s="5">
        <v>0</v>
      </c>
      <c r="L391" s="122">
        <v>0</v>
      </c>
      <c r="M391" s="238">
        <f t="shared" si="36"/>
        <v>1096.52</v>
      </c>
      <c r="N391" s="26">
        <f t="shared" si="37"/>
        <v>1096.52</v>
      </c>
    </row>
    <row r="392" spans="1:15" x14ac:dyDescent="0.2">
      <c r="A392" s="117" t="str">
        <f>'Door Comparison'!A392</f>
        <v>B2</v>
      </c>
      <c r="B392" s="109">
        <f>'Door Comparison'!B392</f>
        <v>37</v>
      </c>
      <c r="C392" s="109" t="str">
        <f>'Door Comparison'!C392</f>
        <v>C07</v>
      </c>
      <c r="D392" s="109" t="str">
        <f>'Door Comparison'!F392</f>
        <v>Timber</v>
      </c>
      <c r="E392" s="13">
        <f>'Door Comparison'!N392</f>
        <v>1</v>
      </c>
      <c r="F392" s="72">
        <f>('Door Labour'!Z392/'Door Labour'!L$3)*'Door Summary'!H$3</f>
        <v>131.1</v>
      </c>
      <c r="G392" s="4">
        <f>'Door Materials'!X392</f>
        <v>588.17999999999995</v>
      </c>
      <c r="H392" s="238">
        <f t="shared" si="33"/>
        <v>719.28</v>
      </c>
      <c r="I392" s="238">
        <f t="shared" si="34"/>
        <v>86.31</v>
      </c>
      <c r="J392" s="238">
        <f t="shared" si="35"/>
        <v>805.59</v>
      </c>
      <c r="K392" s="5">
        <v>0</v>
      </c>
      <c r="L392" s="122">
        <v>0</v>
      </c>
      <c r="M392" s="238">
        <f t="shared" si="36"/>
        <v>805.59</v>
      </c>
      <c r="N392" s="26">
        <f t="shared" si="37"/>
        <v>805.59</v>
      </c>
    </row>
    <row r="393" spans="1:15" x14ac:dyDescent="0.2">
      <c r="A393" s="117" t="str">
        <f>'Door Comparison'!A393</f>
        <v>B2</v>
      </c>
      <c r="B393" s="109">
        <f>'Door Comparison'!B393</f>
        <v>38</v>
      </c>
      <c r="C393" s="109" t="str">
        <f>'Door Comparison'!C393</f>
        <v>C08</v>
      </c>
      <c r="D393" s="109" t="str">
        <f>'Door Comparison'!F393</f>
        <v>Timber</v>
      </c>
      <c r="E393" s="13">
        <f>'Door Comparison'!N393</f>
        <v>1</v>
      </c>
      <c r="F393" s="72">
        <f>('Door Labour'!Z393/'Door Labour'!L$3)*'Door Summary'!H$3</f>
        <v>151.5</v>
      </c>
      <c r="G393" s="4">
        <f>'Door Materials'!X393</f>
        <v>794.66</v>
      </c>
      <c r="H393" s="238">
        <f t="shared" si="33"/>
        <v>946.16</v>
      </c>
      <c r="I393" s="238">
        <f t="shared" si="34"/>
        <v>113.54</v>
      </c>
      <c r="J393" s="238">
        <f t="shared" si="35"/>
        <v>1059.7</v>
      </c>
      <c r="K393" s="5">
        <v>0</v>
      </c>
      <c r="L393" s="122">
        <v>0</v>
      </c>
      <c r="M393" s="238">
        <f t="shared" si="36"/>
        <v>1059.7</v>
      </c>
      <c r="N393" s="26">
        <f t="shared" si="37"/>
        <v>1059.7</v>
      </c>
    </row>
    <row r="394" spans="1:15" x14ac:dyDescent="0.2">
      <c r="A394" s="117" t="str">
        <f>'Door Comparison'!A394</f>
        <v>B2</v>
      </c>
      <c r="B394" s="109">
        <f>'Door Comparison'!B394</f>
        <v>39</v>
      </c>
      <c r="C394" s="109" t="str">
        <f>'Door Comparison'!C394</f>
        <v>C08</v>
      </c>
      <c r="D394" s="109" t="str">
        <f>'Door Comparison'!F394</f>
        <v>Timber</v>
      </c>
      <c r="E394" s="13">
        <f>'Door Comparison'!N394</f>
        <v>1</v>
      </c>
      <c r="F394" s="72">
        <f>('Door Labour'!Z394/'Door Labour'!L$3)*'Door Summary'!H$3</f>
        <v>151.5</v>
      </c>
      <c r="G394" s="4">
        <f>'Door Materials'!X394</f>
        <v>794.66</v>
      </c>
      <c r="H394" s="238">
        <f t="shared" si="33"/>
        <v>946.16</v>
      </c>
      <c r="I394" s="238">
        <f t="shared" si="34"/>
        <v>113.54</v>
      </c>
      <c r="J394" s="238">
        <f t="shared" si="35"/>
        <v>1059.7</v>
      </c>
      <c r="K394" s="5">
        <v>0</v>
      </c>
      <c r="L394" s="122">
        <v>0</v>
      </c>
      <c r="M394" s="238">
        <f t="shared" si="36"/>
        <v>1059.7</v>
      </c>
      <c r="N394" s="26">
        <f t="shared" si="37"/>
        <v>1059.7</v>
      </c>
    </row>
    <row r="395" spans="1:15" x14ac:dyDescent="0.2">
      <c r="B395" s="109"/>
      <c r="C395" s="109"/>
      <c r="D395" s="109"/>
      <c r="F395" s="72"/>
      <c r="H395" s="238"/>
      <c r="I395" s="238"/>
      <c r="J395" s="238"/>
      <c r="K395" s="238"/>
      <c r="L395" s="239"/>
      <c r="M395" s="238"/>
      <c r="N395" s="247"/>
    </row>
    <row r="396" spans="1:15" x14ac:dyDescent="0.2">
      <c r="B396" s="109"/>
      <c r="C396" s="109"/>
      <c r="D396" s="109"/>
      <c r="F396" s="72"/>
      <c r="H396" s="238"/>
      <c r="I396" s="238"/>
      <c r="J396" s="238"/>
      <c r="K396" s="238"/>
      <c r="L396" s="239"/>
      <c r="M396" s="238"/>
      <c r="N396" s="26">
        <f>SUM(N9:N394)</f>
        <v>349649.5</v>
      </c>
    </row>
    <row r="397" spans="1:15" x14ac:dyDescent="0.2">
      <c r="B397" s="109"/>
      <c r="C397" s="109"/>
      <c r="D397" s="109"/>
      <c r="F397" s="72"/>
      <c r="H397" s="238"/>
      <c r="I397" s="238"/>
      <c r="J397" s="238"/>
      <c r="K397" s="238"/>
      <c r="L397" s="239"/>
      <c r="M397" s="238"/>
    </row>
    <row r="398" spans="1:15" x14ac:dyDescent="0.2">
      <c r="B398" s="109" t="s">
        <v>424</v>
      </c>
      <c r="C398" s="109"/>
      <c r="D398" s="109"/>
      <c r="E398" s="13">
        <v>1</v>
      </c>
      <c r="F398" s="72">
        <f>'Iron Lab'!AS25</f>
        <v>17899.66</v>
      </c>
      <c r="G398" s="4">
        <v>74117.899999999994</v>
      </c>
      <c r="H398" s="238">
        <f>F398+G398</f>
        <v>92017.56</v>
      </c>
      <c r="I398" s="238">
        <f t="shared" ref="I398" si="38">H398*I$7</f>
        <v>11042.11</v>
      </c>
      <c r="J398" s="238">
        <f>SUM(H398:I398)</f>
        <v>103059.67</v>
      </c>
      <c r="K398" s="238">
        <v>0</v>
      </c>
      <c r="L398" s="239">
        <v>0</v>
      </c>
      <c r="M398" s="238">
        <f t="shared" ref="M398" si="39">J398+K398+L398</f>
        <v>103059.67</v>
      </c>
      <c r="N398" s="26">
        <f t="shared" ref="N398" si="40">E398*M398</f>
        <v>103059.67</v>
      </c>
      <c r="O398" s="379"/>
    </row>
    <row r="399" spans="1:15" x14ac:dyDescent="0.2">
      <c r="B399" s="109"/>
      <c r="C399" s="109"/>
      <c r="D399" s="109"/>
      <c r="F399" s="72"/>
      <c r="H399" s="238"/>
      <c r="I399" s="238"/>
      <c r="J399" s="238"/>
      <c r="K399" s="238"/>
      <c r="L399" s="239"/>
      <c r="M399" s="238"/>
    </row>
    <row r="400" spans="1:15" x14ac:dyDescent="0.2">
      <c r="B400" s="109"/>
      <c r="C400" s="109"/>
      <c r="D400" s="109"/>
      <c r="F400" s="72"/>
      <c r="H400" s="238"/>
      <c r="I400" s="238"/>
      <c r="J400" s="238"/>
      <c r="K400" s="238"/>
      <c r="L400" s="239"/>
      <c r="M400" s="238"/>
    </row>
    <row r="401" spans="1:15" x14ac:dyDescent="0.2">
      <c r="B401" s="109"/>
      <c r="C401" s="109"/>
      <c r="D401" s="109"/>
      <c r="F401" s="72"/>
      <c r="H401" s="238"/>
      <c r="I401" s="238"/>
      <c r="J401" s="238"/>
      <c r="K401" s="238"/>
      <c r="L401" s="239"/>
      <c r="M401" s="238"/>
    </row>
    <row r="402" spans="1:15" ht="13.6" thickBot="1" x14ac:dyDescent="0.25">
      <c r="A402" s="378"/>
      <c r="C402" s="117"/>
      <c r="D402" s="117"/>
      <c r="F402" s="72"/>
      <c r="H402" s="240"/>
      <c r="I402" s="240"/>
      <c r="J402" s="240"/>
      <c r="K402" s="240"/>
      <c r="L402" s="241"/>
      <c r="M402" s="240"/>
      <c r="N402" s="242">
        <f>SUM(N396:N400)</f>
        <v>452709.17</v>
      </c>
    </row>
    <row r="403" spans="1:15" ht="13.6" thickTop="1" x14ac:dyDescent="0.2">
      <c r="A403" s="378"/>
      <c r="B403" s="192"/>
      <c r="C403" s="117"/>
      <c r="D403" s="117"/>
      <c r="F403" s="4"/>
      <c r="H403" s="5"/>
      <c r="I403" s="5"/>
      <c r="J403" s="5"/>
      <c r="K403" s="5"/>
      <c r="L403" s="122"/>
      <c r="M403" s="5"/>
    </row>
    <row r="404" spans="1:15" x14ac:dyDescent="0.2">
      <c r="A404" s="378"/>
      <c r="C404" s="117"/>
      <c r="D404" s="117"/>
      <c r="F404" s="4"/>
      <c r="H404" s="5"/>
      <c r="I404" s="5"/>
      <c r="J404" s="5"/>
      <c r="K404" s="5"/>
      <c r="L404" s="122"/>
      <c r="M404" s="5"/>
    </row>
    <row r="405" spans="1:15" x14ac:dyDescent="0.2">
      <c r="A405" s="378"/>
      <c r="F405" s="4"/>
      <c r="H405" s="5"/>
      <c r="I405" s="5"/>
      <c r="J405" s="5"/>
      <c r="K405" s="5"/>
      <c r="L405" s="122"/>
      <c r="M405" s="5"/>
    </row>
    <row r="406" spans="1:15" x14ac:dyDescent="0.2">
      <c r="A406" s="378"/>
      <c r="F406" s="4"/>
      <c r="H406" s="5"/>
      <c r="I406" s="5"/>
      <c r="J406" s="5"/>
      <c r="K406" s="5"/>
      <c r="L406" s="122"/>
      <c r="M406" s="5"/>
    </row>
    <row r="407" spans="1:15" x14ac:dyDescent="0.2">
      <c r="A407" s="378"/>
      <c r="F407" s="4"/>
      <c r="H407" s="5"/>
      <c r="I407" s="5"/>
      <c r="J407" s="5"/>
      <c r="K407" s="5"/>
      <c r="L407" s="122"/>
      <c r="M407" s="5"/>
    </row>
    <row r="408" spans="1:15" x14ac:dyDescent="0.2">
      <c r="A408" s="378"/>
      <c r="F408" s="4"/>
      <c r="H408" s="5"/>
      <c r="I408" s="5"/>
      <c r="J408" s="5"/>
      <c r="K408" s="5"/>
      <c r="L408" s="122"/>
      <c r="M408" s="5"/>
    </row>
    <row r="409" spans="1:15" x14ac:dyDescent="0.2">
      <c r="A409" s="378"/>
      <c r="F409" s="4"/>
      <c r="H409" s="5"/>
      <c r="I409" s="5"/>
      <c r="J409" s="5"/>
      <c r="K409" s="5"/>
      <c r="L409" s="122"/>
      <c r="M409" s="5"/>
    </row>
    <row r="410" spans="1:15" x14ac:dyDescent="0.2">
      <c r="A410" s="378"/>
      <c r="F410" s="4"/>
      <c r="H410" s="5"/>
      <c r="I410" s="5"/>
      <c r="J410" s="5"/>
      <c r="K410" s="5"/>
      <c r="L410" s="122"/>
      <c r="M410" s="5"/>
      <c r="O410" s="170"/>
    </row>
    <row r="411" spans="1:15" x14ac:dyDescent="0.2">
      <c r="A411" s="378"/>
      <c r="F411" s="4"/>
      <c r="H411" s="5"/>
      <c r="I411" s="5"/>
      <c r="J411" s="5"/>
      <c r="K411" s="5"/>
      <c r="L411" s="122"/>
      <c r="M411" s="5"/>
    </row>
    <row r="412" spans="1:15" x14ac:dyDescent="0.2">
      <c r="A412" s="378"/>
      <c r="F412" s="4"/>
      <c r="H412" s="5"/>
      <c r="I412" s="5"/>
      <c r="J412" s="5"/>
      <c r="K412" s="5"/>
      <c r="L412" s="122"/>
      <c r="M412" s="5"/>
    </row>
    <row r="413" spans="1:15" x14ac:dyDescent="0.2">
      <c r="A413" s="378"/>
      <c r="F413" s="4"/>
      <c r="H413" s="5"/>
      <c r="I413" s="5"/>
      <c r="J413" s="5"/>
      <c r="K413" s="5"/>
      <c r="L413" s="122"/>
      <c r="M413" s="5"/>
    </row>
    <row r="414" spans="1:15" x14ac:dyDescent="0.2">
      <c r="A414" s="378"/>
      <c r="F414" s="4"/>
      <c r="H414" s="5"/>
      <c r="I414" s="5"/>
      <c r="J414" s="5"/>
      <c r="K414" s="5"/>
      <c r="L414" s="122"/>
      <c r="M414" s="5"/>
    </row>
    <row r="415" spans="1:15" x14ac:dyDescent="0.2">
      <c r="A415" s="378"/>
      <c r="F415" s="4"/>
      <c r="H415" s="5"/>
      <c r="I415" s="5"/>
      <c r="J415" s="5"/>
      <c r="K415" s="5"/>
      <c r="L415" s="122"/>
      <c r="M415" s="5"/>
    </row>
  </sheetData>
  <autoFilter ref="B8:O402" xr:uid="{D5488832-C357-4972-BD2D-307F081DDC6E}"/>
  <phoneticPr fontId="4" type="noConversion"/>
  <pageMargins left="0.25" right="0.25" top="0.75" bottom="0.75" header="0.3" footer="0.3"/>
  <pageSetup paperSize="8" scale="82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50606-CD3C-407D-8E93-E1F99C9329B4}">
  <dimension ref="A1:Y394"/>
  <sheetViews>
    <sheetView topLeftCell="A6" zoomScale="50" zoomScaleNormal="50" workbookViewId="0">
      <pane ySplit="1" topLeftCell="A7" activePane="bottomLeft" state="frozen"/>
      <selection activeCell="N18" sqref="A18:N21"/>
      <selection pane="bottomLeft" activeCell="Q412" sqref="Q412"/>
    </sheetView>
  </sheetViews>
  <sheetFormatPr defaultColWidth="9.125" defaultRowHeight="12.9" x14ac:dyDescent="0.2"/>
  <cols>
    <col min="1" max="1" width="12" style="184" customWidth="1"/>
    <col min="2" max="2" width="9" style="184" customWidth="1"/>
    <col min="3" max="3" width="8.875" style="184" customWidth="1"/>
    <col min="4" max="4" width="7.375" style="184" customWidth="1"/>
    <col min="5" max="5" width="18.375" style="184" customWidth="1"/>
    <col min="6" max="6" width="20" style="184" customWidth="1"/>
    <col min="7" max="7" width="11.5" style="296" customWidth="1"/>
    <col min="8" max="8" width="8.5" style="296" customWidth="1"/>
    <col min="9" max="9" width="9.875" style="296" customWidth="1"/>
    <col min="10" max="10" width="16" style="296" customWidth="1"/>
    <col min="11" max="11" width="11.375" style="296" customWidth="1"/>
    <col min="12" max="12" width="16.125" style="296" customWidth="1"/>
    <col min="13" max="13" width="12.125" style="184" customWidth="1"/>
    <col min="14" max="14" width="13.5" style="296" customWidth="1"/>
    <col min="15" max="15" width="11.875" style="184" customWidth="1"/>
    <col min="16" max="16" width="10.875" style="184" customWidth="1"/>
    <col min="17" max="17" width="18.5" style="184" customWidth="1"/>
    <col min="18" max="18" width="12" style="184" customWidth="1"/>
    <col min="19" max="19" width="14.625" style="184" customWidth="1"/>
    <col min="20" max="20" width="23.875" style="296" customWidth="1"/>
    <col min="21" max="21" width="22.125" style="296" customWidth="1"/>
    <col min="22" max="22" width="17.5" style="184" customWidth="1"/>
    <col min="23" max="23" width="15.625" style="296" customWidth="1"/>
    <col min="24" max="24" width="9.125" style="306"/>
    <col min="25" max="25" width="33" style="184" customWidth="1"/>
    <col min="26" max="16384" width="9.125" style="184"/>
  </cols>
  <sheetData>
    <row r="1" spans="1:25" ht="16.649999999999999" customHeight="1" x14ac:dyDescent="0.2">
      <c r="A1" s="361" t="s">
        <v>363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3"/>
      <c r="T1" s="344"/>
      <c r="U1" s="345"/>
      <c r="V1" s="345"/>
      <c r="W1" s="346"/>
    </row>
    <row r="2" spans="1:25" ht="10.55" customHeight="1" x14ac:dyDescent="0.2">
      <c r="A2" s="276" t="s">
        <v>362</v>
      </c>
      <c r="B2" s="361" t="s">
        <v>361</v>
      </c>
      <c r="C2" s="362"/>
      <c r="D2" s="362"/>
      <c r="E2" s="362"/>
      <c r="F2" s="363"/>
      <c r="G2" s="276" t="s">
        <v>360</v>
      </c>
      <c r="H2" s="364">
        <v>1076</v>
      </c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6"/>
      <c r="T2" s="356"/>
      <c r="U2" s="357"/>
      <c r="V2" s="357"/>
      <c r="W2" s="358"/>
    </row>
    <row r="3" spans="1:25" ht="10.55" customHeight="1" x14ac:dyDescent="0.2">
      <c r="A3" s="276" t="s">
        <v>359</v>
      </c>
      <c r="B3" s="187"/>
      <c r="C3" s="361" t="s">
        <v>358</v>
      </c>
      <c r="D3" s="363"/>
      <c r="E3" s="188" t="s">
        <v>357</v>
      </c>
      <c r="F3" s="187"/>
      <c r="G3" s="361" t="s">
        <v>356</v>
      </c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3"/>
      <c r="T3" s="356"/>
      <c r="U3" s="357"/>
      <c r="V3" s="357"/>
      <c r="W3" s="358"/>
    </row>
    <row r="4" spans="1:25" ht="10.55" customHeight="1" x14ac:dyDescent="0.2">
      <c r="A4" s="359" t="s">
        <v>428</v>
      </c>
      <c r="B4" s="359"/>
      <c r="C4" s="344" t="s">
        <v>429</v>
      </c>
      <c r="D4" s="346"/>
      <c r="E4" s="344" t="s">
        <v>430</v>
      </c>
      <c r="F4" s="346"/>
      <c r="G4" s="344" t="s">
        <v>355</v>
      </c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6"/>
      <c r="T4" s="347"/>
      <c r="U4" s="348"/>
      <c r="V4" s="348"/>
      <c r="W4" s="349"/>
    </row>
    <row r="5" spans="1:25" ht="136.55000000000001" customHeight="1" x14ac:dyDescent="0.2">
      <c r="A5" s="360"/>
      <c r="B5" s="360"/>
      <c r="C5" s="347"/>
      <c r="D5" s="349"/>
      <c r="E5" s="347"/>
      <c r="F5" s="349"/>
      <c r="G5" s="347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9"/>
      <c r="T5" s="350"/>
      <c r="U5" s="351"/>
      <c r="V5" s="351"/>
      <c r="W5" s="352"/>
    </row>
    <row r="6" spans="1:25" ht="13.6" x14ac:dyDescent="0.2">
      <c r="A6" s="353" t="s">
        <v>431</v>
      </c>
      <c r="B6" s="354"/>
      <c r="C6" s="354"/>
      <c r="D6" s="354"/>
      <c r="E6" s="354"/>
      <c r="F6" s="355"/>
      <c r="G6" s="277"/>
      <c r="H6" s="277"/>
      <c r="I6" s="277"/>
      <c r="J6" s="277"/>
      <c r="K6" s="277"/>
      <c r="L6" s="277"/>
      <c r="M6" s="187"/>
      <c r="N6" s="277"/>
      <c r="O6" s="187"/>
      <c r="P6" s="187"/>
      <c r="Q6" s="187"/>
      <c r="R6" s="187"/>
      <c r="S6" s="187"/>
      <c r="T6" s="277"/>
      <c r="U6" s="277"/>
      <c r="V6" s="187"/>
      <c r="W6" s="277"/>
    </row>
    <row r="7" spans="1:25" ht="77.45" x14ac:dyDescent="0.2">
      <c r="A7" s="278" t="s">
        <v>354</v>
      </c>
      <c r="B7" s="279" t="s">
        <v>353</v>
      </c>
      <c r="C7" s="307" t="s">
        <v>352</v>
      </c>
      <c r="D7" s="308"/>
      <c r="E7" s="280" t="s">
        <v>351</v>
      </c>
      <c r="F7" s="281" t="s">
        <v>350</v>
      </c>
      <c r="G7" s="281" t="s">
        <v>349</v>
      </c>
      <c r="H7" s="278" t="s">
        <v>348</v>
      </c>
      <c r="I7" s="278" t="s">
        <v>347</v>
      </c>
      <c r="J7" s="278" t="s">
        <v>346</v>
      </c>
      <c r="K7" s="278" t="s">
        <v>432</v>
      </c>
      <c r="L7" s="278" t="s">
        <v>345</v>
      </c>
      <c r="M7" s="281" t="s">
        <v>344</v>
      </c>
      <c r="N7" s="278" t="s">
        <v>343</v>
      </c>
      <c r="O7" s="279" t="s">
        <v>342</v>
      </c>
      <c r="P7" s="282" t="s">
        <v>341</v>
      </c>
      <c r="Q7" s="282" t="s">
        <v>340</v>
      </c>
      <c r="R7" s="282" t="s">
        <v>339</v>
      </c>
      <c r="S7" s="279" t="s">
        <v>338</v>
      </c>
      <c r="T7" s="278" t="s">
        <v>337</v>
      </c>
      <c r="U7" s="278" t="s">
        <v>336</v>
      </c>
      <c r="V7" s="278" t="s">
        <v>433</v>
      </c>
      <c r="W7" s="278" t="s">
        <v>335</v>
      </c>
      <c r="Y7" s="184" t="s">
        <v>652</v>
      </c>
    </row>
    <row r="8" spans="1:25" s="185" customFormat="1" x14ac:dyDescent="0.2">
      <c r="A8" s="283">
        <v>0</v>
      </c>
      <c r="B8" s="283">
        <v>1</v>
      </c>
      <c r="C8" s="284" t="s">
        <v>434</v>
      </c>
      <c r="D8" s="305"/>
      <c r="E8" s="284" t="s">
        <v>435</v>
      </c>
      <c r="F8" s="284" t="s">
        <v>436</v>
      </c>
      <c r="G8" s="305"/>
      <c r="H8" s="284" t="s">
        <v>437</v>
      </c>
      <c r="I8" s="284" t="s">
        <v>438</v>
      </c>
      <c r="J8" s="305"/>
      <c r="K8" s="305"/>
      <c r="L8" s="305"/>
      <c r="M8" s="305"/>
      <c r="N8" s="305"/>
      <c r="O8" s="284" t="s">
        <v>434</v>
      </c>
      <c r="P8" s="284" t="s">
        <v>439</v>
      </c>
      <c r="Q8" s="305"/>
      <c r="R8" s="305"/>
      <c r="S8" s="305"/>
      <c r="T8" s="305"/>
      <c r="U8" s="305"/>
      <c r="V8" s="305"/>
      <c r="W8" s="305"/>
      <c r="X8" s="309">
        <v>0</v>
      </c>
    </row>
    <row r="9" spans="1:25" s="185" customFormat="1" x14ac:dyDescent="0.2">
      <c r="A9" s="283">
        <v>0</v>
      </c>
      <c r="B9" s="283">
        <v>4</v>
      </c>
      <c r="C9" s="284" t="s">
        <v>434</v>
      </c>
      <c r="D9" s="305"/>
      <c r="E9" s="284" t="s">
        <v>435</v>
      </c>
      <c r="F9" s="284" t="s">
        <v>434</v>
      </c>
      <c r="G9" s="305"/>
      <c r="H9" s="305"/>
      <c r="I9" s="305"/>
      <c r="J9" s="305"/>
      <c r="K9" s="305"/>
      <c r="L9" s="305"/>
      <c r="M9" s="305"/>
      <c r="N9" s="305"/>
      <c r="O9" s="284" t="s">
        <v>440</v>
      </c>
      <c r="P9" s="284" t="s">
        <v>439</v>
      </c>
      <c r="Q9" s="305"/>
      <c r="R9" s="305"/>
      <c r="S9" s="305"/>
      <c r="T9" s="305"/>
      <c r="U9" s="305"/>
      <c r="V9" s="305"/>
      <c r="W9" s="305"/>
      <c r="X9" s="309">
        <v>0</v>
      </c>
    </row>
    <row r="10" spans="1:25" s="185" customFormat="1" x14ac:dyDescent="0.2">
      <c r="A10" s="283">
        <v>0</v>
      </c>
      <c r="B10" s="283">
        <v>5</v>
      </c>
      <c r="C10" s="284" t="s">
        <v>434</v>
      </c>
      <c r="D10" s="305"/>
      <c r="E10" s="284" t="s">
        <v>435</v>
      </c>
      <c r="F10" s="284" t="s">
        <v>434</v>
      </c>
      <c r="G10" s="305"/>
      <c r="H10" s="305"/>
      <c r="I10" s="305"/>
      <c r="J10" s="305"/>
      <c r="K10" s="305"/>
      <c r="L10" s="305"/>
      <c r="M10" s="305"/>
      <c r="N10" s="305"/>
      <c r="O10" s="284" t="s">
        <v>440</v>
      </c>
      <c r="P10" s="284" t="s">
        <v>439</v>
      </c>
      <c r="Q10" s="305"/>
      <c r="R10" s="305"/>
      <c r="S10" s="305"/>
      <c r="T10" s="305"/>
      <c r="U10" s="305"/>
      <c r="V10" s="305"/>
      <c r="W10" s="305"/>
      <c r="X10" s="309">
        <v>0</v>
      </c>
    </row>
    <row r="11" spans="1:25" s="185" customFormat="1" x14ac:dyDescent="0.2">
      <c r="A11" s="283">
        <v>0</v>
      </c>
      <c r="B11" s="283">
        <v>7</v>
      </c>
      <c r="C11" s="284" t="s">
        <v>434</v>
      </c>
      <c r="D11" s="305"/>
      <c r="E11" s="284" t="s">
        <v>435</v>
      </c>
      <c r="F11" s="284" t="s">
        <v>434</v>
      </c>
      <c r="G11" s="305"/>
      <c r="H11" s="305"/>
      <c r="I11" s="284" t="s">
        <v>441</v>
      </c>
      <c r="J11" s="305"/>
      <c r="K11" s="305"/>
      <c r="L11" s="305"/>
      <c r="M11" s="305"/>
      <c r="N11" s="305"/>
      <c r="O11" s="305"/>
      <c r="P11" s="305"/>
      <c r="Q11" s="305"/>
      <c r="R11" s="305"/>
      <c r="S11" s="305"/>
      <c r="T11" s="305"/>
      <c r="U11" s="305"/>
      <c r="V11" s="305"/>
      <c r="W11" s="305"/>
      <c r="X11" s="309">
        <v>0</v>
      </c>
    </row>
    <row r="12" spans="1:25" s="185" customFormat="1" ht="25.85" x14ac:dyDescent="0.2">
      <c r="A12" s="285">
        <v>0</v>
      </c>
      <c r="B12" s="285">
        <v>8</v>
      </c>
      <c r="C12" s="284" t="s">
        <v>101</v>
      </c>
      <c r="D12" s="284" t="s">
        <v>171</v>
      </c>
      <c r="E12" s="284" t="s">
        <v>118</v>
      </c>
      <c r="F12" s="284" t="s">
        <v>442</v>
      </c>
      <c r="G12" s="284" t="s">
        <v>94</v>
      </c>
      <c r="H12" s="284" t="s">
        <v>97</v>
      </c>
      <c r="I12" s="284" t="s">
        <v>88</v>
      </c>
      <c r="J12" s="284" t="s">
        <v>443</v>
      </c>
      <c r="K12" s="284" t="s">
        <v>91</v>
      </c>
      <c r="L12" s="284" t="s">
        <v>444</v>
      </c>
      <c r="M12" s="284" t="s">
        <v>284</v>
      </c>
      <c r="N12" s="284" t="s">
        <v>94</v>
      </c>
      <c r="O12" s="284" t="s">
        <v>6</v>
      </c>
      <c r="P12" s="284" t="s">
        <v>94</v>
      </c>
      <c r="Q12" s="284" t="s">
        <v>92</v>
      </c>
      <c r="R12" s="284" t="s">
        <v>91</v>
      </c>
      <c r="S12" s="305"/>
      <c r="T12" s="284" t="s">
        <v>334</v>
      </c>
      <c r="U12" s="284" t="s">
        <v>328</v>
      </c>
      <c r="V12" s="305"/>
      <c r="W12" s="305"/>
      <c r="X12" s="186">
        <v>0</v>
      </c>
      <c r="Y12" s="310" t="s">
        <v>653</v>
      </c>
    </row>
    <row r="13" spans="1:25" s="185" customFormat="1" ht="51.65" x14ac:dyDescent="0.2">
      <c r="A13" s="285">
        <v>0</v>
      </c>
      <c r="B13" s="285">
        <v>9</v>
      </c>
      <c r="C13" s="284" t="s">
        <v>101</v>
      </c>
      <c r="D13" s="284" t="s">
        <v>445</v>
      </c>
      <c r="E13" s="284" t="s">
        <v>333</v>
      </c>
      <c r="F13" s="284" t="s">
        <v>332</v>
      </c>
      <c r="G13" s="286">
        <v>850</v>
      </c>
      <c r="H13" s="284" t="s">
        <v>97</v>
      </c>
      <c r="I13" s="284" t="s">
        <v>106</v>
      </c>
      <c r="J13" s="284" t="s">
        <v>446</v>
      </c>
      <c r="K13" s="284" t="s">
        <v>91</v>
      </c>
      <c r="L13" s="284" t="s">
        <v>96</v>
      </c>
      <c r="M13" s="284" t="s">
        <v>447</v>
      </c>
      <c r="N13" s="284" t="s">
        <v>94</v>
      </c>
      <c r="O13" s="284" t="s">
        <v>93</v>
      </c>
      <c r="P13" s="284" t="s">
        <v>331</v>
      </c>
      <c r="Q13" s="284" t="s">
        <v>330</v>
      </c>
      <c r="R13" s="284" t="s">
        <v>329</v>
      </c>
      <c r="S13" s="305"/>
      <c r="T13" s="284" t="s">
        <v>301</v>
      </c>
      <c r="U13" s="284" t="s">
        <v>328</v>
      </c>
      <c r="V13" s="305"/>
      <c r="W13" s="305"/>
      <c r="X13" s="309">
        <v>326.23</v>
      </c>
      <c r="Y13" s="311" t="s">
        <v>654</v>
      </c>
    </row>
    <row r="14" spans="1:25" s="185" customFormat="1" ht="38.75" x14ac:dyDescent="0.2">
      <c r="A14" s="285">
        <v>0</v>
      </c>
      <c r="B14" s="286">
        <v>10</v>
      </c>
      <c r="C14" s="284" t="s">
        <v>101</v>
      </c>
      <c r="D14" s="284" t="s">
        <v>153</v>
      </c>
      <c r="E14" s="284" t="s">
        <v>327</v>
      </c>
      <c r="F14" s="284" t="s">
        <v>448</v>
      </c>
      <c r="G14" s="286">
        <v>850</v>
      </c>
      <c r="H14" s="284" t="s">
        <v>139</v>
      </c>
      <c r="I14" s="284" t="s">
        <v>106</v>
      </c>
      <c r="J14" s="284" t="s">
        <v>309</v>
      </c>
      <c r="K14" s="284" t="s">
        <v>91</v>
      </c>
      <c r="L14" s="305" t="s">
        <v>225</v>
      </c>
      <c r="M14" s="284" t="s">
        <v>94</v>
      </c>
      <c r="N14" s="284" t="s">
        <v>94</v>
      </c>
      <c r="O14" s="284" t="s">
        <v>154</v>
      </c>
      <c r="P14" s="284" t="s">
        <v>286</v>
      </c>
      <c r="Q14" s="305" t="s">
        <v>326</v>
      </c>
      <c r="R14" s="284" t="s">
        <v>325</v>
      </c>
      <c r="S14" s="305"/>
      <c r="T14" s="284" t="s">
        <v>301</v>
      </c>
      <c r="U14" s="284" t="s">
        <v>90</v>
      </c>
      <c r="V14" s="305"/>
      <c r="W14" s="305"/>
      <c r="X14" s="309">
        <v>0</v>
      </c>
      <c r="Y14" s="185" t="s">
        <v>655</v>
      </c>
    </row>
    <row r="15" spans="1:25" s="185" customFormat="1" x14ac:dyDescent="0.2">
      <c r="A15" s="283">
        <v>0</v>
      </c>
      <c r="B15" s="287">
        <v>13</v>
      </c>
      <c r="C15" s="284" t="s">
        <v>434</v>
      </c>
      <c r="D15" s="305"/>
      <c r="E15" s="284" t="s">
        <v>449</v>
      </c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9">
        <v>0</v>
      </c>
    </row>
    <row r="16" spans="1:25" s="185" customFormat="1" x14ac:dyDescent="0.2">
      <c r="A16" s="283">
        <v>0</v>
      </c>
      <c r="B16" s="287">
        <v>14</v>
      </c>
      <c r="C16" s="284" t="s">
        <v>434</v>
      </c>
      <c r="D16" s="305"/>
      <c r="E16" s="284" t="s">
        <v>449</v>
      </c>
      <c r="F16" s="305"/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305"/>
      <c r="W16" s="305"/>
      <c r="X16" s="309">
        <v>0</v>
      </c>
    </row>
    <row r="17" spans="1:25" s="185" customFormat="1" ht="25.85" x14ac:dyDescent="0.2">
      <c r="A17" s="285">
        <v>0</v>
      </c>
      <c r="B17" s="286">
        <v>15</v>
      </c>
      <c r="C17" s="284" t="s">
        <v>101</v>
      </c>
      <c r="D17" s="284" t="s">
        <v>109</v>
      </c>
      <c r="E17" s="284" t="s">
        <v>115</v>
      </c>
      <c r="F17" s="284" t="s">
        <v>127</v>
      </c>
      <c r="G17" s="286">
        <v>825</v>
      </c>
      <c r="H17" s="284" t="s">
        <v>97</v>
      </c>
      <c r="I17" s="284" t="s">
        <v>106</v>
      </c>
      <c r="J17" s="284" t="s">
        <v>96</v>
      </c>
      <c r="K17" s="284" t="s">
        <v>87</v>
      </c>
      <c r="L17" s="284" t="s">
        <v>96</v>
      </c>
      <c r="M17" s="284" t="s">
        <v>94</v>
      </c>
      <c r="N17" s="284" t="s">
        <v>94</v>
      </c>
      <c r="O17" s="284" t="s">
        <v>154</v>
      </c>
      <c r="P17" s="284" t="s">
        <v>286</v>
      </c>
      <c r="Q17" s="284" t="s">
        <v>450</v>
      </c>
      <c r="R17" s="284" t="s">
        <v>91</v>
      </c>
      <c r="S17" s="305"/>
      <c r="T17" s="284" t="s">
        <v>301</v>
      </c>
      <c r="U17" s="284" t="s">
        <v>90</v>
      </c>
      <c r="V17" s="305"/>
      <c r="W17" s="305"/>
      <c r="X17" s="309">
        <v>189.61</v>
      </c>
      <c r="Y17" s="311" t="s">
        <v>656</v>
      </c>
    </row>
    <row r="18" spans="1:25" s="185" customFormat="1" x14ac:dyDescent="0.2">
      <c r="A18" s="288">
        <v>0</v>
      </c>
      <c r="B18" s="289">
        <v>16</v>
      </c>
      <c r="C18" s="284" t="s">
        <v>451</v>
      </c>
      <c r="D18" s="284" t="s">
        <v>452</v>
      </c>
      <c r="E18" s="284" t="s">
        <v>453</v>
      </c>
      <c r="F18" s="284" t="s">
        <v>454</v>
      </c>
      <c r="G18" s="284" t="s">
        <v>455</v>
      </c>
      <c r="H18" s="284" t="s">
        <v>456</v>
      </c>
      <c r="I18" s="284" t="s">
        <v>457</v>
      </c>
      <c r="J18" s="284" t="s">
        <v>458</v>
      </c>
      <c r="K18" s="284" t="s">
        <v>459</v>
      </c>
      <c r="L18" s="284" t="s">
        <v>458</v>
      </c>
      <c r="M18" s="284" t="s">
        <v>455</v>
      </c>
      <c r="N18" s="284" t="s">
        <v>455</v>
      </c>
      <c r="O18" s="284" t="s">
        <v>455</v>
      </c>
      <c r="P18" s="284" t="s">
        <v>460</v>
      </c>
      <c r="Q18" s="284" t="s">
        <v>461</v>
      </c>
      <c r="R18" s="284" t="s">
        <v>460</v>
      </c>
      <c r="S18" s="305"/>
      <c r="T18" s="284" t="s">
        <v>462</v>
      </c>
      <c r="U18" s="284" t="s">
        <v>463</v>
      </c>
      <c r="V18" s="305"/>
      <c r="W18" s="305"/>
      <c r="X18" s="309">
        <v>0</v>
      </c>
      <c r="Y18" s="185" t="s">
        <v>657</v>
      </c>
    </row>
    <row r="19" spans="1:25" s="185" customFormat="1" ht="51.65" x14ac:dyDescent="0.2">
      <c r="A19" s="285">
        <v>0</v>
      </c>
      <c r="B19" s="286">
        <v>17</v>
      </c>
      <c r="C19" s="284" t="s">
        <v>101</v>
      </c>
      <c r="D19" s="284" t="s">
        <v>310</v>
      </c>
      <c r="E19" s="284" t="s">
        <v>115</v>
      </c>
      <c r="F19" s="284" t="s">
        <v>464</v>
      </c>
      <c r="G19" s="284" t="s">
        <v>465</v>
      </c>
      <c r="H19" s="284" t="s">
        <v>97</v>
      </c>
      <c r="I19" s="284" t="s">
        <v>88</v>
      </c>
      <c r="J19" s="284" t="s">
        <v>323</v>
      </c>
      <c r="K19" s="284" t="s">
        <v>91</v>
      </c>
      <c r="L19" s="305" t="s">
        <v>225</v>
      </c>
      <c r="M19" s="284" t="s">
        <v>94</v>
      </c>
      <c r="N19" s="284" t="s">
        <v>94</v>
      </c>
      <c r="O19" s="284" t="s">
        <v>93</v>
      </c>
      <c r="P19" s="284" t="s">
        <v>286</v>
      </c>
      <c r="Q19" s="305" t="s">
        <v>322</v>
      </c>
      <c r="R19" s="284" t="s">
        <v>91</v>
      </c>
      <c r="S19" s="305"/>
      <c r="T19" s="284" t="s">
        <v>103</v>
      </c>
      <c r="U19" s="284" t="s">
        <v>90</v>
      </c>
      <c r="V19" s="305"/>
      <c r="W19" s="305"/>
      <c r="X19" s="309">
        <v>0</v>
      </c>
      <c r="Y19" s="185" t="s">
        <v>655</v>
      </c>
    </row>
    <row r="20" spans="1:25" s="185" customFormat="1" ht="64.55" x14ac:dyDescent="0.2">
      <c r="A20" s="285">
        <v>0</v>
      </c>
      <c r="B20" s="286">
        <v>18</v>
      </c>
      <c r="C20" s="284" t="s">
        <v>101</v>
      </c>
      <c r="D20" s="284" t="s">
        <v>310</v>
      </c>
      <c r="E20" s="284" t="s">
        <v>316</v>
      </c>
      <c r="F20" s="284" t="s">
        <v>321</v>
      </c>
      <c r="G20" s="284" t="s">
        <v>94</v>
      </c>
      <c r="H20" s="284" t="s">
        <v>97</v>
      </c>
      <c r="I20" s="284" t="s">
        <v>88</v>
      </c>
      <c r="J20" s="284" t="s">
        <v>312</v>
      </c>
      <c r="K20" s="284" t="s">
        <v>91</v>
      </c>
      <c r="L20" s="305" t="s">
        <v>225</v>
      </c>
      <c r="M20" s="284" t="s">
        <v>94</v>
      </c>
      <c r="N20" s="284" t="s">
        <v>94</v>
      </c>
      <c r="O20" s="284" t="s">
        <v>154</v>
      </c>
      <c r="P20" s="284" t="s">
        <v>91</v>
      </c>
      <c r="Q20" s="284" t="s">
        <v>304</v>
      </c>
      <c r="R20" s="284" t="s">
        <v>91</v>
      </c>
      <c r="S20" s="305"/>
      <c r="T20" s="284" t="s">
        <v>311</v>
      </c>
      <c r="U20" s="284" t="s">
        <v>90</v>
      </c>
      <c r="V20" s="305"/>
      <c r="W20" s="305"/>
      <c r="X20" s="309">
        <v>0</v>
      </c>
      <c r="Y20" s="185" t="s">
        <v>655</v>
      </c>
    </row>
    <row r="21" spans="1:25" s="185" customFormat="1" ht="64.55" x14ac:dyDescent="0.2">
      <c r="A21" s="285">
        <v>0</v>
      </c>
      <c r="B21" s="286">
        <v>19</v>
      </c>
      <c r="C21" s="284" t="s">
        <v>101</v>
      </c>
      <c r="D21" s="284" t="s">
        <v>310</v>
      </c>
      <c r="E21" s="284" t="s">
        <v>316</v>
      </c>
      <c r="F21" s="284" t="s">
        <v>320</v>
      </c>
      <c r="G21" s="284" t="s">
        <v>94</v>
      </c>
      <c r="H21" s="284" t="s">
        <v>97</v>
      </c>
      <c r="I21" s="284" t="s">
        <v>88</v>
      </c>
      <c r="J21" s="284" t="s">
        <v>312</v>
      </c>
      <c r="K21" s="284" t="s">
        <v>91</v>
      </c>
      <c r="L21" s="305" t="s">
        <v>225</v>
      </c>
      <c r="M21" s="284" t="s">
        <v>94</v>
      </c>
      <c r="N21" s="284" t="s">
        <v>94</v>
      </c>
      <c r="O21" s="284" t="s">
        <v>154</v>
      </c>
      <c r="P21" s="284" t="s">
        <v>91</v>
      </c>
      <c r="Q21" s="284" t="s">
        <v>304</v>
      </c>
      <c r="R21" s="284" t="s">
        <v>91</v>
      </c>
      <c r="S21" s="305"/>
      <c r="T21" s="284" t="s">
        <v>311</v>
      </c>
      <c r="U21" s="284" t="s">
        <v>90</v>
      </c>
      <c r="V21" s="305"/>
      <c r="W21" s="305"/>
      <c r="X21" s="309">
        <v>0</v>
      </c>
      <c r="Y21" s="185" t="s">
        <v>655</v>
      </c>
    </row>
    <row r="22" spans="1:25" s="185" customFormat="1" ht="64.55" x14ac:dyDescent="0.2">
      <c r="A22" s="285">
        <v>0</v>
      </c>
      <c r="B22" s="286">
        <v>20</v>
      </c>
      <c r="C22" s="284" t="s">
        <v>101</v>
      </c>
      <c r="D22" s="284" t="s">
        <v>310</v>
      </c>
      <c r="E22" s="284" t="s">
        <v>319</v>
      </c>
      <c r="F22" s="284" t="s">
        <v>318</v>
      </c>
      <c r="G22" s="284" t="s">
        <v>94</v>
      </c>
      <c r="H22" s="284" t="s">
        <v>97</v>
      </c>
      <c r="I22" s="284" t="s">
        <v>88</v>
      </c>
      <c r="J22" s="284" t="s">
        <v>312</v>
      </c>
      <c r="K22" s="284" t="s">
        <v>91</v>
      </c>
      <c r="L22" s="305" t="s">
        <v>225</v>
      </c>
      <c r="M22" s="284" t="s">
        <v>131</v>
      </c>
      <c r="N22" s="284" t="s">
        <v>94</v>
      </c>
      <c r="O22" s="284" t="s">
        <v>93</v>
      </c>
      <c r="P22" s="284" t="s">
        <v>91</v>
      </c>
      <c r="Q22" s="284" t="s">
        <v>304</v>
      </c>
      <c r="R22" s="284" t="s">
        <v>91</v>
      </c>
      <c r="S22" s="305"/>
      <c r="T22" s="284" t="s">
        <v>311</v>
      </c>
      <c r="U22" s="284" t="s">
        <v>90</v>
      </c>
      <c r="V22" s="284" t="s">
        <v>466</v>
      </c>
      <c r="W22" s="305"/>
      <c r="X22" s="309">
        <v>0</v>
      </c>
      <c r="Y22" s="185" t="s">
        <v>655</v>
      </c>
    </row>
    <row r="23" spans="1:25" s="185" customFormat="1" ht="64.55" x14ac:dyDescent="0.2">
      <c r="A23" s="285">
        <v>0</v>
      </c>
      <c r="B23" s="286">
        <v>22</v>
      </c>
      <c r="C23" s="284" t="s">
        <v>101</v>
      </c>
      <c r="D23" s="284" t="s">
        <v>310</v>
      </c>
      <c r="E23" s="284" t="s">
        <v>316</v>
      </c>
      <c r="F23" s="284" t="s">
        <v>317</v>
      </c>
      <c r="G23" s="284" t="s">
        <v>94</v>
      </c>
      <c r="H23" s="284" t="s">
        <v>97</v>
      </c>
      <c r="I23" s="284" t="s">
        <v>88</v>
      </c>
      <c r="J23" s="284" t="s">
        <v>312</v>
      </c>
      <c r="K23" s="284" t="s">
        <v>91</v>
      </c>
      <c r="L23" s="305" t="s">
        <v>225</v>
      </c>
      <c r="M23" s="284" t="s">
        <v>314</v>
      </c>
      <c r="N23" s="284" t="s">
        <v>94</v>
      </c>
      <c r="O23" s="284" t="s">
        <v>154</v>
      </c>
      <c r="P23" s="284" t="s">
        <v>91</v>
      </c>
      <c r="Q23" s="284" t="s">
        <v>304</v>
      </c>
      <c r="R23" s="284" t="s">
        <v>91</v>
      </c>
      <c r="S23" s="305"/>
      <c r="T23" s="284" t="s">
        <v>311</v>
      </c>
      <c r="U23" s="284" t="s">
        <v>90</v>
      </c>
      <c r="V23" s="305"/>
      <c r="W23" s="305"/>
      <c r="X23" s="309">
        <v>0</v>
      </c>
      <c r="Y23" s="185" t="s">
        <v>655</v>
      </c>
    </row>
    <row r="24" spans="1:25" s="185" customFormat="1" ht="64.55" x14ac:dyDescent="0.2">
      <c r="A24" s="285">
        <v>0</v>
      </c>
      <c r="B24" s="286">
        <v>23</v>
      </c>
      <c r="C24" s="284" t="s">
        <v>101</v>
      </c>
      <c r="D24" s="284" t="s">
        <v>310</v>
      </c>
      <c r="E24" s="284" t="s">
        <v>316</v>
      </c>
      <c r="F24" s="284" t="s">
        <v>315</v>
      </c>
      <c r="G24" s="284" t="s">
        <v>94</v>
      </c>
      <c r="H24" s="284" t="s">
        <v>97</v>
      </c>
      <c r="I24" s="284" t="s">
        <v>88</v>
      </c>
      <c r="J24" s="284" t="s">
        <v>312</v>
      </c>
      <c r="K24" s="284" t="s">
        <v>91</v>
      </c>
      <c r="L24" s="305" t="s">
        <v>225</v>
      </c>
      <c r="M24" s="284" t="s">
        <v>314</v>
      </c>
      <c r="N24" s="284" t="s">
        <v>94</v>
      </c>
      <c r="O24" s="284" t="s">
        <v>154</v>
      </c>
      <c r="P24" s="284" t="s">
        <v>91</v>
      </c>
      <c r="Q24" s="284" t="s">
        <v>304</v>
      </c>
      <c r="R24" s="284" t="s">
        <v>91</v>
      </c>
      <c r="S24" s="305"/>
      <c r="T24" s="284" t="s">
        <v>311</v>
      </c>
      <c r="U24" s="284" t="s">
        <v>90</v>
      </c>
      <c r="V24" s="305"/>
      <c r="W24" s="305"/>
      <c r="X24" s="309">
        <v>0</v>
      </c>
      <c r="Y24" s="185" t="s">
        <v>655</v>
      </c>
    </row>
    <row r="25" spans="1:25" s="185" customFormat="1" ht="64.55" x14ac:dyDescent="0.2">
      <c r="A25" s="285">
        <v>0</v>
      </c>
      <c r="B25" s="286">
        <v>24</v>
      </c>
      <c r="C25" s="284" t="s">
        <v>101</v>
      </c>
      <c r="D25" s="284" t="s">
        <v>310</v>
      </c>
      <c r="E25" s="284" t="s">
        <v>313</v>
      </c>
      <c r="F25" s="284" t="s">
        <v>467</v>
      </c>
      <c r="G25" s="284" t="s">
        <v>94</v>
      </c>
      <c r="H25" s="284" t="s">
        <v>97</v>
      </c>
      <c r="I25" s="284" t="s">
        <v>88</v>
      </c>
      <c r="J25" s="284" t="s">
        <v>312</v>
      </c>
      <c r="K25" s="284" t="s">
        <v>91</v>
      </c>
      <c r="L25" s="305" t="s">
        <v>225</v>
      </c>
      <c r="M25" s="284" t="s">
        <v>94</v>
      </c>
      <c r="N25" s="284" t="s">
        <v>94</v>
      </c>
      <c r="O25" s="284" t="s">
        <v>154</v>
      </c>
      <c r="P25" s="284" t="s">
        <v>91</v>
      </c>
      <c r="Q25" s="284" t="s">
        <v>304</v>
      </c>
      <c r="R25" s="284" t="s">
        <v>91</v>
      </c>
      <c r="S25" s="305"/>
      <c r="T25" s="284" t="s">
        <v>311</v>
      </c>
      <c r="U25" s="284" t="s">
        <v>90</v>
      </c>
      <c r="V25" s="284" t="s">
        <v>466</v>
      </c>
      <c r="W25" s="305"/>
      <c r="X25" s="309">
        <v>0</v>
      </c>
      <c r="Y25" s="185" t="s">
        <v>655</v>
      </c>
    </row>
    <row r="26" spans="1:25" s="185" customFormat="1" ht="38.75" x14ac:dyDescent="0.2">
      <c r="A26" s="285">
        <v>0</v>
      </c>
      <c r="B26" s="286">
        <v>25</v>
      </c>
      <c r="C26" s="284" t="s">
        <v>101</v>
      </c>
      <c r="D26" s="284" t="s">
        <v>310</v>
      </c>
      <c r="E26" s="284" t="s">
        <v>238</v>
      </c>
      <c r="F26" s="290" t="s">
        <v>468</v>
      </c>
      <c r="G26" s="284" t="s">
        <v>94</v>
      </c>
      <c r="H26" s="284" t="s">
        <v>97</v>
      </c>
      <c r="I26" s="284" t="s">
        <v>88</v>
      </c>
      <c r="J26" s="284" t="s">
        <v>309</v>
      </c>
      <c r="K26" s="284" t="s">
        <v>91</v>
      </c>
      <c r="L26" s="305" t="s">
        <v>308</v>
      </c>
      <c r="M26" s="284" t="s">
        <v>94</v>
      </c>
      <c r="N26" s="284" t="s">
        <v>94</v>
      </c>
      <c r="O26" s="284" t="s">
        <v>93</v>
      </c>
      <c r="P26" s="284" t="s">
        <v>113</v>
      </c>
      <c r="Q26" s="284" t="s">
        <v>92</v>
      </c>
      <c r="R26" s="284" t="s">
        <v>91</v>
      </c>
      <c r="S26" s="305"/>
      <c r="T26" s="284" t="s">
        <v>103</v>
      </c>
      <c r="U26" s="284" t="s">
        <v>110</v>
      </c>
      <c r="V26" s="305"/>
      <c r="W26" s="305"/>
      <c r="X26" s="309">
        <v>0</v>
      </c>
      <c r="Y26" s="185" t="s">
        <v>655</v>
      </c>
    </row>
    <row r="27" spans="1:25" s="185" customFormat="1" ht="25.85" x14ac:dyDescent="0.2">
      <c r="A27" s="285">
        <v>0</v>
      </c>
      <c r="B27" s="286">
        <v>26</v>
      </c>
      <c r="C27" s="284" t="s">
        <v>101</v>
      </c>
      <c r="D27" s="284" t="s">
        <v>469</v>
      </c>
      <c r="E27" s="284" t="s">
        <v>238</v>
      </c>
      <c r="F27" s="284" t="s">
        <v>159</v>
      </c>
      <c r="G27" s="286">
        <v>850</v>
      </c>
      <c r="H27" s="284" t="s">
        <v>97</v>
      </c>
      <c r="I27" s="284" t="s">
        <v>106</v>
      </c>
      <c r="J27" s="284" t="s">
        <v>470</v>
      </c>
      <c r="K27" s="284" t="s">
        <v>91</v>
      </c>
      <c r="L27" s="284" t="s">
        <v>470</v>
      </c>
      <c r="M27" s="284" t="s">
        <v>94</v>
      </c>
      <c r="N27" s="284" t="s">
        <v>94</v>
      </c>
      <c r="O27" s="284" t="s">
        <v>93</v>
      </c>
      <c r="P27" s="284" t="s">
        <v>471</v>
      </c>
      <c r="Q27" s="284" t="s">
        <v>307</v>
      </c>
      <c r="R27" s="284" t="s">
        <v>91</v>
      </c>
      <c r="S27" s="284" t="s">
        <v>472</v>
      </c>
      <c r="T27" s="284" t="s">
        <v>232</v>
      </c>
      <c r="U27" s="284" t="s">
        <v>110</v>
      </c>
      <c r="V27" s="284" t="s">
        <v>472</v>
      </c>
      <c r="W27" s="305"/>
      <c r="X27" s="309">
        <v>0</v>
      </c>
      <c r="Y27" s="185" t="s">
        <v>658</v>
      </c>
    </row>
    <row r="28" spans="1:25" s="185" customFormat="1" x14ac:dyDescent="0.2">
      <c r="A28" s="285">
        <v>0</v>
      </c>
      <c r="B28" s="286">
        <v>29</v>
      </c>
      <c r="C28" s="284" t="s">
        <v>101</v>
      </c>
      <c r="D28" s="284" t="s">
        <v>173</v>
      </c>
      <c r="E28" s="284" t="s">
        <v>178</v>
      </c>
      <c r="F28" s="305"/>
      <c r="G28" s="286">
        <v>900</v>
      </c>
      <c r="H28" s="305"/>
      <c r="I28" s="305"/>
      <c r="J28" s="305"/>
      <c r="K28" s="305"/>
      <c r="L28" s="305"/>
      <c r="M28" s="284" t="s">
        <v>94</v>
      </c>
      <c r="N28" s="305"/>
      <c r="O28" s="284" t="s">
        <v>6</v>
      </c>
      <c r="P28" s="305"/>
      <c r="Q28" s="305"/>
      <c r="R28" s="305"/>
      <c r="S28" s="305"/>
      <c r="T28" s="305"/>
      <c r="U28" s="305"/>
      <c r="V28" s="305"/>
      <c r="W28" s="305"/>
      <c r="X28" s="186">
        <v>0</v>
      </c>
      <c r="Y28" s="312" t="s">
        <v>659</v>
      </c>
    </row>
    <row r="29" spans="1:25" s="185" customFormat="1" x14ac:dyDescent="0.2">
      <c r="A29" s="285">
        <v>0</v>
      </c>
      <c r="B29" s="286">
        <v>30</v>
      </c>
      <c r="C29" s="284" t="s">
        <v>101</v>
      </c>
      <c r="D29" s="284" t="s">
        <v>173</v>
      </c>
      <c r="E29" s="284" t="s">
        <v>178</v>
      </c>
      <c r="F29" s="305"/>
      <c r="G29" s="286">
        <v>900</v>
      </c>
      <c r="H29" s="305"/>
      <c r="I29" s="305"/>
      <c r="J29" s="305"/>
      <c r="K29" s="305"/>
      <c r="L29" s="305"/>
      <c r="M29" s="284" t="s">
        <v>94</v>
      </c>
      <c r="N29" s="305"/>
      <c r="O29" s="284" t="s">
        <v>6</v>
      </c>
      <c r="P29" s="305"/>
      <c r="Q29" s="305"/>
      <c r="R29" s="305"/>
      <c r="S29" s="305"/>
      <c r="T29" s="305"/>
      <c r="U29" s="305"/>
      <c r="V29" s="305"/>
      <c r="W29" s="305"/>
      <c r="X29" s="186">
        <v>0</v>
      </c>
      <c r="Y29" s="312" t="s">
        <v>659</v>
      </c>
    </row>
    <row r="30" spans="1:25" s="185" customFormat="1" x14ac:dyDescent="0.2">
      <c r="A30" s="285">
        <v>0</v>
      </c>
      <c r="B30" s="286">
        <v>31</v>
      </c>
      <c r="C30" s="284" t="s">
        <v>101</v>
      </c>
      <c r="D30" s="284" t="s">
        <v>173</v>
      </c>
      <c r="E30" s="284" t="s">
        <v>178</v>
      </c>
      <c r="F30" s="305"/>
      <c r="G30" s="286">
        <v>900</v>
      </c>
      <c r="H30" s="305"/>
      <c r="I30" s="305"/>
      <c r="J30" s="305"/>
      <c r="K30" s="305"/>
      <c r="L30" s="305"/>
      <c r="M30" s="284" t="s">
        <v>94</v>
      </c>
      <c r="N30" s="305"/>
      <c r="O30" s="284" t="s">
        <v>6</v>
      </c>
      <c r="P30" s="305"/>
      <c r="Q30" s="305"/>
      <c r="R30" s="305"/>
      <c r="S30" s="305"/>
      <c r="T30" s="305"/>
      <c r="U30" s="305"/>
      <c r="V30" s="305"/>
      <c r="W30" s="305"/>
      <c r="X30" s="186">
        <v>0</v>
      </c>
      <c r="Y30" s="312" t="s">
        <v>659</v>
      </c>
    </row>
    <row r="31" spans="1:25" s="185" customFormat="1" x14ac:dyDescent="0.2">
      <c r="A31" s="285">
        <v>0</v>
      </c>
      <c r="B31" s="286">
        <v>32</v>
      </c>
      <c r="C31" s="284" t="s">
        <v>101</v>
      </c>
      <c r="D31" s="284" t="s">
        <v>173</v>
      </c>
      <c r="E31" s="284" t="s">
        <v>157</v>
      </c>
      <c r="F31" s="305"/>
      <c r="G31" s="286">
        <v>900</v>
      </c>
      <c r="H31" s="305"/>
      <c r="I31" s="305"/>
      <c r="J31" s="305"/>
      <c r="K31" s="305"/>
      <c r="L31" s="305"/>
      <c r="M31" s="284" t="s">
        <v>94</v>
      </c>
      <c r="N31" s="305"/>
      <c r="O31" s="284" t="s">
        <v>6</v>
      </c>
      <c r="P31" s="305"/>
      <c r="Q31" s="305"/>
      <c r="R31" s="305"/>
      <c r="S31" s="305"/>
      <c r="T31" s="305"/>
      <c r="U31" s="305"/>
      <c r="V31" s="305"/>
      <c r="W31" s="305"/>
      <c r="X31" s="186">
        <v>0</v>
      </c>
      <c r="Y31" s="312" t="s">
        <v>659</v>
      </c>
    </row>
    <row r="32" spans="1:25" s="185" customFormat="1" ht="25.85" x14ac:dyDescent="0.2">
      <c r="A32" s="285">
        <v>0</v>
      </c>
      <c r="B32" s="286">
        <v>36</v>
      </c>
      <c r="C32" s="284" t="s">
        <v>101</v>
      </c>
      <c r="D32" s="284" t="s">
        <v>171</v>
      </c>
      <c r="E32" s="284" t="s">
        <v>118</v>
      </c>
      <c r="F32" s="284" t="s">
        <v>306</v>
      </c>
      <c r="G32" s="284" t="s">
        <v>94</v>
      </c>
      <c r="H32" s="284" t="s">
        <v>97</v>
      </c>
      <c r="I32" s="284" t="s">
        <v>88</v>
      </c>
      <c r="J32" s="284" t="s">
        <v>443</v>
      </c>
      <c r="K32" s="284" t="s">
        <v>91</v>
      </c>
      <c r="L32" s="284" t="s">
        <v>444</v>
      </c>
      <c r="M32" s="284" t="s">
        <v>284</v>
      </c>
      <c r="N32" s="284" t="s">
        <v>94</v>
      </c>
      <c r="O32" s="284" t="s">
        <v>6</v>
      </c>
      <c r="P32" s="284" t="s">
        <v>91</v>
      </c>
      <c r="Q32" s="284" t="s">
        <v>92</v>
      </c>
      <c r="R32" s="284" t="s">
        <v>91</v>
      </c>
      <c r="S32" s="305"/>
      <c r="T32" s="284" t="s">
        <v>232</v>
      </c>
      <c r="U32" s="284" t="s">
        <v>328</v>
      </c>
      <c r="V32" s="305"/>
      <c r="W32" s="305"/>
      <c r="X32" s="186">
        <v>0</v>
      </c>
      <c r="Y32" s="310" t="s">
        <v>653</v>
      </c>
    </row>
    <row r="33" spans="1:25" s="185" customFormat="1" x14ac:dyDescent="0.2">
      <c r="A33" s="285">
        <v>0</v>
      </c>
      <c r="B33" s="286">
        <v>38</v>
      </c>
      <c r="C33" s="284" t="s">
        <v>101</v>
      </c>
      <c r="D33" s="284" t="s">
        <v>179</v>
      </c>
      <c r="E33" s="284" t="s">
        <v>178</v>
      </c>
      <c r="F33" s="284" t="s">
        <v>177</v>
      </c>
      <c r="G33" s="284" t="s">
        <v>176</v>
      </c>
      <c r="H33" s="284" t="s">
        <v>97</v>
      </c>
      <c r="I33" s="284" t="s">
        <v>106</v>
      </c>
      <c r="J33" s="284" t="s">
        <v>443</v>
      </c>
      <c r="K33" s="284" t="s">
        <v>91</v>
      </c>
      <c r="L33" s="284" t="s">
        <v>444</v>
      </c>
      <c r="M33" s="284" t="s">
        <v>94</v>
      </c>
      <c r="N33" s="284" t="s">
        <v>94</v>
      </c>
      <c r="O33" s="284" t="s">
        <v>93</v>
      </c>
      <c r="P33" s="284" t="s">
        <v>91</v>
      </c>
      <c r="Q33" s="284" t="s">
        <v>175</v>
      </c>
      <c r="R33" s="284" t="s">
        <v>91</v>
      </c>
      <c r="S33" s="305"/>
      <c r="T33" s="284" t="s">
        <v>174</v>
      </c>
      <c r="U33" s="305"/>
      <c r="V33" s="305"/>
      <c r="W33" s="305"/>
      <c r="X33" s="186">
        <v>0</v>
      </c>
      <c r="Y33" s="310" t="s">
        <v>653</v>
      </c>
    </row>
    <row r="34" spans="1:25" s="185" customFormat="1" x14ac:dyDescent="0.2">
      <c r="A34" s="285">
        <v>0</v>
      </c>
      <c r="B34" s="286">
        <v>39</v>
      </c>
      <c r="C34" s="284" t="s">
        <v>101</v>
      </c>
      <c r="D34" s="284" t="s">
        <v>173</v>
      </c>
      <c r="E34" s="284" t="s">
        <v>238</v>
      </c>
      <c r="F34" s="305"/>
      <c r="G34" s="286">
        <v>900</v>
      </c>
      <c r="H34" s="305"/>
      <c r="I34" s="305"/>
      <c r="J34" s="305"/>
      <c r="K34" s="305"/>
      <c r="L34" s="305"/>
      <c r="M34" s="284" t="s">
        <v>94</v>
      </c>
      <c r="N34" s="305"/>
      <c r="O34" s="284" t="s">
        <v>6</v>
      </c>
      <c r="P34" s="305"/>
      <c r="Q34" s="305"/>
      <c r="R34" s="305"/>
      <c r="S34" s="305"/>
      <c r="T34" s="305"/>
      <c r="U34" s="305"/>
      <c r="V34" s="305"/>
      <c r="W34" s="305"/>
      <c r="X34" s="186">
        <v>0</v>
      </c>
      <c r="Y34" s="312" t="s">
        <v>659</v>
      </c>
    </row>
    <row r="35" spans="1:25" s="185" customFormat="1" ht="25.85" x14ac:dyDescent="0.2">
      <c r="A35" s="285">
        <v>0</v>
      </c>
      <c r="B35" s="286">
        <v>40</v>
      </c>
      <c r="C35" s="284" t="s">
        <v>101</v>
      </c>
      <c r="D35" s="284" t="s">
        <v>469</v>
      </c>
      <c r="E35" s="284" t="s">
        <v>238</v>
      </c>
      <c r="F35" s="284" t="s">
        <v>159</v>
      </c>
      <c r="G35" s="286">
        <v>1050</v>
      </c>
      <c r="H35" s="284" t="s">
        <v>97</v>
      </c>
      <c r="I35" s="284" t="s">
        <v>106</v>
      </c>
      <c r="J35" s="284" t="s">
        <v>470</v>
      </c>
      <c r="K35" s="284" t="s">
        <v>91</v>
      </c>
      <c r="L35" s="284" t="s">
        <v>470</v>
      </c>
      <c r="M35" s="284" t="s">
        <v>94</v>
      </c>
      <c r="N35" s="284" t="s">
        <v>94</v>
      </c>
      <c r="O35" s="284" t="s">
        <v>93</v>
      </c>
      <c r="P35" s="284" t="s">
        <v>286</v>
      </c>
      <c r="Q35" s="305"/>
      <c r="R35" s="284" t="s">
        <v>91</v>
      </c>
      <c r="S35" s="305"/>
      <c r="T35" s="284" t="s">
        <v>232</v>
      </c>
      <c r="U35" s="284" t="s">
        <v>90</v>
      </c>
      <c r="V35" s="343"/>
      <c r="W35" s="305"/>
      <c r="X35" s="309">
        <v>0</v>
      </c>
      <c r="Y35" s="185" t="s">
        <v>658</v>
      </c>
    </row>
    <row r="36" spans="1:25" s="185" customFormat="1" ht="67.25" x14ac:dyDescent="0.2">
      <c r="A36" s="285">
        <v>0</v>
      </c>
      <c r="B36" s="286">
        <v>41</v>
      </c>
      <c r="C36" s="284" t="s">
        <v>101</v>
      </c>
      <c r="D36" s="284" t="s">
        <v>179</v>
      </c>
      <c r="E36" s="284" t="s">
        <v>178</v>
      </c>
      <c r="F36" s="284" t="s">
        <v>473</v>
      </c>
      <c r="G36" s="286">
        <v>420</v>
      </c>
      <c r="H36" s="284" t="s">
        <v>139</v>
      </c>
      <c r="I36" s="284" t="s">
        <v>106</v>
      </c>
      <c r="J36" s="284" t="s">
        <v>443</v>
      </c>
      <c r="K36" s="284" t="s">
        <v>91</v>
      </c>
      <c r="L36" s="284" t="s">
        <v>444</v>
      </c>
      <c r="M36" s="284" t="s">
        <v>94</v>
      </c>
      <c r="N36" s="284" t="s">
        <v>94</v>
      </c>
      <c r="O36" s="284" t="s">
        <v>91</v>
      </c>
      <c r="P36" s="284" t="s">
        <v>91</v>
      </c>
      <c r="Q36" s="305" t="s">
        <v>474</v>
      </c>
      <c r="R36" s="284" t="s">
        <v>91</v>
      </c>
      <c r="S36" s="305"/>
      <c r="T36" s="284" t="s">
        <v>91</v>
      </c>
      <c r="U36" s="284" t="s">
        <v>475</v>
      </c>
      <c r="V36" s="343"/>
      <c r="W36" s="305"/>
      <c r="X36" s="186">
        <v>0</v>
      </c>
      <c r="Y36" s="310" t="s">
        <v>653</v>
      </c>
    </row>
    <row r="37" spans="1:25" s="185" customFormat="1" ht="27.2" x14ac:dyDescent="0.2">
      <c r="A37" s="291">
        <v>0</v>
      </c>
      <c r="B37" s="292">
        <v>42</v>
      </c>
      <c r="C37" s="290" t="s">
        <v>476</v>
      </c>
      <c r="D37" s="290" t="s">
        <v>477</v>
      </c>
      <c r="E37" s="290" t="s">
        <v>478</v>
      </c>
      <c r="F37" s="290" t="s">
        <v>479</v>
      </c>
      <c r="G37" s="292">
        <v>850</v>
      </c>
      <c r="H37" s="290" t="s">
        <v>480</v>
      </c>
      <c r="I37" s="290" t="s">
        <v>250</v>
      </c>
      <c r="J37" s="290" t="s">
        <v>481</v>
      </c>
      <c r="K37" s="290" t="s">
        <v>482</v>
      </c>
      <c r="L37" s="290" t="s">
        <v>483</v>
      </c>
      <c r="M37" s="290" t="s">
        <v>484</v>
      </c>
      <c r="N37" s="290" t="s">
        <v>485</v>
      </c>
      <c r="O37" s="290" t="s">
        <v>486</v>
      </c>
      <c r="P37" s="290" t="s">
        <v>487</v>
      </c>
      <c r="Q37" s="293"/>
      <c r="R37" s="290" t="s">
        <v>272</v>
      </c>
      <c r="S37" s="305"/>
      <c r="T37" s="290" t="s">
        <v>488</v>
      </c>
      <c r="U37" s="290" t="s">
        <v>489</v>
      </c>
      <c r="V37" s="343"/>
      <c r="W37" s="305"/>
      <c r="X37" s="309">
        <v>269.98</v>
      </c>
      <c r="Y37" s="313" t="s">
        <v>660</v>
      </c>
    </row>
    <row r="38" spans="1:25" s="185" customFormat="1" ht="54.35" x14ac:dyDescent="0.2">
      <c r="A38" s="291">
        <v>0</v>
      </c>
      <c r="B38" s="292">
        <v>43</v>
      </c>
      <c r="C38" s="290" t="s">
        <v>476</v>
      </c>
      <c r="D38" s="290" t="s">
        <v>490</v>
      </c>
      <c r="E38" s="290" t="s">
        <v>491</v>
      </c>
      <c r="F38" s="290" t="s">
        <v>492</v>
      </c>
      <c r="G38" s="292">
        <v>850</v>
      </c>
      <c r="H38" s="290" t="s">
        <v>480</v>
      </c>
      <c r="I38" s="290" t="s">
        <v>250</v>
      </c>
      <c r="J38" s="290" t="s">
        <v>493</v>
      </c>
      <c r="K38" s="290" t="s">
        <v>272</v>
      </c>
      <c r="L38" s="305" t="s">
        <v>494</v>
      </c>
      <c r="M38" s="290" t="s">
        <v>495</v>
      </c>
      <c r="N38" s="290" t="s">
        <v>495</v>
      </c>
      <c r="O38" s="290" t="s">
        <v>486</v>
      </c>
      <c r="P38" s="290" t="s">
        <v>487</v>
      </c>
      <c r="Q38" s="290" t="s">
        <v>496</v>
      </c>
      <c r="R38" s="290" t="s">
        <v>272</v>
      </c>
      <c r="S38" s="305"/>
      <c r="T38" s="290" t="s">
        <v>488</v>
      </c>
      <c r="U38" s="290" t="s">
        <v>489</v>
      </c>
      <c r="V38" s="305"/>
      <c r="W38" s="305"/>
      <c r="X38" s="309">
        <v>0</v>
      </c>
      <c r="Y38" s="185" t="s">
        <v>655</v>
      </c>
    </row>
    <row r="39" spans="1:25" s="185" customFormat="1" ht="40.75" x14ac:dyDescent="0.2">
      <c r="A39" s="291">
        <v>0</v>
      </c>
      <c r="B39" s="292">
        <v>44</v>
      </c>
      <c r="C39" s="290" t="s">
        <v>476</v>
      </c>
      <c r="D39" s="290" t="s">
        <v>490</v>
      </c>
      <c r="E39" s="290" t="s">
        <v>491</v>
      </c>
      <c r="F39" s="290" t="s">
        <v>497</v>
      </c>
      <c r="G39" s="292">
        <v>1200</v>
      </c>
      <c r="H39" s="290" t="s">
        <v>480</v>
      </c>
      <c r="I39" s="290" t="s">
        <v>324</v>
      </c>
      <c r="J39" s="290" t="s">
        <v>493</v>
      </c>
      <c r="K39" s="290" t="s">
        <v>272</v>
      </c>
      <c r="L39" s="305" t="s">
        <v>494</v>
      </c>
      <c r="M39" s="290" t="s">
        <v>495</v>
      </c>
      <c r="N39" s="290" t="s">
        <v>495</v>
      </c>
      <c r="O39" s="290" t="s">
        <v>486</v>
      </c>
      <c r="P39" s="290" t="s">
        <v>487</v>
      </c>
      <c r="Q39" s="290" t="s">
        <v>498</v>
      </c>
      <c r="R39" s="290" t="s">
        <v>272</v>
      </c>
      <c r="S39" s="305"/>
      <c r="T39" s="290" t="s">
        <v>499</v>
      </c>
      <c r="U39" s="290" t="s">
        <v>489</v>
      </c>
      <c r="V39" s="305"/>
      <c r="W39" s="305"/>
      <c r="X39" s="309">
        <v>0</v>
      </c>
      <c r="Y39" s="185" t="s">
        <v>655</v>
      </c>
    </row>
    <row r="40" spans="1:25" s="185" customFormat="1" ht="40.75" x14ac:dyDescent="0.2">
      <c r="A40" s="291">
        <v>0</v>
      </c>
      <c r="B40" s="292">
        <v>45</v>
      </c>
      <c r="C40" s="290" t="s">
        <v>476</v>
      </c>
      <c r="D40" s="290" t="s">
        <v>500</v>
      </c>
      <c r="E40" s="290" t="s">
        <v>501</v>
      </c>
      <c r="F40" s="290" t="s">
        <v>502</v>
      </c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293"/>
      <c r="R40" s="305"/>
      <c r="S40" s="305"/>
      <c r="T40" s="305"/>
      <c r="U40" s="305"/>
      <c r="V40" s="305"/>
      <c r="W40" s="305"/>
      <c r="X40" s="309">
        <v>0</v>
      </c>
      <c r="Y40" s="185" t="s">
        <v>661</v>
      </c>
    </row>
    <row r="41" spans="1:25" s="185" customFormat="1" ht="40.75" x14ac:dyDescent="0.2">
      <c r="A41" s="291">
        <v>0</v>
      </c>
      <c r="B41" s="292">
        <v>46</v>
      </c>
      <c r="C41" s="290" t="s">
        <v>476</v>
      </c>
      <c r="D41" s="290" t="s">
        <v>500</v>
      </c>
      <c r="E41" s="290" t="s">
        <v>501</v>
      </c>
      <c r="F41" s="290" t="s">
        <v>502</v>
      </c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293"/>
      <c r="R41" s="305"/>
      <c r="S41" s="305"/>
      <c r="T41" s="305"/>
      <c r="U41" s="305"/>
      <c r="V41" s="305"/>
      <c r="W41" s="305"/>
      <c r="X41" s="309">
        <v>0</v>
      </c>
      <c r="Y41" s="185" t="s">
        <v>661</v>
      </c>
    </row>
    <row r="42" spans="1:25" s="185" customFormat="1" ht="25.85" x14ac:dyDescent="0.2">
      <c r="A42" s="285">
        <v>1</v>
      </c>
      <c r="B42" s="286">
        <v>1</v>
      </c>
      <c r="C42" s="284" t="s">
        <v>101</v>
      </c>
      <c r="D42" s="284" t="s">
        <v>243</v>
      </c>
      <c r="E42" s="284" t="s">
        <v>238</v>
      </c>
      <c r="F42" s="284" t="s">
        <v>242</v>
      </c>
      <c r="G42" s="284" t="s">
        <v>94</v>
      </c>
      <c r="H42" s="284" t="s">
        <v>97</v>
      </c>
      <c r="I42" s="284" t="s">
        <v>106</v>
      </c>
      <c r="J42" s="284" t="s">
        <v>443</v>
      </c>
      <c r="K42" s="284" t="s">
        <v>91</v>
      </c>
      <c r="L42" s="284" t="s">
        <v>444</v>
      </c>
      <c r="M42" s="284" t="s">
        <v>305</v>
      </c>
      <c r="N42" s="284" t="s">
        <v>94</v>
      </c>
      <c r="O42" s="284" t="s">
        <v>93</v>
      </c>
      <c r="P42" s="284" t="s">
        <v>91</v>
      </c>
      <c r="Q42" s="284" t="s">
        <v>92</v>
      </c>
      <c r="R42" s="284" t="s">
        <v>91</v>
      </c>
      <c r="S42" s="305"/>
      <c r="T42" s="284" t="s">
        <v>232</v>
      </c>
      <c r="U42" s="284" t="s">
        <v>503</v>
      </c>
      <c r="V42" s="305"/>
      <c r="W42" s="305"/>
      <c r="X42" s="186">
        <v>0</v>
      </c>
      <c r="Y42" s="310" t="s">
        <v>653</v>
      </c>
    </row>
    <row r="43" spans="1:25" s="185" customFormat="1" ht="38.75" x14ac:dyDescent="0.2">
      <c r="A43" s="285">
        <v>1</v>
      </c>
      <c r="B43" s="286">
        <v>2</v>
      </c>
      <c r="C43" s="284" t="s">
        <v>101</v>
      </c>
      <c r="D43" s="284" t="s">
        <v>153</v>
      </c>
      <c r="E43" s="284" t="s">
        <v>238</v>
      </c>
      <c r="F43" s="284" t="s">
        <v>107</v>
      </c>
      <c r="G43" s="286">
        <v>850</v>
      </c>
      <c r="H43" s="284" t="s">
        <v>97</v>
      </c>
      <c r="I43" s="284" t="s">
        <v>106</v>
      </c>
      <c r="J43" s="305" t="s">
        <v>225</v>
      </c>
      <c r="K43" s="284" t="s">
        <v>91</v>
      </c>
      <c r="L43" s="305" t="s">
        <v>291</v>
      </c>
      <c r="M43" s="284" t="s">
        <v>94</v>
      </c>
      <c r="N43" s="284" t="s">
        <v>94</v>
      </c>
      <c r="O43" s="284" t="s">
        <v>93</v>
      </c>
      <c r="P43" s="284" t="s">
        <v>286</v>
      </c>
      <c r="Q43" s="284" t="s">
        <v>304</v>
      </c>
      <c r="R43" s="284" t="s">
        <v>91</v>
      </c>
      <c r="S43" s="305"/>
      <c r="T43" s="284" t="s">
        <v>504</v>
      </c>
      <c r="U43" s="284" t="s">
        <v>110</v>
      </c>
      <c r="V43" s="305"/>
      <c r="W43" s="305"/>
      <c r="X43" s="309">
        <v>0</v>
      </c>
      <c r="Y43" s="185" t="s">
        <v>655</v>
      </c>
    </row>
    <row r="44" spans="1:25" s="185" customFormat="1" ht="51.65" x14ac:dyDescent="0.2">
      <c r="A44" s="285">
        <v>1</v>
      </c>
      <c r="B44" s="286">
        <v>5</v>
      </c>
      <c r="C44" s="284" t="s">
        <v>101</v>
      </c>
      <c r="D44" s="284" t="s">
        <v>109</v>
      </c>
      <c r="E44" s="284" t="s">
        <v>178</v>
      </c>
      <c r="F44" s="284" t="s">
        <v>159</v>
      </c>
      <c r="G44" s="286">
        <v>1050</v>
      </c>
      <c r="H44" s="284" t="s">
        <v>139</v>
      </c>
      <c r="I44" s="284" t="s">
        <v>106</v>
      </c>
      <c r="J44" s="284" t="s">
        <v>111</v>
      </c>
      <c r="K44" s="284" t="s">
        <v>87</v>
      </c>
      <c r="L44" s="284" t="s">
        <v>96</v>
      </c>
      <c r="M44" s="284" t="s">
        <v>287</v>
      </c>
      <c r="N44" s="284" t="s">
        <v>94</v>
      </c>
      <c r="O44" s="284" t="s">
        <v>93</v>
      </c>
      <c r="P44" s="284" t="s">
        <v>286</v>
      </c>
      <c r="Q44" s="284" t="s">
        <v>505</v>
      </c>
      <c r="R44" s="284" t="s">
        <v>104</v>
      </c>
      <c r="S44" s="305"/>
      <c r="T44" s="284" t="s">
        <v>103</v>
      </c>
      <c r="U44" s="284" t="s">
        <v>90</v>
      </c>
      <c r="V44" s="305"/>
      <c r="W44" s="305"/>
      <c r="X44" s="309">
        <v>276.31</v>
      </c>
      <c r="Y44" s="313" t="s">
        <v>662</v>
      </c>
    </row>
    <row r="45" spans="1:25" s="185" customFormat="1" ht="38.75" x14ac:dyDescent="0.2">
      <c r="A45" s="285">
        <v>1</v>
      </c>
      <c r="B45" s="286">
        <v>6</v>
      </c>
      <c r="C45" s="284" t="s">
        <v>101</v>
      </c>
      <c r="D45" s="284" t="s">
        <v>109</v>
      </c>
      <c r="E45" s="284" t="s">
        <v>178</v>
      </c>
      <c r="F45" s="284" t="s">
        <v>107</v>
      </c>
      <c r="G45" s="286">
        <v>850</v>
      </c>
      <c r="H45" s="284" t="s">
        <v>97</v>
      </c>
      <c r="I45" s="284" t="s">
        <v>106</v>
      </c>
      <c r="J45" s="284" t="s">
        <v>96</v>
      </c>
      <c r="K45" s="284" t="s">
        <v>87</v>
      </c>
      <c r="L45" s="284" t="s">
        <v>96</v>
      </c>
      <c r="M45" s="284" t="s">
        <v>287</v>
      </c>
      <c r="N45" s="284" t="s">
        <v>94</v>
      </c>
      <c r="O45" s="284" t="s">
        <v>94</v>
      </c>
      <c r="P45" s="305" t="s">
        <v>303</v>
      </c>
      <c r="Q45" s="284" t="s">
        <v>123</v>
      </c>
      <c r="R45" s="284" t="s">
        <v>91</v>
      </c>
      <c r="S45" s="305"/>
      <c r="T45" s="284" t="s">
        <v>271</v>
      </c>
      <c r="U45" s="284" t="s">
        <v>90</v>
      </c>
      <c r="V45" s="305"/>
      <c r="W45" s="305"/>
      <c r="X45" s="309">
        <v>172.89</v>
      </c>
      <c r="Y45" s="311" t="s">
        <v>663</v>
      </c>
    </row>
    <row r="46" spans="1:25" s="185" customFormat="1" ht="38.75" x14ac:dyDescent="0.2">
      <c r="A46" s="285">
        <v>1</v>
      </c>
      <c r="B46" s="286">
        <v>7</v>
      </c>
      <c r="C46" s="284" t="s">
        <v>101</v>
      </c>
      <c r="D46" s="284" t="s">
        <v>109</v>
      </c>
      <c r="E46" s="284" t="s">
        <v>178</v>
      </c>
      <c r="F46" s="284" t="s">
        <v>107</v>
      </c>
      <c r="G46" s="286">
        <v>850</v>
      </c>
      <c r="H46" s="284" t="s">
        <v>97</v>
      </c>
      <c r="I46" s="284" t="s">
        <v>106</v>
      </c>
      <c r="J46" s="284" t="s">
        <v>96</v>
      </c>
      <c r="K46" s="284" t="s">
        <v>87</v>
      </c>
      <c r="L46" s="284" t="s">
        <v>96</v>
      </c>
      <c r="M46" s="284" t="s">
        <v>287</v>
      </c>
      <c r="N46" s="284" t="s">
        <v>94</v>
      </c>
      <c r="O46" s="284" t="s">
        <v>94</v>
      </c>
      <c r="P46" s="284" t="s">
        <v>302</v>
      </c>
      <c r="Q46" s="284" t="s">
        <v>92</v>
      </c>
      <c r="R46" s="284" t="s">
        <v>91</v>
      </c>
      <c r="S46" s="305"/>
      <c r="T46" s="284" t="s">
        <v>301</v>
      </c>
      <c r="U46" s="284" t="s">
        <v>90</v>
      </c>
      <c r="V46" s="305"/>
      <c r="W46" s="305"/>
      <c r="X46" s="309">
        <v>172.89</v>
      </c>
      <c r="Y46" s="311" t="s">
        <v>663</v>
      </c>
    </row>
    <row r="47" spans="1:25" s="185" customFormat="1" x14ac:dyDescent="0.2">
      <c r="A47" s="285">
        <v>1</v>
      </c>
      <c r="B47" s="286">
        <v>9</v>
      </c>
      <c r="C47" s="284" t="s">
        <v>101</v>
      </c>
      <c r="D47" s="284" t="s">
        <v>173</v>
      </c>
      <c r="E47" s="284" t="s">
        <v>178</v>
      </c>
      <c r="F47" s="305"/>
      <c r="G47" s="286">
        <v>900</v>
      </c>
      <c r="H47" s="305"/>
      <c r="I47" s="305"/>
      <c r="J47" s="305"/>
      <c r="K47" s="305"/>
      <c r="L47" s="305"/>
      <c r="M47" s="284" t="s">
        <v>94</v>
      </c>
      <c r="N47" s="305"/>
      <c r="O47" s="284" t="s">
        <v>6</v>
      </c>
      <c r="P47" s="305"/>
      <c r="Q47" s="305"/>
      <c r="R47" s="305"/>
      <c r="S47" s="305"/>
      <c r="T47" s="305"/>
      <c r="U47" s="305"/>
      <c r="V47" s="305"/>
      <c r="W47" s="305"/>
      <c r="X47" s="186">
        <v>0</v>
      </c>
      <c r="Y47" s="312" t="s">
        <v>659</v>
      </c>
    </row>
    <row r="48" spans="1:25" s="185" customFormat="1" x14ac:dyDescent="0.2">
      <c r="A48" s="285">
        <v>1</v>
      </c>
      <c r="B48" s="286">
        <v>10</v>
      </c>
      <c r="C48" s="284" t="s">
        <v>101</v>
      </c>
      <c r="D48" s="284" t="s">
        <v>173</v>
      </c>
      <c r="E48" s="284" t="s">
        <v>178</v>
      </c>
      <c r="F48" s="305"/>
      <c r="G48" s="286">
        <v>900</v>
      </c>
      <c r="H48" s="305"/>
      <c r="I48" s="305"/>
      <c r="J48" s="305"/>
      <c r="K48" s="305"/>
      <c r="L48" s="305"/>
      <c r="M48" s="284" t="s">
        <v>94</v>
      </c>
      <c r="N48" s="305"/>
      <c r="O48" s="284" t="s">
        <v>6</v>
      </c>
      <c r="P48" s="305"/>
      <c r="Q48" s="305"/>
      <c r="R48" s="305"/>
      <c r="S48" s="305"/>
      <c r="T48" s="305"/>
      <c r="U48" s="305"/>
      <c r="V48" s="305"/>
      <c r="W48" s="305"/>
      <c r="X48" s="186">
        <v>0</v>
      </c>
      <c r="Y48" s="312" t="s">
        <v>659</v>
      </c>
    </row>
    <row r="49" spans="1:25" s="185" customFormat="1" x14ac:dyDescent="0.2">
      <c r="A49" s="285">
        <v>1</v>
      </c>
      <c r="B49" s="286">
        <v>11</v>
      </c>
      <c r="C49" s="284" t="s">
        <v>101</v>
      </c>
      <c r="D49" s="284" t="s">
        <v>179</v>
      </c>
      <c r="E49" s="284" t="s">
        <v>178</v>
      </c>
      <c r="F49" s="284" t="s">
        <v>177</v>
      </c>
      <c r="G49" s="284" t="s">
        <v>176</v>
      </c>
      <c r="H49" s="284" t="s">
        <v>97</v>
      </c>
      <c r="I49" s="284" t="s">
        <v>106</v>
      </c>
      <c r="J49" s="284" t="s">
        <v>443</v>
      </c>
      <c r="K49" s="284" t="s">
        <v>91</v>
      </c>
      <c r="L49" s="284" t="s">
        <v>444</v>
      </c>
      <c r="M49" s="284" t="s">
        <v>94</v>
      </c>
      <c r="N49" s="284" t="s">
        <v>94</v>
      </c>
      <c r="O49" s="284" t="s">
        <v>93</v>
      </c>
      <c r="P49" s="284" t="s">
        <v>91</v>
      </c>
      <c r="Q49" s="284" t="s">
        <v>175</v>
      </c>
      <c r="R49" s="284" t="s">
        <v>91</v>
      </c>
      <c r="S49" s="305"/>
      <c r="T49" s="284" t="s">
        <v>174</v>
      </c>
      <c r="U49" s="305"/>
      <c r="V49" s="305"/>
      <c r="W49" s="305"/>
      <c r="X49" s="186">
        <v>0</v>
      </c>
      <c r="Y49" s="310" t="s">
        <v>653</v>
      </c>
    </row>
    <row r="50" spans="1:25" s="185" customFormat="1" ht="25.85" x14ac:dyDescent="0.2">
      <c r="A50" s="285">
        <v>1</v>
      </c>
      <c r="B50" s="286">
        <v>12</v>
      </c>
      <c r="C50" s="284" t="s">
        <v>101</v>
      </c>
      <c r="D50" s="284" t="s">
        <v>109</v>
      </c>
      <c r="E50" s="284" t="s">
        <v>118</v>
      </c>
      <c r="F50" s="284" t="s">
        <v>506</v>
      </c>
      <c r="G50" s="284" t="s">
        <v>94</v>
      </c>
      <c r="H50" s="284" t="s">
        <v>97</v>
      </c>
      <c r="I50" s="284" t="s">
        <v>106</v>
      </c>
      <c r="J50" s="284" t="s">
        <v>111</v>
      </c>
      <c r="K50" s="284" t="s">
        <v>91</v>
      </c>
      <c r="L50" s="284" t="s">
        <v>111</v>
      </c>
      <c r="M50" s="284" t="s">
        <v>284</v>
      </c>
      <c r="N50" s="284" t="s">
        <v>94</v>
      </c>
      <c r="O50" s="284" t="s">
        <v>6</v>
      </c>
      <c r="P50" s="284" t="s">
        <v>91</v>
      </c>
      <c r="Q50" s="284" t="s">
        <v>92</v>
      </c>
      <c r="R50" s="284" t="s">
        <v>91</v>
      </c>
      <c r="S50" s="305"/>
      <c r="T50" s="284" t="s">
        <v>232</v>
      </c>
      <c r="U50" s="284" t="s">
        <v>90</v>
      </c>
      <c r="V50" s="305"/>
      <c r="W50" s="305"/>
      <c r="X50" s="309">
        <v>252.85</v>
      </c>
      <c r="Y50" s="313" t="s">
        <v>662</v>
      </c>
    </row>
    <row r="51" spans="1:25" s="185" customFormat="1" ht="25.85" x14ac:dyDescent="0.2">
      <c r="A51" s="285">
        <v>1</v>
      </c>
      <c r="B51" s="286">
        <v>13</v>
      </c>
      <c r="C51" s="284" t="s">
        <v>101</v>
      </c>
      <c r="D51" s="284" t="s">
        <v>100</v>
      </c>
      <c r="E51" s="284" t="s">
        <v>178</v>
      </c>
      <c r="F51" s="284" t="s">
        <v>288</v>
      </c>
      <c r="G51" s="284" t="s">
        <v>260</v>
      </c>
      <c r="H51" s="284" t="s">
        <v>139</v>
      </c>
      <c r="I51" s="284" t="s">
        <v>88</v>
      </c>
      <c r="J51" s="284" t="s">
        <v>96</v>
      </c>
      <c r="K51" s="284" t="s">
        <v>87</v>
      </c>
      <c r="L51" s="284" t="s">
        <v>96</v>
      </c>
      <c r="M51" s="284" t="s">
        <v>287</v>
      </c>
      <c r="N51" s="284" t="s">
        <v>94</v>
      </c>
      <c r="O51" s="284" t="s">
        <v>154</v>
      </c>
      <c r="P51" s="284" t="s">
        <v>105</v>
      </c>
      <c r="Q51" s="284" t="s">
        <v>92</v>
      </c>
      <c r="R51" s="284" t="s">
        <v>91</v>
      </c>
      <c r="S51" s="305"/>
      <c r="T51" s="284" t="s">
        <v>103</v>
      </c>
      <c r="U51" s="284" t="s">
        <v>90</v>
      </c>
      <c r="V51" s="305"/>
      <c r="W51" s="305"/>
      <c r="X51" s="309">
        <v>205.74</v>
      </c>
      <c r="Y51" s="311" t="s">
        <v>663</v>
      </c>
    </row>
    <row r="52" spans="1:25" s="185" customFormat="1" ht="25.85" x14ac:dyDescent="0.2">
      <c r="A52" s="285">
        <v>1</v>
      </c>
      <c r="B52" s="286">
        <v>14</v>
      </c>
      <c r="C52" s="284" t="s">
        <v>101</v>
      </c>
      <c r="D52" s="284" t="s">
        <v>100</v>
      </c>
      <c r="E52" s="284" t="s">
        <v>118</v>
      </c>
      <c r="F52" s="284" t="s">
        <v>117</v>
      </c>
      <c r="G52" s="284" t="s">
        <v>94</v>
      </c>
      <c r="H52" s="284" t="s">
        <v>97</v>
      </c>
      <c r="I52" s="284" t="s">
        <v>88</v>
      </c>
      <c r="J52" s="284" t="s">
        <v>111</v>
      </c>
      <c r="K52" s="284" t="s">
        <v>91</v>
      </c>
      <c r="L52" s="284" t="s">
        <v>111</v>
      </c>
      <c r="M52" s="284" t="s">
        <v>284</v>
      </c>
      <c r="N52" s="284" t="s">
        <v>94</v>
      </c>
      <c r="O52" s="284" t="s">
        <v>6</v>
      </c>
      <c r="P52" s="284" t="s">
        <v>91</v>
      </c>
      <c r="Q52" s="284" t="s">
        <v>92</v>
      </c>
      <c r="R52" s="284" t="s">
        <v>91</v>
      </c>
      <c r="S52" s="305"/>
      <c r="T52" s="284" t="s">
        <v>232</v>
      </c>
      <c r="U52" s="284" t="s">
        <v>90</v>
      </c>
      <c r="V52" s="305"/>
      <c r="W52" s="305"/>
      <c r="X52" s="309">
        <v>278.68</v>
      </c>
      <c r="Y52" s="311" t="s">
        <v>664</v>
      </c>
    </row>
    <row r="53" spans="1:25" s="185" customFormat="1" ht="38.75" x14ac:dyDescent="0.2">
      <c r="A53" s="285">
        <v>1</v>
      </c>
      <c r="B53" s="286">
        <v>16</v>
      </c>
      <c r="C53" s="284" t="s">
        <v>101</v>
      </c>
      <c r="D53" s="284" t="s">
        <v>153</v>
      </c>
      <c r="E53" s="284" t="s">
        <v>118</v>
      </c>
      <c r="F53" s="284" t="s">
        <v>507</v>
      </c>
      <c r="G53" s="284" t="s">
        <v>94</v>
      </c>
      <c r="H53" s="284" t="s">
        <v>97</v>
      </c>
      <c r="I53" s="284" t="s">
        <v>88</v>
      </c>
      <c r="J53" s="284" t="s">
        <v>226</v>
      </c>
      <c r="K53" s="284" t="s">
        <v>91</v>
      </c>
      <c r="L53" s="305" t="s">
        <v>225</v>
      </c>
      <c r="M53" s="284" t="s">
        <v>94</v>
      </c>
      <c r="N53" s="284" t="s">
        <v>94</v>
      </c>
      <c r="O53" s="284" t="s">
        <v>6</v>
      </c>
      <c r="P53" s="284" t="s">
        <v>91</v>
      </c>
      <c r="Q53" s="284" t="s">
        <v>92</v>
      </c>
      <c r="R53" s="284" t="s">
        <v>91</v>
      </c>
      <c r="S53" s="305"/>
      <c r="T53" s="284" t="s">
        <v>232</v>
      </c>
      <c r="U53" s="305"/>
      <c r="V53" s="305"/>
      <c r="W53" s="305"/>
      <c r="X53" s="309">
        <v>0</v>
      </c>
      <c r="Y53" s="185" t="s">
        <v>655</v>
      </c>
    </row>
    <row r="54" spans="1:25" s="185" customFormat="1" ht="25.85" x14ac:dyDescent="0.2">
      <c r="A54" s="285">
        <v>1</v>
      </c>
      <c r="B54" s="286">
        <v>18</v>
      </c>
      <c r="C54" s="284" t="s">
        <v>101</v>
      </c>
      <c r="D54" s="284" t="s">
        <v>100</v>
      </c>
      <c r="E54" s="284" t="s">
        <v>118</v>
      </c>
      <c r="F54" s="284" t="s">
        <v>117</v>
      </c>
      <c r="G54" s="284" t="s">
        <v>94</v>
      </c>
      <c r="H54" s="284" t="s">
        <v>97</v>
      </c>
      <c r="I54" s="284" t="s">
        <v>88</v>
      </c>
      <c r="J54" s="284" t="s">
        <v>96</v>
      </c>
      <c r="K54" s="284" t="s">
        <v>91</v>
      </c>
      <c r="L54" s="284" t="s">
        <v>96</v>
      </c>
      <c r="M54" s="284" t="s">
        <v>95</v>
      </c>
      <c r="N54" s="284" t="s">
        <v>94</v>
      </c>
      <c r="O54" s="284" t="s">
        <v>6</v>
      </c>
      <c r="P54" s="284" t="s">
        <v>91</v>
      </c>
      <c r="Q54" s="284" t="s">
        <v>92</v>
      </c>
      <c r="R54" s="284" t="s">
        <v>91</v>
      </c>
      <c r="S54" s="305"/>
      <c r="T54" s="284" t="s">
        <v>232</v>
      </c>
      <c r="U54" s="284" t="s">
        <v>90</v>
      </c>
      <c r="V54" s="305"/>
      <c r="W54" s="305"/>
      <c r="X54" s="309">
        <v>278.68</v>
      </c>
      <c r="Y54" s="311" t="s">
        <v>664</v>
      </c>
    </row>
    <row r="55" spans="1:25" s="185" customFormat="1" ht="25.85" x14ac:dyDescent="0.2">
      <c r="A55" s="285">
        <v>1</v>
      </c>
      <c r="B55" s="286">
        <v>19</v>
      </c>
      <c r="C55" s="284" t="s">
        <v>101</v>
      </c>
      <c r="D55" s="284" t="s">
        <v>100</v>
      </c>
      <c r="E55" s="284" t="s">
        <v>118</v>
      </c>
      <c r="F55" s="284" t="s">
        <v>117</v>
      </c>
      <c r="G55" s="284" t="s">
        <v>94</v>
      </c>
      <c r="H55" s="284" t="s">
        <v>97</v>
      </c>
      <c r="I55" s="284" t="s">
        <v>88</v>
      </c>
      <c r="J55" s="284" t="s">
        <v>96</v>
      </c>
      <c r="K55" s="284" t="s">
        <v>91</v>
      </c>
      <c r="L55" s="284" t="s">
        <v>96</v>
      </c>
      <c r="M55" s="284" t="s">
        <v>95</v>
      </c>
      <c r="N55" s="284" t="s">
        <v>94</v>
      </c>
      <c r="O55" s="284" t="s">
        <v>6</v>
      </c>
      <c r="P55" s="284" t="s">
        <v>91</v>
      </c>
      <c r="Q55" s="284" t="s">
        <v>92</v>
      </c>
      <c r="R55" s="284" t="s">
        <v>91</v>
      </c>
      <c r="S55" s="305"/>
      <c r="T55" s="284" t="s">
        <v>232</v>
      </c>
      <c r="U55" s="284" t="s">
        <v>90</v>
      </c>
      <c r="V55" s="305"/>
      <c r="W55" s="305"/>
      <c r="X55" s="309">
        <v>278.68</v>
      </c>
      <c r="Y55" s="311" t="s">
        <v>664</v>
      </c>
    </row>
    <row r="56" spans="1:25" s="185" customFormat="1" ht="51.65" x14ac:dyDescent="0.2">
      <c r="A56" s="285">
        <v>1</v>
      </c>
      <c r="B56" s="286">
        <v>20</v>
      </c>
      <c r="C56" s="284" t="s">
        <v>101</v>
      </c>
      <c r="D56" s="284" t="s">
        <v>109</v>
      </c>
      <c r="E56" s="284" t="s">
        <v>245</v>
      </c>
      <c r="F56" s="284" t="s">
        <v>508</v>
      </c>
      <c r="G56" s="286">
        <v>1050</v>
      </c>
      <c r="H56" s="284" t="s">
        <v>139</v>
      </c>
      <c r="I56" s="284" t="s">
        <v>106</v>
      </c>
      <c r="J56" s="284" t="s">
        <v>96</v>
      </c>
      <c r="K56" s="284" t="s">
        <v>87</v>
      </c>
      <c r="L56" s="284" t="s">
        <v>96</v>
      </c>
      <c r="M56" s="284" t="s">
        <v>95</v>
      </c>
      <c r="N56" s="284" t="s">
        <v>94</v>
      </c>
      <c r="O56" s="284" t="s">
        <v>154</v>
      </c>
      <c r="P56" s="284" t="s">
        <v>286</v>
      </c>
      <c r="Q56" s="284" t="s">
        <v>505</v>
      </c>
      <c r="R56" s="284" t="s">
        <v>104</v>
      </c>
      <c r="S56" s="305"/>
      <c r="T56" s="284" t="s">
        <v>103</v>
      </c>
      <c r="U56" s="284" t="s">
        <v>90</v>
      </c>
      <c r="V56" s="305"/>
      <c r="W56" s="305"/>
      <c r="X56" s="309">
        <v>195.91</v>
      </c>
      <c r="Y56" s="311" t="s">
        <v>663</v>
      </c>
    </row>
    <row r="57" spans="1:25" s="185" customFormat="1" ht="25.85" x14ac:dyDescent="0.2">
      <c r="A57" s="285">
        <v>1</v>
      </c>
      <c r="B57" s="286">
        <v>21</v>
      </c>
      <c r="C57" s="284" t="s">
        <v>101</v>
      </c>
      <c r="D57" s="284" t="s">
        <v>100</v>
      </c>
      <c r="E57" s="284" t="s">
        <v>245</v>
      </c>
      <c r="F57" s="284" t="s">
        <v>288</v>
      </c>
      <c r="G57" s="284" t="s">
        <v>94</v>
      </c>
      <c r="H57" s="284" t="s">
        <v>97</v>
      </c>
      <c r="I57" s="284" t="s">
        <v>88</v>
      </c>
      <c r="J57" s="284" t="s">
        <v>96</v>
      </c>
      <c r="K57" s="284" t="s">
        <v>87</v>
      </c>
      <c r="L57" s="284" t="s">
        <v>96</v>
      </c>
      <c r="M57" s="305"/>
      <c r="N57" s="284" t="s">
        <v>94</v>
      </c>
      <c r="O57" s="284" t="s">
        <v>93</v>
      </c>
      <c r="P57" s="284" t="s">
        <v>105</v>
      </c>
      <c r="Q57" s="284" t="s">
        <v>92</v>
      </c>
      <c r="R57" s="284" t="s">
        <v>91</v>
      </c>
      <c r="S57" s="305"/>
      <c r="T57" s="284" t="s">
        <v>103</v>
      </c>
      <c r="U57" s="284" t="s">
        <v>90</v>
      </c>
      <c r="V57" s="305"/>
      <c r="W57" s="305"/>
      <c r="X57" s="309">
        <v>294.49</v>
      </c>
      <c r="Y57" s="311" t="s">
        <v>665</v>
      </c>
    </row>
    <row r="58" spans="1:25" s="185" customFormat="1" ht="51.65" x14ac:dyDescent="0.2">
      <c r="A58" s="285">
        <v>1</v>
      </c>
      <c r="B58" s="286">
        <v>22</v>
      </c>
      <c r="C58" s="284" t="s">
        <v>101</v>
      </c>
      <c r="D58" s="284" t="s">
        <v>109</v>
      </c>
      <c r="E58" s="284" t="s">
        <v>245</v>
      </c>
      <c r="F58" s="284" t="s">
        <v>508</v>
      </c>
      <c r="G58" s="286">
        <v>1050</v>
      </c>
      <c r="H58" s="284" t="s">
        <v>139</v>
      </c>
      <c r="I58" s="284" t="s">
        <v>106</v>
      </c>
      <c r="J58" s="284" t="s">
        <v>96</v>
      </c>
      <c r="K58" s="284" t="s">
        <v>87</v>
      </c>
      <c r="L58" s="284" t="s">
        <v>96</v>
      </c>
      <c r="M58" s="284" t="s">
        <v>95</v>
      </c>
      <c r="N58" s="284" t="s">
        <v>94</v>
      </c>
      <c r="O58" s="284" t="s">
        <v>154</v>
      </c>
      <c r="P58" s="284" t="s">
        <v>286</v>
      </c>
      <c r="Q58" s="284" t="s">
        <v>505</v>
      </c>
      <c r="R58" s="284" t="s">
        <v>104</v>
      </c>
      <c r="S58" s="305"/>
      <c r="T58" s="284" t="s">
        <v>103</v>
      </c>
      <c r="U58" s="284" t="s">
        <v>90</v>
      </c>
      <c r="V58" s="305"/>
      <c r="W58" s="305"/>
      <c r="X58" s="309">
        <v>195.91</v>
      </c>
      <c r="Y58" s="311" t="s">
        <v>663</v>
      </c>
    </row>
    <row r="59" spans="1:25" s="185" customFormat="1" ht="25.85" x14ac:dyDescent="0.2">
      <c r="A59" s="285">
        <v>1</v>
      </c>
      <c r="B59" s="286">
        <v>23</v>
      </c>
      <c r="C59" s="284" t="s">
        <v>101</v>
      </c>
      <c r="D59" s="284" t="s">
        <v>100</v>
      </c>
      <c r="E59" s="284" t="s">
        <v>108</v>
      </c>
      <c r="F59" s="284" t="s">
        <v>288</v>
      </c>
      <c r="G59" s="284" t="s">
        <v>94</v>
      </c>
      <c r="H59" s="284" t="s">
        <v>97</v>
      </c>
      <c r="I59" s="284" t="s">
        <v>88</v>
      </c>
      <c r="J59" s="284" t="s">
        <v>96</v>
      </c>
      <c r="K59" s="284" t="s">
        <v>87</v>
      </c>
      <c r="L59" s="284" t="s">
        <v>111</v>
      </c>
      <c r="M59" s="284" t="s">
        <v>95</v>
      </c>
      <c r="N59" s="284" t="s">
        <v>94</v>
      </c>
      <c r="O59" s="284" t="s">
        <v>93</v>
      </c>
      <c r="P59" s="284" t="s">
        <v>286</v>
      </c>
      <c r="Q59" s="284" t="s">
        <v>92</v>
      </c>
      <c r="R59" s="284" t="s">
        <v>91</v>
      </c>
      <c r="S59" s="305"/>
      <c r="T59" s="284" t="s">
        <v>103</v>
      </c>
      <c r="U59" s="284" t="s">
        <v>90</v>
      </c>
      <c r="V59" s="305"/>
      <c r="W59" s="305"/>
      <c r="X59" s="309">
        <v>294.49</v>
      </c>
      <c r="Y59" s="311" t="s">
        <v>664</v>
      </c>
    </row>
    <row r="60" spans="1:25" s="185" customFormat="1" ht="25.85" x14ac:dyDescent="0.2">
      <c r="A60" s="285">
        <v>1</v>
      </c>
      <c r="B60" s="286">
        <v>24</v>
      </c>
      <c r="C60" s="284" t="s">
        <v>101</v>
      </c>
      <c r="D60" s="284" t="s">
        <v>109</v>
      </c>
      <c r="E60" s="284" t="s">
        <v>245</v>
      </c>
      <c r="F60" s="284" t="s">
        <v>508</v>
      </c>
      <c r="G60" s="286">
        <v>1050</v>
      </c>
      <c r="H60" s="284" t="s">
        <v>139</v>
      </c>
      <c r="I60" s="284" t="s">
        <v>106</v>
      </c>
      <c r="J60" s="284" t="s">
        <v>96</v>
      </c>
      <c r="K60" s="284" t="s">
        <v>87</v>
      </c>
      <c r="L60" s="284" t="s">
        <v>96</v>
      </c>
      <c r="M60" s="284" t="s">
        <v>95</v>
      </c>
      <c r="N60" s="284" t="s">
        <v>94</v>
      </c>
      <c r="O60" s="284" t="s">
        <v>154</v>
      </c>
      <c r="P60" s="284" t="s">
        <v>105</v>
      </c>
      <c r="Q60" s="284" t="s">
        <v>92</v>
      </c>
      <c r="R60" s="284" t="s">
        <v>91</v>
      </c>
      <c r="S60" s="305"/>
      <c r="T60" s="284" t="s">
        <v>103</v>
      </c>
      <c r="U60" s="284" t="s">
        <v>90</v>
      </c>
      <c r="V60" s="305"/>
      <c r="W60" s="305"/>
      <c r="X60" s="309">
        <v>195.91</v>
      </c>
      <c r="Y60" s="311" t="s">
        <v>663</v>
      </c>
    </row>
    <row r="61" spans="1:25" s="185" customFormat="1" ht="25.85" x14ac:dyDescent="0.2">
      <c r="A61" s="285">
        <v>1</v>
      </c>
      <c r="B61" s="286">
        <v>25</v>
      </c>
      <c r="C61" s="284" t="s">
        <v>101</v>
      </c>
      <c r="D61" s="284" t="s">
        <v>109</v>
      </c>
      <c r="E61" s="284" t="s">
        <v>245</v>
      </c>
      <c r="F61" s="284" t="s">
        <v>508</v>
      </c>
      <c r="G61" s="286">
        <v>1050</v>
      </c>
      <c r="H61" s="284" t="s">
        <v>139</v>
      </c>
      <c r="I61" s="284" t="s">
        <v>106</v>
      </c>
      <c r="J61" s="284" t="s">
        <v>96</v>
      </c>
      <c r="K61" s="284" t="s">
        <v>87</v>
      </c>
      <c r="L61" s="284" t="s">
        <v>96</v>
      </c>
      <c r="M61" s="284" t="s">
        <v>95</v>
      </c>
      <c r="N61" s="284" t="s">
        <v>94</v>
      </c>
      <c r="O61" s="284" t="s">
        <v>93</v>
      </c>
      <c r="P61" s="284" t="s">
        <v>105</v>
      </c>
      <c r="Q61" s="284" t="s">
        <v>92</v>
      </c>
      <c r="R61" s="284" t="s">
        <v>91</v>
      </c>
      <c r="S61" s="305"/>
      <c r="T61" s="284" t="s">
        <v>103</v>
      </c>
      <c r="U61" s="284" t="s">
        <v>90</v>
      </c>
      <c r="V61" s="305"/>
      <c r="W61" s="305"/>
      <c r="X61" s="309">
        <v>274.99</v>
      </c>
      <c r="Y61" s="313" t="s">
        <v>662</v>
      </c>
    </row>
    <row r="62" spans="1:25" s="185" customFormat="1" ht="51.65" x14ac:dyDescent="0.2">
      <c r="A62" s="285">
        <v>1</v>
      </c>
      <c r="B62" s="286">
        <v>26</v>
      </c>
      <c r="C62" s="284" t="s">
        <v>101</v>
      </c>
      <c r="D62" s="284" t="s">
        <v>281</v>
      </c>
      <c r="E62" s="284" t="s">
        <v>245</v>
      </c>
      <c r="F62" s="284" t="s">
        <v>159</v>
      </c>
      <c r="G62" s="286">
        <v>1050</v>
      </c>
      <c r="H62" s="284" t="s">
        <v>139</v>
      </c>
      <c r="I62" s="284" t="s">
        <v>106</v>
      </c>
      <c r="J62" s="284" t="s">
        <v>96</v>
      </c>
      <c r="K62" s="284" t="s">
        <v>87</v>
      </c>
      <c r="L62" s="284" t="s">
        <v>300</v>
      </c>
      <c r="M62" s="284" t="s">
        <v>95</v>
      </c>
      <c r="N62" s="284" t="s">
        <v>94</v>
      </c>
      <c r="O62" s="284" t="s">
        <v>154</v>
      </c>
      <c r="P62" s="284" t="s">
        <v>113</v>
      </c>
      <c r="Q62" s="284" t="s">
        <v>505</v>
      </c>
      <c r="R62" s="284" t="s">
        <v>104</v>
      </c>
      <c r="S62" s="305"/>
      <c r="T62" s="284" t="s">
        <v>103</v>
      </c>
      <c r="U62" s="284" t="s">
        <v>90</v>
      </c>
      <c r="V62" s="305"/>
      <c r="W62" s="305"/>
      <c r="X62" s="309">
        <v>215.17</v>
      </c>
      <c r="Y62" s="185" t="s">
        <v>666</v>
      </c>
    </row>
    <row r="63" spans="1:25" s="185" customFormat="1" ht="51.65" x14ac:dyDescent="0.2">
      <c r="A63" s="285">
        <v>1</v>
      </c>
      <c r="B63" s="286">
        <v>27</v>
      </c>
      <c r="C63" s="284" t="s">
        <v>101</v>
      </c>
      <c r="D63" s="284" t="s">
        <v>281</v>
      </c>
      <c r="E63" s="284" t="s">
        <v>245</v>
      </c>
      <c r="F63" s="284" t="s">
        <v>508</v>
      </c>
      <c r="G63" s="286">
        <v>1050</v>
      </c>
      <c r="H63" s="284" t="s">
        <v>139</v>
      </c>
      <c r="I63" s="284" t="s">
        <v>106</v>
      </c>
      <c r="J63" s="284" t="s">
        <v>96</v>
      </c>
      <c r="K63" s="284" t="s">
        <v>87</v>
      </c>
      <c r="L63" s="284" t="s">
        <v>96</v>
      </c>
      <c r="M63" s="284" t="s">
        <v>95</v>
      </c>
      <c r="N63" s="284" t="s">
        <v>94</v>
      </c>
      <c r="O63" s="284" t="s">
        <v>93</v>
      </c>
      <c r="P63" s="284" t="s">
        <v>113</v>
      </c>
      <c r="Q63" s="284" t="s">
        <v>505</v>
      </c>
      <c r="R63" s="284" t="s">
        <v>104</v>
      </c>
      <c r="S63" s="305"/>
      <c r="T63" s="284" t="s">
        <v>103</v>
      </c>
      <c r="U63" s="284" t="s">
        <v>90</v>
      </c>
      <c r="V63" s="305"/>
      <c r="W63" s="305"/>
      <c r="X63" s="309">
        <v>254.53</v>
      </c>
      <c r="Y63" s="185" t="s">
        <v>666</v>
      </c>
    </row>
    <row r="64" spans="1:25" s="185" customFormat="1" ht="25.85" x14ac:dyDescent="0.2">
      <c r="A64" s="285">
        <v>1</v>
      </c>
      <c r="B64" s="286">
        <v>28</v>
      </c>
      <c r="C64" s="284" t="s">
        <v>101</v>
      </c>
      <c r="D64" s="284" t="s">
        <v>243</v>
      </c>
      <c r="E64" s="284" t="s">
        <v>245</v>
      </c>
      <c r="F64" s="284" t="s">
        <v>242</v>
      </c>
      <c r="G64" s="284" t="s">
        <v>94</v>
      </c>
      <c r="H64" s="284" t="s">
        <v>97</v>
      </c>
      <c r="I64" s="284" t="s">
        <v>106</v>
      </c>
      <c r="J64" s="284" t="s">
        <v>443</v>
      </c>
      <c r="K64" s="284" t="s">
        <v>91</v>
      </c>
      <c r="L64" s="284" t="s">
        <v>444</v>
      </c>
      <c r="M64" s="284" t="s">
        <v>95</v>
      </c>
      <c r="N64" s="284" t="s">
        <v>94</v>
      </c>
      <c r="O64" s="284" t="s">
        <v>93</v>
      </c>
      <c r="P64" s="284" t="s">
        <v>91</v>
      </c>
      <c r="Q64" s="284" t="s">
        <v>92</v>
      </c>
      <c r="R64" s="284" t="s">
        <v>91</v>
      </c>
      <c r="S64" s="305"/>
      <c r="T64" s="284" t="s">
        <v>232</v>
      </c>
      <c r="U64" s="305"/>
      <c r="V64" s="305"/>
      <c r="W64" s="305"/>
      <c r="X64" s="186">
        <v>0</v>
      </c>
      <c r="Y64" s="310" t="s">
        <v>653</v>
      </c>
    </row>
    <row r="65" spans="1:25" s="185" customFormat="1" ht="38.75" x14ac:dyDescent="0.2">
      <c r="A65" s="285">
        <v>1</v>
      </c>
      <c r="B65" s="286">
        <v>29</v>
      </c>
      <c r="C65" s="284" t="s">
        <v>101</v>
      </c>
      <c r="D65" s="284" t="s">
        <v>153</v>
      </c>
      <c r="E65" s="284" t="s">
        <v>509</v>
      </c>
      <c r="F65" s="284" t="s">
        <v>159</v>
      </c>
      <c r="G65" s="286">
        <v>1050</v>
      </c>
      <c r="H65" s="284" t="s">
        <v>97</v>
      </c>
      <c r="I65" s="284" t="s">
        <v>106</v>
      </c>
      <c r="J65" s="284" t="s">
        <v>226</v>
      </c>
      <c r="K65" s="284" t="s">
        <v>91</v>
      </c>
      <c r="L65" s="305" t="s">
        <v>225</v>
      </c>
      <c r="M65" s="284" t="s">
        <v>95</v>
      </c>
      <c r="N65" s="284" t="s">
        <v>94</v>
      </c>
      <c r="O65" s="284" t="s">
        <v>94</v>
      </c>
      <c r="P65" s="284" t="s">
        <v>91</v>
      </c>
      <c r="Q65" s="284" t="s">
        <v>92</v>
      </c>
      <c r="R65" s="284" t="s">
        <v>91</v>
      </c>
      <c r="S65" s="305"/>
      <c r="T65" s="284" t="s">
        <v>103</v>
      </c>
      <c r="U65" s="284" t="s">
        <v>90</v>
      </c>
      <c r="V65" s="305"/>
      <c r="W65" s="305"/>
      <c r="X65" s="309">
        <v>0</v>
      </c>
      <c r="Y65" s="185" t="s">
        <v>655</v>
      </c>
    </row>
    <row r="66" spans="1:25" s="185" customFormat="1" ht="40.75" x14ac:dyDescent="0.2">
      <c r="A66" s="291">
        <v>1</v>
      </c>
      <c r="B66" s="292">
        <v>30</v>
      </c>
      <c r="C66" s="290" t="s">
        <v>476</v>
      </c>
      <c r="D66" s="290" t="s">
        <v>490</v>
      </c>
      <c r="E66" s="290" t="s">
        <v>510</v>
      </c>
      <c r="F66" s="290" t="s">
        <v>511</v>
      </c>
      <c r="G66" s="290" t="s">
        <v>495</v>
      </c>
      <c r="H66" s="290" t="s">
        <v>480</v>
      </c>
      <c r="I66" s="290" t="s">
        <v>324</v>
      </c>
      <c r="J66" s="290" t="s">
        <v>512</v>
      </c>
      <c r="K66" s="290" t="s">
        <v>272</v>
      </c>
      <c r="L66" s="305" t="s">
        <v>494</v>
      </c>
      <c r="M66" s="290" t="s">
        <v>495</v>
      </c>
      <c r="N66" s="290" t="s">
        <v>495</v>
      </c>
      <c r="O66" s="290" t="s">
        <v>276</v>
      </c>
      <c r="P66" s="290" t="s">
        <v>272</v>
      </c>
      <c r="Q66" s="290" t="s">
        <v>513</v>
      </c>
      <c r="R66" s="290" t="s">
        <v>272</v>
      </c>
      <c r="S66" s="305"/>
      <c r="T66" s="290" t="s">
        <v>514</v>
      </c>
      <c r="U66" s="305"/>
      <c r="V66" s="305"/>
      <c r="W66" s="305"/>
      <c r="X66" s="309">
        <v>0</v>
      </c>
      <c r="Y66" s="185" t="s">
        <v>655</v>
      </c>
    </row>
    <row r="67" spans="1:25" s="185" customFormat="1" ht="25.85" x14ac:dyDescent="0.2">
      <c r="A67" s="285">
        <v>2</v>
      </c>
      <c r="B67" s="286">
        <v>1</v>
      </c>
      <c r="C67" s="284" t="s">
        <v>101</v>
      </c>
      <c r="D67" s="284" t="s">
        <v>243</v>
      </c>
      <c r="E67" s="284" t="s">
        <v>238</v>
      </c>
      <c r="F67" s="284" t="s">
        <v>242</v>
      </c>
      <c r="G67" s="284" t="s">
        <v>94</v>
      </c>
      <c r="H67" s="284" t="s">
        <v>97</v>
      </c>
      <c r="I67" s="284" t="s">
        <v>106</v>
      </c>
      <c r="J67" s="284" t="s">
        <v>443</v>
      </c>
      <c r="K67" s="284" t="s">
        <v>91</v>
      </c>
      <c r="L67" s="284" t="s">
        <v>444</v>
      </c>
      <c r="M67" s="284" t="s">
        <v>131</v>
      </c>
      <c r="N67" s="284" t="s">
        <v>94</v>
      </c>
      <c r="O67" s="284" t="s">
        <v>93</v>
      </c>
      <c r="P67" s="284" t="s">
        <v>91</v>
      </c>
      <c r="Q67" s="284" t="s">
        <v>92</v>
      </c>
      <c r="R67" s="284" t="s">
        <v>91</v>
      </c>
      <c r="S67" s="305"/>
      <c r="T67" s="284" t="s">
        <v>232</v>
      </c>
      <c r="U67" s="284" t="s">
        <v>515</v>
      </c>
      <c r="V67" s="305"/>
      <c r="W67" s="305"/>
      <c r="X67" s="186">
        <v>0</v>
      </c>
      <c r="Y67" s="310" t="s">
        <v>653</v>
      </c>
    </row>
    <row r="68" spans="1:25" s="185" customFormat="1" ht="51.65" x14ac:dyDescent="0.2">
      <c r="A68" s="285">
        <v>2</v>
      </c>
      <c r="B68" s="286">
        <v>2</v>
      </c>
      <c r="C68" s="284" t="s">
        <v>101</v>
      </c>
      <c r="D68" s="284" t="s">
        <v>281</v>
      </c>
      <c r="E68" s="284" t="s">
        <v>238</v>
      </c>
      <c r="F68" s="284" t="s">
        <v>298</v>
      </c>
      <c r="G68" s="286">
        <v>1050</v>
      </c>
      <c r="H68" s="284" t="s">
        <v>139</v>
      </c>
      <c r="I68" s="284" t="s">
        <v>106</v>
      </c>
      <c r="J68" s="284" t="s">
        <v>96</v>
      </c>
      <c r="K68" s="284" t="s">
        <v>87</v>
      </c>
      <c r="L68" s="284" t="s">
        <v>96</v>
      </c>
      <c r="M68" s="284" t="s">
        <v>131</v>
      </c>
      <c r="N68" s="284" t="s">
        <v>94</v>
      </c>
      <c r="O68" s="284" t="s">
        <v>93</v>
      </c>
      <c r="P68" s="284" t="s">
        <v>105</v>
      </c>
      <c r="Q68" s="284" t="s">
        <v>299</v>
      </c>
      <c r="R68" s="284" t="s">
        <v>91</v>
      </c>
      <c r="S68" s="305"/>
      <c r="T68" s="284" t="s">
        <v>103</v>
      </c>
      <c r="U68" s="284" t="s">
        <v>110</v>
      </c>
      <c r="V68" s="305"/>
      <c r="W68" s="305"/>
      <c r="X68" s="309">
        <v>262.45</v>
      </c>
      <c r="Y68" s="185" t="s">
        <v>667</v>
      </c>
    </row>
    <row r="69" spans="1:25" s="185" customFormat="1" ht="51.65" x14ac:dyDescent="0.2">
      <c r="A69" s="285">
        <v>2</v>
      </c>
      <c r="B69" s="286">
        <v>3</v>
      </c>
      <c r="C69" s="284" t="s">
        <v>101</v>
      </c>
      <c r="D69" s="284" t="s">
        <v>109</v>
      </c>
      <c r="E69" s="284" t="s">
        <v>238</v>
      </c>
      <c r="F69" s="284" t="s">
        <v>298</v>
      </c>
      <c r="G69" s="286">
        <v>1050</v>
      </c>
      <c r="H69" s="284" t="s">
        <v>139</v>
      </c>
      <c r="I69" s="284" t="s">
        <v>106</v>
      </c>
      <c r="J69" s="284" t="s">
        <v>96</v>
      </c>
      <c r="K69" s="284" t="s">
        <v>87</v>
      </c>
      <c r="L69" s="284" t="s">
        <v>96</v>
      </c>
      <c r="M69" s="284" t="s">
        <v>131</v>
      </c>
      <c r="N69" s="284" t="s">
        <v>94</v>
      </c>
      <c r="O69" s="284" t="s">
        <v>154</v>
      </c>
      <c r="P69" s="284" t="s">
        <v>105</v>
      </c>
      <c r="Q69" s="284" t="s">
        <v>505</v>
      </c>
      <c r="R69" s="284" t="s">
        <v>104</v>
      </c>
      <c r="S69" s="305"/>
      <c r="T69" s="284" t="s">
        <v>103</v>
      </c>
      <c r="U69" s="284" t="s">
        <v>90</v>
      </c>
      <c r="V69" s="305"/>
      <c r="W69" s="305"/>
      <c r="X69" s="309">
        <v>202.57</v>
      </c>
      <c r="Y69" s="311" t="s">
        <v>656</v>
      </c>
    </row>
    <row r="70" spans="1:25" s="185" customFormat="1" ht="38.75" x14ac:dyDescent="0.2">
      <c r="A70" s="285">
        <v>2</v>
      </c>
      <c r="B70" s="286">
        <v>8</v>
      </c>
      <c r="C70" s="284" t="s">
        <v>101</v>
      </c>
      <c r="D70" s="284" t="s">
        <v>153</v>
      </c>
      <c r="E70" s="284" t="s">
        <v>178</v>
      </c>
      <c r="F70" s="284" t="s">
        <v>127</v>
      </c>
      <c r="G70" s="286">
        <v>825</v>
      </c>
      <c r="H70" s="284" t="s">
        <v>97</v>
      </c>
      <c r="I70" s="284" t="s">
        <v>106</v>
      </c>
      <c r="J70" s="284" t="s">
        <v>226</v>
      </c>
      <c r="K70" s="284" t="s">
        <v>91</v>
      </c>
      <c r="L70" s="305" t="s">
        <v>225</v>
      </c>
      <c r="M70" s="284" t="s">
        <v>131</v>
      </c>
      <c r="N70" s="284" t="s">
        <v>94</v>
      </c>
      <c r="O70" s="284" t="s">
        <v>93</v>
      </c>
      <c r="P70" s="284" t="s">
        <v>91</v>
      </c>
      <c r="Q70" s="284" t="s">
        <v>270</v>
      </c>
      <c r="R70" s="284" t="s">
        <v>91</v>
      </c>
      <c r="S70" s="305"/>
      <c r="T70" s="284" t="s">
        <v>232</v>
      </c>
      <c r="U70" s="284" t="s">
        <v>90</v>
      </c>
      <c r="V70" s="305"/>
      <c r="W70" s="305"/>
      <c r="X70" s="309">
        <v>0</v>
      </c>
      <c r="Y70" s="185" t="s">
        <v>655</v>
      </c>
    </row>
    <row r="71" spans="1:25" s="185" customFormat="1" x14ac:dyDescent="0.2">
      <c r="A71" s="288">
        <v>2</v>
      </c>
      <c r="B71" s="289">
        <v>9</v>
      </c>
      <c r="C71" s="284" t="s">
        <v>451</v>
      </c>
      <c r="D71" s="284" t="s">
        <v>516</v>
      </c>
      <c r="E71" s="284" t="s">
        <v>517</v>
      </c>
      <c r="F71" s="284" t="s">
        <v>518</v>
      </c>
      <c r="G71" s="284" t="s">
        <v>455</v>
      </c>
      <c r="H71" s="284" t="s">
        <v>456</v>
      </c>
      <c r="I71" s="284" t="s">
        <v>519</v>
      </c>
      <c r="J71" s="284" t="s">
        <v>458</v>
      </c>
      <c r="K71" s="284" t="s">
        <v>460</v>
      </c>
      <c r="L71" s="284" t="s">
        <v>458</v>
      </c>
      <c r="M71" s="284" t="s">
        <v>520</v>
      </c>
      <c r="N71" s="284" t="s">
        <v>455</v>
      </c>
      <c r="O71" s="284" t="s">
        <v>521</v>
      </c>
      <c r="P71" s="284" t="s">
        <v>460</v>
      </c>
      <c r="Q71" s="284" t="s">
        <v>461</v>
      </c>
      <c r="R71" s="284" t="s">
        <v>460</v>
      </c>
      <c r="S71" s="289">
        <v>0</v>
      </c>
      <c r="T71" s="284" t="s">
        <v>460</v>
      </c>
      <c r="U71" s="284" t="s">
        <v>463</v>
      </c>
      <c r="V71" s="305"/>
      <c r="W71" s="305"/>
      <c r="X71" s="309">
        <v>0</v>
      </c>
      <c r="Y71" s="185" t="s">
        <v>645</v>
      </c>
    </row>
    <row r="72" spans="1:25" s="185" customFormat="1" ht="25.85" x14ac:dyDescent="0.2">
      <c r="A72" s="285">
        <v>2</v>
      </c>
      <c r="B72" s="286">
        <v>11</v>
      </c>
      <c r="C72" s="284" t="s">
        <v>101</v>
      </c>
      <c r="D72" s="284" t="s">
        <v>100</v>
      </c>
      <c r="E72" s="284" t="s">
        <v>157</v>
      </c>
      <c r="F72" s="284" t="s">
        <v>288</v>
      </c>
      <c r="G72" s="286">
        <v>850</v>
      </c>
      <c r="H72" s="284" t="s">
        <v>139</v>
      </c>
      <c r="I72" s="284" t="s">
        <v>88</v>
      </c>
      <c r="J72" s="284" t="s">
        <v>96</v>
      </c>
      <c r="K72" s="284" t="s">
        <v>87</v>
      </c>
      <c r="L72" s="284" t="s">
        <v>96</v>
      </c>
      <c r="M72" s="284" t="s">
        <v>95</v>
      </c>
      <c r="N72" s="284" t="s">
        <v>94</v>
      </c>
      <c r="O72" s="284" t="s">
        <v>154</v>
      </c>
      <c r="P72" s="284" t="s">
        <v>105</v>
      </c>
      <c r="Q72" s="284" t="s">
        <v>92</v>
      </c>
      <c r="R72" s="284" t="s">
        <v>91</v>
      </c>
      <c r="S72" s="305"/>
      <c r="T72" s="284" t="s">
        <v>103</v>
      </c>
      <c r="U72" s="284" t="s">
        <v>90</v>
      </c>
      <c r="V72" s="305"/>
      <c r="W72" s="305"/>
      <c r="X72" s="309">
        <v>205.74</v>
      </c>
      <c r="Y72" s="311" t="s">
        <v>663</v>
      </c>
    </row>
    <row r="73" spans="1:25" s="185" customFormat="1" ht="51.65" x14ac:dyDescent="0.2">
      <c r="A73" s="285">
        <v>2</v>
      </c>
      <c r="B73" s="286">
        <v>12</v>
      </c>
      <c r="C73" s="284" t="s">
        <v>101</v>
      </c>
      <c r="D73" s="284" t="s">
        <v>281</v>
      </c>
      <c r="E73" s="284" t="s">
        <v>178</v>
      </c>
      <c r="F73" s="284" t="s">
        <v>298</v>
      </c>
      <c r="G73" s="286">
        <v>1050</v>
      </c>
      <c r="H73" s="284" t="s">
        <v>139</v>
      </c>
      <c r="I73" s="284" t="s">
        <v>106</v>
      </c>
      <c r="J73" s="284" t="s">
        <v>96</v>
      </c>
      <c r="K73" s="284" t="s">
        <v>87</v>
      </c>
      <c r="L73" s="284" t="s">
        <v>96</v>
      </c>
      <c r="M73" s="284" t="s">
        <v>131</v>
      </c>
      <c r="N73" s="284" t="s">
        <v>94</v>
      </c>
      <c r="O73" s="284" t="s">
        <v>93</v>
      </c>
      <c r="P73" s="284" t="s">
        <v>286</v>
      </c>
      <c r="Q73" s="284" t="s">
        <v>505</v>
      </c>
      <c r="R73" s="284" t="s">
        <v>104</v>
      </c>
      <c r="S73" s="305"/>
      <c r="T73" s="284" t="s">
        <v>103</v>
      </c>
      <c r="U73" s="284" t="s">
        <v>90</v>
      </c>
      <c r="V73" s="305"/>
      <c r="W73" s="305"/>
      <c r="X73" s="309">
        <v>262.45</v>
      </c>
      <c r="Y73" s="185" t="s">
        <v>667</v>
      </c>
    </row>
    <row r="74" spans="1:25" s="185" customFormat="1" ht="25.85" x14ac:dyDescent="0.2">
      <c r="A74" s="285">
        <v>2</v>
      </c>
      <c r="B74" s="286">
        <v>13</v>
      </c>
      <c r="C74" s="284" t="s">
        <v>101</v>
      </c>
      <c r="D74" s="284" t="s">
        <v>100</v>
      </c>
      <c r="E74" s="284" t="s">
        <v>121</v>
      </c>
      <c r="F74" s="284" t="s">
        <v>117</v>
      </c>
      <c r="G74" s="284" t="s">
        <v>94</v>
      </c>
      <c r="H74" s="284" t="s">
        <v>97</v>
      </c>
      <c r="I74" s="284" t="s">
        <v>88</v>
      </c>
      <c r="J74" s="284" t="s">
        <v>96</v>
      </c>
      <c r="K74" s="284" t="s">
        <v>91</v>
      </c>
      <c r="L74" s="284" t="s">
        <v>96</v>
      </c>
      <c r="M74" s="284" t="s">
        <v>284</v>
      </c>
      <c r="N74" s="284" t="s">
        <v>94</v>
      </c>
      <c r="O74" s="284" t="s">
        <v>154</v>
      </c>
      <c r="P74" s="284" t="s">
        <v>91</v>
      </c>
      <c r="Q74" s="284" t="s">
        <v>92</v>
      </c>
      <c r="R74" s="284" t="s">
        <v>91</v>
      </c>
      <c r="S74" s="305"/>
      <c r="T74" s="284" t="s">
        <v>297</v>
      </c>
      <c r="U74" s="284" t="s">
        <v>90</v>
      </c>
      <c r="V74" s="305"/>
      <c r="W74" s="305"/>
      <c r="X74" s="309">
        <v>396.34</v>
      </c>
      <c r="Y74" s="311" t="s">
        <v>663</v>
      </c>
    </row>
    <row r="75" spans="1:25" s="185" customFormat="1" x14ac:dyDescent="0.2">
      <c r="A75" s="285">
        <v>2</v>
      </c>
      <c r="B75" s="286">
        <v>15</v>
      </c>
      <c r="C75" s="284" t="s">
        <v>101</v>
      </c>
      <c r="D75" s="284" t="s">
        <v>173</v>
      </c>
      <c r="E75" s="284" t="s">
        <v>178</v>
      </c>
      <c r="F75" s="305"/>
      <c r="G75" s="286">
        <v>900</v>
      </c>
      <c r="H75" s="305"/>
      <c r="I75" s="305"/>
      <c r="J75" s="305"/>
      <c r="K75" s="305"/>
      <c r="L75" s="305"/>
      <c r="M75" s="284" t="s">
        <v>94</v>
      </c>
      <c r="N75" s="305"/>
      <c r="O75" s="284" t="s">
        <v>6</v>
      </c>
      <c r="P75" s="305"/>
      <c r="Q75" s="305"/>
      <c r="R75" s="305"/>
      <c r="S75" s="305"/>
      <c r="T75" s="305"/>
      <c r="U75" s="305"/>
      <c r="V75" s="305"/>
      <c r="W75" s="305"/>
      <c r="X75" s="186">
        <v>0</v>
      </c>
      <c r="Y75" s="312" t="s">
        <v>659</v>
      </c>
    </row>
    <row r="76" spans="1:25" s="185" customFormat="1" x14ac:dyDescent="0.2">
      <c r="A76" s="285">
        <v>2</v>
      </c>
      <c r="B76" s="286">
        <v>16</v>
      </c>
      <c r="C76" s="284" t="s">
        <v>101</v>
      </c>
      <c r="D76" s="284" t="s">
        <v>173</v>
      </c>
      <c r="E76" s="284" t="s">
        <v>178</v>
      </c>
      <c r="F76" s="305"/>
      <c r="G76" s="286">
        <v>900</v>
      </c>
      <c r="H76" s="305"/>
      <c r="I76" s="305"/>
      <c r="J76" s="305"/>
      <c r="K76" s="305"/>
      <c r="L76" s="305"/>
      <c r="M76" s="284" t="s">
        <v>94</v>
      </c>
      <c r="N76" s="305"/>
      <c r="O76" s="284" t="s">
        <v>6</v>
      </c>
      <c r="P76" s="305"/>
      <c r="Q76" s="305"/>
      <c r="R76" s="305"/>
      <c r="S76" s="305"/>
      <c r="T76" s="305"/>
      <c r="U76" s="305"/>
      <c r="V76" s="305"/>
      <c r="W76" s="305"/>
      <c r="X76" s="186">
        <v>0</v>
      </c>
      <c r="Y76" s="312" t="s">
        <v>659</v>
      </c>
    </row>
    <row r="77" spans="1:25" s="185" customFormat="1" x14ac:dyDescent="0.2">
      <c r="A77" s="285">
        <v>2</v>
      </c>
      <c r="B77" s="286">
        <v>19</v>
      </c>
      <c r="C77" s="284" t="s">
        <v>101</v>
      </c>
      <c r="D77" s="284" t="s">
        <v>179</v>
      </c>
      <c r="E77" s="284" t="s">
        <v>178</v>
      </c>
      <c r="F77" s="284" t="s">
        <v>177</v>
      </c>
      <c r="G77" s="284" t="s">
        <v>176</v>
      </c>
      <c r="H77" s="284" t="s">
        <v>97</v>
      </c>
      <c r="I77" s="284" t="s">
        <v>106</v>
      </c>
      <c r="J77" s="284" t="s">
        <v>443</v>
      </c>
      <c r="K77" s="284" t="s">
        <v>91</v>
      </c>
      <c r="L77" s="284" t="s">
        <v>444</v>
      </c>
      <c r="M77" s="284" t="s">
        <v>131</v>
      </c>
      <c r="N77" s="284" t="s">
        <v>94</v>
      </c>
      <c r="O77" s="284" t="s">
        <v>93</v>
      </c>
      <c r="P77" s="284" t="s">
        <v>91</v>
      </c>
      <c r="Q77" s="284" t="s">
        <v>175</v>
      </c>
      <c r="R77" s="284" t="s">
        <v>91</v>
      </c>
      <c r="S77" s="305"/>
      <c r="T77" s="284" t="s">
        <v>174</v>
      </c>
      <c r="U77" s="305"/>
      <c r="V77" s="305"/>
      <c r="W77" s="305"/>
      <c r="X77" s="186">
        <v>0</v>
      </c>
      <c r="Y77" s="310" t="s">
        <v>653</v>
      </c>
    </row>
    <row r="78" spans="1:25" s="185" customFormat="1" ht="25.85" x14ac:dyDescent="0.2">
      <c r="A78" s="285">
        <v>2</v>
      </c>
      <c r="B78" s="286">
        <v>20</v>
      </c>
      <c r="C78" s="284" t="s">
        <v>101</v>
      </c>
      <c r="D78" s="284" t="s">
        <v>109</v>
      </c>
      <c r="E78" s="284" t="s">
        <v>178</v>
      </c>
      <c r="F78" s="284" t="s">
        <v>127</v>
      </c>
      <c r="G78" s="284" t="s">
        <v>94</v>
      </c>
      <c r="H78" s="284" t="s">
        <v>97</v>
      </c>
      <c r="I78" s="284" t="s">
        <v>106</v>
      </c>
      <c r="J78" s="284" t="s">
        <v>96</v>
      </c>
      <c r="K78" s="284" t="s">
        <v>91</v>
      </c>
      <c r="L78" s="284" t="s">
        <v>96</v>
      </c>
      <c r="M78" s="284" t="s">
        <v>284</v>
      </c>
      <c r="N78" s="284" t="s">
        <v>94</v>
      </c>
      <c r="O78" s="284" t="s">
        <v>6</v>
      </c>
      <c r="P78" s="284" t="s">
        <v>91</v>
      </c>
      <c r="Q78" s="284" t="s">
        <v>92</v>
      </c>
      <c r="R78" s="284" t="s">
        <v>91</v>
      </c>
      <c r="S78" s="305"/>
      <c r="T78" s="284" t="s">
        <v>232</v>
      </c>
      <c r="U78" s="284" t="s">
        <v>90</v>
      </c>
      <c r="V78" s="305"/>
      <c r="W78" s="305"/>
      <c r="X78" s="309">
        <v>264.31</v>
      </c>
      <c r="Y78" s="313" t="s">
        <v>662</v>
      </c>
    </row>
    <row r="79" spans="1:25" s="185" customFormat="1" ht="25.85" x14ac:dyDescent="0.2">
      <c r="A79" s="285">
        <v>2</v>
      </c>
      <c r="B79" s="286">
        <v>21</v>
      </c>
      <c r="C79" s="284" t="s">
        <v>101</v>
      </c>
      <c r="D79" s="284" t="s">
        <v>100</v>
      </c>
      <c r="E79" s="284" t="s">
        <v>178</v>
      </c>
      <c r="F79" s="284" t="s">
        <v>288</v>
      </c>
      <c r="G79" s="284" t="s">
        <v>260</v>
      </c>
      <c r="H79" s="284" t="s">
        <v>139</v>
      </c>
      <c r="I79" s="284" t="s">
        <v>88</v>
      </c>
      <c r="J79" s="284" t="s">
        <v>111</v>
      </c>
      <c r="K79" s="284" t="s">
        <v>87</v>
      </c>
      <c r="L79" s="284" t="s">
        <v>111</v>
      </c>
      <c r="M79" s="284" t="s">
        <v>287</v>
      </c>
      <c r="N79" s="284" t="s">
        <v>94</v>
      </c>
      <c r="O79" s="284" t="s">
        <v>154</v>
      </c>
      <c r="P79" s="284" t="s">
        <v>105</v>
      </c>
      <c r="Q79" s="284" t="s">
        <v>92</v>
      </c>
      <c r="R79" s="284" t="s">
        <v>91</v>
      </c>
      <c r="S79" s="305"/>
      <c r="T79" s="284" t="s">
        <v>103</v>
      </c>
      <c r="U79" s="284" t="s">
        <v>90</v>
      </c>
      <c r="V79" s="305"/>
      <c r="W79" s="305"/>
      <c r="X79" s="309">
        <v>205.74</v>
      </c>
      <c r="Y79" s="311" t="s">
        <v>663</v>
      </c>
    </row>
    <row r="80" spans="1:25" s="185" customFormat="1" ht="25.85" x14ac:dyDescent="0.2">
      <c r="A80" s="285">
        <v>2</v>
      </c>
      <c r="B80" s="286">
        <v>22</v>
      </c>
      <c r="C80" s="284" t="s">
        <v>101</v>
      </c>
      <c r="D80" s="284" t="s">
        <v>100</v>
      </c>
      <c r="E80" s="284" t="s">
        <v>118</v>
      </c>
      <c r="F80" s="284" t="s">
        <v>98</v>
      </c>
      <c r="G80" s="284" t="s">
        <v>94</v>
      </c>
      <c r="H80" s="284" t="s">
        <v>97</v>
      </c>
      <c r="I80" s="284" t="s">
        <v>88</v>
      </c>
      <c r="J80" s="284" t="s">
        <v>111</v>
      </c>
      <c r="K80" s="284" t="s">
        <v>91</v>
      </c>
      <c r="L80" s="284" t="s">
        <v>111</v>
      </c>
      <c r="M80" s="284" t="s">
        <v>284</v>
      </c>
      <c r="N80" s="284" t="s">
        <v>94</v>
      </c>
      <c r="O80" s="284" t="s">
        <v>6</v>
      </c>
      <c r="P80" s="284" t="s">
        <v>91</v>
      </c>
      <c r="Q80" s="284" t="s">
        <v>92</v>
      </c>
      <c r="R80" s="284" t="s">
        <v>91</v>
      </c>
      <c r="S80" s="305"/>
      <c r="T80" s="284" t="s">
        <v>232</v>
      </c>
      <c r="U80" s="284" t="s">
        <v>90</v>
      </c>
      <c r="V80" s="305"/>
      <c r="W80" s="305"/>
      <c r="X80" s="309">
        <v>283.95</v>
      </c>
      <c r="Y80" s="311" t="s">
        <v>664</v>
      </c>
    </row>
    <row r="81" spans="1:25" s="185" customFormat="1" ht="25.85" x14ac:dyDescent="0.2">
      <c r="A81" s="285">
        <v>2</v>
      </c>
      <c r="B81" s="286">
        <v>23</v>
      </c>
      <c r="C81" s="284" t="s">
        <v>101</v>
      </c>
      <c r="D81" s="284" t="s">
        <v>100</v>
      </c>
      <c r="E81" s="284" t="s">
        <v>118</v>
      </c>
      <c r="F81" s="284" t="s">
        <v>185</v>
      </c>
      <c r="G81" s="284" t="s">
        <v>94</v>
      </c>
      <c r="H81" s="284" t="s">
        <v>97</v>
      </c>
      <c r="I81" s="284" t="s">
        <v>88</v>
      </c>
      <c r="J81" s="284" t="s">
        <v>96</v>
      </c>
      <c r="K81" s="284" t="s">
        <v>91</v>
      </c>
      <c r="L81" s="284" t="s">
        <v>96</v>
      </c>
      <c r="M81" s="284" t="s">
        <v>284</v>
      </c>
      <c r="N81" s="284" t="s">
        <v>94</v>
      </c>
      <c r="O81" s="284" t="s">
        <v>6</v>
      </c>
      <c r="P81" s="284" t="s">
        <v>91</v>
      </c>
      <c r="Q81" s="284" t="s">
        <v>92</v>
      </c>
      <c r="R81" s="284" t="s">
        <v>91</v>
      </c>
      <c r="S81" s="305"/>
      <c r="T81" s="284" t="s">
        <v>232</v>
      </c>
      <c r="U81" s="284" t="s">
        <v>90</v>
      </c>
      <c r="V81" s="305"/>
      <c r="W81" s="305"/>
      <c r="X81" s="309">
        <v>273.41000000000003</v>
      </c>
      <c r="Y81" s="311" t="s">
        <v>664</v>
      </c>
    </row>
    <row r="82" spans="1:25" s="185" customFormat="1" ht="25.85" x14ac:dyDescent="0.2">
      <c r="A82" s="285">
        <v>2</v>
      </c>
      <c r="B82" s="286">
        <v>24</v>
      </c>
      <c r="C82" s="284" t="s">
        <v>101</v>
      </c>
      <c r="D82" s="284" t="s">
        <v>100</v>
      </c>
      <c r="E82" s="284" t="s">
        <v>118</v>
      </c>
      <c r="F82" s="284" t="s">
        <v>185</v>
      </c>
      <c r="G82" s="284" t="s">
        <v>94</v>
      </c>
      <c r="H82" s="284" t="s">
        <v>97</v>
      </c>
      <c r="I82" s="284" t="s">
        <v>88</v>
      </c>
      <c r="J82" s="284" t="s">
        <v>96</v>
      </c>
      <c r="K82" s="284" t="s">
        <v>91</v>
      </c>
      <c r="L82" s="284" t="s">
        <v>96</v>
      </c>
      <c r="M82" s="284" t="s">
        <v>284</v>
      </c>
      <c r="N82" s="284" t="s">
        <v>94</v>
      </c>
      <c r="O82" s="284" t="s">
        <v>6</v>
      </c>
      <c r="P82" s="284" t="s">
        <v>91</v>
      </c>
      <c r="Q82" s="284" t="s">
        <v>92</v>
      </c>
      <c r="R82" s="284" t="s">
        <v>91</v>
      </c>
      <c r="S82" s="305"/>
      <c r="T82" s="284" t="s">
        <v>232</v>
      </c>
      <c r="U82" s="284" t="s">
        <v>90</v>
      </c>
      <c r="V82" s="305"/>
      <c r="W82" s="305"/>
      <c r="X82" s="309">
        <v>273.41000000000003</v>
      </c>
      <c r="Y82" s="311" t="s">
        <v>664</v>
      </c>
    </row>
    <row r="83" spans="1:25" s="185" customFormat="1" ht="51.65" x14ac:dyDescent="0.2">
      <c r="A83" s="285">
        <v>2</v>
      </c>
      <c r="B83" s="286">
        <v>35</v>
      </c>
      <c r="C83" s="284" t="s">
        <v>101</v>
      </c>
      <c r="D83" s="284" t="s">
        <v>109</v>
      </c>
      <c r="E83" s="284" t="s">
        <v>245</v>
      </c>
      <c r="F83" s="284" t="s">
        <v>159</v>
      </c>
      <c r="G83" s="286">
        <v>1050</v>
      </c>
      <c r="H83" s="284" t="s">
        <v>139</v>
      </c>
      <c r="I83" s="284" t="s">
        <v>106</v>
      </c>
      <c r="J83" s="284" t="s">
        <v>96</v>
      </c>
      <c r="K83" s="284" t="s">
        <v>87</v>
      </c>
      <c r="L83" s="284" t="s">
        <v>96</v>
      </c>
      <c r="M83" s="284" t="s">
        <v>95</v>
      </c>
      <c r="N83" s="284" t="s">
        <v>94</v>
      </c>
      <c r="O83" s="284" t="s">
        <v>93</v>
      </c>
      <c r="P83" s="284" t="s">
        <v>286</v>
      </c>
      <c r="Q83" s="284" t="s">
        <v>505</v>
      </c>
      <c r="R83" s="284" t="s">
        <v>104</v>
      </c>
      <c r="S83" s="305"/>
      <c r="T83" s="284" t="s">
        <v>103</v>
      </c>
      <c r="U83" s="284" t="s">
        <v>90</v>
      </c>
      <c r="V83" s="305"/>
      <c r="W83" s="305"/>
      <c r="X83" s="309">
        <v>276.31</v>
      </c>
      <c r="Y83" s="313" t="s">
        <v>662</v>
      </c>
    </row>
    <row r="84" spans="1:25" s="185" customFormat="1" ht="25.85" x14ac:dyDescent="0.2">
      <c r="A84" s="285">
        <v>2</v>
      </c>
      <c r="B84" s="286">
        <v>68</v>
      </c>
      <c r="C84" s="284" t="s">
        <v>101</v>
      </c>
      <c r="D84" s="284" t="s">
        <v>109</v>
      </c>
      <c r="E84" s="284" t="s">
        <v>178</v>
      </c>
      <c r="F84" s="284" t="s">
        <v>142</v>
      </c>
      <c r="G84" s="284" t="s">
        <v>94</v>
      </c>
      <c r="H84" s="284" t="s">
        <v>97</v>
      </c>
      <c r="I84" s="284" t="s">
        <v>106</v>
      </c>
      <c r="J84" s="284" t="s">
        <v>111</v>
      </c>
      <c r="K84" s="284" t="s">
        <v>91</v>
      </c>
      <c r="L84" s="284" t="s">
        <v>111</v>
      </c>
      <c r="M84" s="284" t="s">
        <v>284</v>
      </c>
      <c r="N84" s="284" t="s">
        <v>94</v>
      </c>
      <c r="O84" s="284" t="s">
        <v>6</v>
      </c>
      <c r="P84" s="284" t="s">
        <v>91</v>
      </c>
      <c r="Q84" s="284" t="s">
        <v>92</v>
      </c>
      <c r="R84" s="284" t="s">
        <v>91</v>
      </c>
      <c r="S84" s="305"/>
      <c r="T84" s="284" t="s">
        <v>232</v>
      </c>
      <c r="U84" s="284" t="s">
        <v>90</v>
      </c>
      <c r="V84" s="305"/>
      <c r="W84" s="305"/>
      <c r="X84" s="309">
        <v>254.82</v>
      </c>
      <c r="Y84" s="313" t="s">
        <v>662</v>
      </c>
    </row>
    <row r="85" spans="1:25" s="185" customFormat="1" ht="25.85" x14ac:dyDescent="0.2">
      <c r="A85" s="285">
        <v>2</v>
      </c>
      <c r="B85" s="286">
        <v>69</v>
      </c>
      <c r="C85" s="284" t="s">
        <v>101</v>
      </c>
      <c r="D85" s="284" t="s">
        <v>109</v>
      </c>
      <c r="E85" s="284" t="s">
        <v>178</v>
      </c>
      <c r="F85" s="284" t="s">
        <v>142</v>
      </c>
      <c r="G85" s="284" t="s">
        <v>94</v>
      </c>
      <c r="H85" s="284" t="s">
        <v>97</v>
      </c>
      <c r="I85" s="284" t="s">
        <v>106</v>
      </c>
      <c r="J85" s="284" t="s">
        <v>111</v>
      </c>
      <c r="K85" s="284" t="s">
        <v>91</v>
      </c>
      <c r="L85" s="284" t="s">
        <v>111</v>
      </c>
      <c r="M85" s="284" t="s">
        <v>284</v>
      </c>
      <c r="N85" s="284" t="s">
        <v>94</v>
      </c>
      <c r="O85" s="284" t="s">
        <v>6</v>
      </c>
      <c r="P85" s="284" t="s">
        <v>91</v>
      </c>
      <c r="Q85" s="284" t="s">
        <v>92</v>
      </c>
      <c r="R85" s="284" t="s">
        <v>91</v>
      </c>
      <c r="S85" s="305"/>
      <c r="T85" s="284" t="s">
        <v>232</v>
      </c>
      <c r="U85" s="284" t="s">
        <v>90</v>
      </c>
      <c r="V85" s="305"/>
      <c r="W85" s="305"/>
      <c r="X85" s="309">
        <v>254.82</v>
      </c>
      <c r="Y85" s="313" t="s">
        <v>662</v>
      </c>
    </row>
    <row r="86" spans="1:25" s="185" customFormat="1" ht="38.75" x14ac:dyDescent="0.2">
      <c r="A86" s="285">
        <v>2</v>
      </c>
      <c r="B86" s="286">
        <v>70</v>
      </c>
      <c r="C86" s="284" t="s">
        <v>101</v>
      </c>
      <c r="D86" s="284" t="s">
        <v>153</v>
      </c>
      <c r="E86" s="284" t="s">
        <v>296</v>
      </c>
      <c r="F86" s="284" t="s">
        <v>107</v>
      </c>
      <c r="G86" s="286">
        <v>825</v>
      </c>
      <c r="H86" s="284" t="s">
        <v>97</v>
      </c>
      <c r="I86" s="284" t="s">
        <v>106</v>
      </c>
      <c r="J86" s="284" t="s">
        <v>226</v>
      </c>
      <c r="K86" s="284" t="s">
        <v>91</v>
      </c>
      <c r="L86" s="305" t="s">
        <v>225</v>
      </c>
      <c r="M86" s="284" t="s">
        <v>94</v>
      </c>
      <c r="N86" s="284" t="s">
        <v>94</v>
      </c>
      <c r="O86" s="284" t="s">
        <v>91</v>
      </c>
      <c r="P86" s="284" t="s">
        <v>105</v>
      </c>
      <c r="Q86" s="284" t="s">
        <v>92</v>
      </c>
      <c r="R86" s="284" t="s">
        <v>91</v>
      </c>
      <c r="S86" s="305"/>
      <c r="T86" s="284" t="s">
        <v>283</v>
      </c>
      <c r="U86" s="284" t="s">
        <v>90</v>
      </c>
      <c r="V86" s="305"/>
      <c r="W86" s="305"/>
      <c r="X86" s="309">
        <v>0</v>
      </c>
      <c r="Y86" s="185" t="s">
        <v>655</v>
      </c>
    </row>
    <row r="87" spans="1:25" s="185" customFormat="1" ht="25.85" x14ac:dyDescent="0.2">
      <c r="A87" s="285">
        <v>3</v>
      </c>
      <c r="B87" s="286">
        <v>1</v>
      </c>
      <c r="C87" s="284" t="s">
        <v>101</v>
      </c>
      <c r="D87" s="284" t="s">
        <v>243</v>
      </c>
      <c r="E87" s="284" t="s">
        <v>238</v>
      </c>
      <c r="F87" s="284" t="s">
        <v>242</v>
      </c>
      <c r="G87" s="284" t="s">
        <v>94</v>
      </c>
      <c r="H87" s="284" t="s">
        <v>97</v>
      </c>
      <c r="I87" s="284" t="s">
        <v>106</v>
      </c>
      <c r="J87" s="284" t="s">
        <v>443</v>
      </c>
      <c r="K87" s="284" t="s">
        <v>91</v>
      </c>
      <c r="L87" s="284" t="s">
        <v>444</v>
      </c>
      <c r="M87" s="284" t="s">
        <v>290</v>
      </c>
      <c r="N87" s="284" t="s">
        <v>94</v>
      </c>
      <c r="O87" s="284" t="s">
        <v>93</v>
      </c>
      <c r="P87" s="284" t="s">
        <v>91</v>
      </c>
      <c r="Q87" s="284" t="s">
        <v>92</v>
      </c>
      <c r="R87" s="284" t="s">
        <v>91</v>
      </c>
      <c r="S87" s="305"/>
      <c r="T87" s="284" t="s">
        <v>232</v>
      </c>
      <c r="U87" s="284" t="s">
        <v>515</v>
      </c>
      <c r="V87" s="305"/>
      <c r="W87" s="305"/>
      <c r="X87" s="186">
        <v>0</v>
      </c>
      <c r="Y87" s="310" t="s">
        <v>653</v>
      </c>
    </row>
    <row r="88" spans="1:25" s="185" customFormat="1" ht="51.65" x14ac:dyDescent="0.2">
      <c r="A88" s="285">
        <v>3</v>
      </c>
      <c r="B88" s="286">
        <v>2</v>
      </c>
      <c r="C88" s="284" t="s">
        <v>101</v>
      </c>
      <c r="D88" s="284" t="s">
        <v>281</v>
      </c>
      <c r="E88" s="284" t="s">
        <v>238</v>
      </c>
      <c r="F88" s="284" t="s">
        <v>295</v>
      </c>
      <c r="G88" s="286">
        <v>1050</v>
      </c>
      <c r="H88" s="284" t="s">
        <v>139</v>
      </c>
      <c r="I88" s="284" t="s">
        <v>106</v>
      </c>
      <c r="J88" s="284" t="s">
        <v>96</v>
      </c>
      <c r="K88" s="284" t="s">
        <v>87</v>
      </c>
      <c r="L88" s="284" t="s">
        <v>96</v>
      </c>
      <c r="M88" s="284" t="s">
        <v>290</v>
      </c>
      <c r="N88" s="284" t="s">
        <v>94</v>
      </c>
      <c r="O88" s="284" t="s">
        <v>93</v>
      </c>
      <c r="P88" s="284" t="s">
        <v>105</v>
      </c>
      <c r="Q88" s="284" t="s">
        <v>505</v>
      </c>
      <c r="R88" s="284" t="s">
        <v>104</v>
      </c>
      <c r="S88" s="305"/>
      <c r="T88" s="284" t="s">
        <v>103</v>
      </c>
      <c r="U88" s="284" t="s">
        <v>110</v>
      </c>
      <c r="V88" s="305"/>
      <c r="W88" s="305"/>
      <c r="X88" s="309">
        <v>262.45</v>
      </c>
      <c r="Y88" s="185" t="s">
        <v>667</v>
      </c>
    </row>
    <row r="89" spans="1:25" s="185" customFormat="1" ht="25.85" x14ac:dyDescent="0.2">
      <c r="A89" s="285">
        <v>3</v>
      </c>
      <c r="B89" s="286">
        <v>3</v>
      </c>
      <c r="C89" s="284" t="s">
        <v>101</v>
      </c>
      <c r="D89" s="284" t="s">
        <v>109</v>
      </c>
      <c r="E89" s="284" t="s">
        <v>238</v>
      </c>
      <c r="F89" s="284" t="s">
        <v>295</v>
      </c>
      <c r="G89" s="286">
        <v>1050</v>
      </c>
      <c r="H89" s="284" t="s">
        <v>139</v>
      </c>
      <c r="I89" s="284" t="s">
        <v>106</v>
      </c>
      <c r="J89" s="284" t="s">
        <v>96</v>
      </c>
      <c r="K89" s="284" t="s">
        <v>87</v>
      </c>
      <c r="L89" s="284" t="s">
        <v>96</v>
      </c>
      <c r="M89" s="284" t="s">
        <v>290</v>
      </c>
      <c r="N89" s="284" t="s">
        <v>94</v>
      </c>
      <c r="O89" s="284" t="s">
        <v>154</v>
      </c>
      <c r="P89" s="284" t="s">
        <v>105</v>
      </c>
      <c r="Q89" s="284" t="s">
        <v>91</v>
      </c>
      <c r="R89" s="284" t="s">
        <v>91</v>
      </c>
      <c r="S89" s="305"/>
      <c r="T89" s="284" t="s">
        <v>103</v>
      </c>
      <c r="U89" s="284" t="s">
        <v>90</v>
      </c>
      <c r="V89" s="305"/>
      <c r="W89" s="305"/>
      <c r="X89" s="309">
        <v>202.57</v>
      </c>
      <c r="Y89" s="311" t="s">
        <v>656</v>
      </c>
    </row>
    <row r="90" spans="1:25" s="185" customFormat="1" ht="38.75" x14ac:dyDescent="0.2">
      <c r="A90" s="285">
        <v>3</v>
      </c>
      <c r="B90" s="286">
        <v>4</v>
      </c>
      <c r="C90" s="284" t="s">
        <v>101</v>
      </c>
      <c r="D90" s="284" t="s">
        <v>281</v>
      </c>
      <c r="E90" s="284" t="s">
        <v>238</v>
      </c>
      <c r="F90" s="284" t="s">
        <v>107</v>
      </c>
      <c r="G90" s="286">
        <v>850</v>
      </c>
      <c r="H90" s="284" t="s">
        <v>97</v>
      </c>
      <c r="I90" s="284" t="s">
        <v>106</v>
      </c>
      <c r="J90" s="284" t="s">
        <v>96</v>
      </c>
      <c r="K90" s="284" t="s">
        <v>87</v>
      </c>
      <c r="L90" s="284" t="s">
        <v>96</v>
      </c>
      <c r="M90" s="284" t="s">
        <v>294</v>
      </c>
      <c r="N90" s="284" t="s">
        <v>94</v>
      </c>
      <c r="O90" s="284" t="s">
        <v>93</v>
      </c>
      <c r="P90" s="284" t="s">
        <v>105</v>
      </c>
      <c r="Q90" s="284" t="s">
        <v>293</v>
      </c>
      <c r="R90" s="284" t="s">
        <v>91</v>
      </c>
      <c r="S90" s="305"/>
      <c r="T90" s="284" t="s">
        <v>103</v>
      </c>
      <c r="U90" s="284" t="s">
        <v>292</v>
      </c>
      <c r="V90" s="305"/>
      <c r="W90" s="305"/>
      <c r="X90" s="309">
        <v>249.1</v>
      </c>
      <c r="Y90" s="185" t="s">
        <v>666</v>
      </c>
    </row>
    <row r="91" spans="1:25" s="185" customFormat="1" ht="38.75" x14ac:dyDescent="0.2">
      <c r="A91" s="285">
        <v>3</v>
      </c>
      <c r="B91" s="286">
        <v>5</v>
      </c>
      <c r="C91" s="284" t="s">
        <v>101</v>
      </c>
      <c r="D91" s="284" t="s">
        <v>153</v>
      </c>
      <c r="E91" s="284" t="s">
        <v>99</v>
      </c>
      <c r="F91" s="284" t="s">
        <v>107</v>
      </c>
      <c r="G91" s="286">
        <v>850</v>
      </c>
      <c r="H91" s="284" t="s">
        <v>97</v>
      </c>
      <c r="I91" s="284" t="s">
        <v>106</v>
      </c>
      <c r="J91" s="305" t="s">
        <v>225</v>
      </c>
      <c r="K91" s="284" t="s">
        <v>91</v>
      </c>
      <c r="L91" s="305" t="s">
        <v>291</v>
      </c>
      <c r="M91" s="284" t="s">
        <v>95</v>
      </c>
      <c r="N91" s="284" t="s">
        <v>94</v>
      </c>
      <c r="O91" s="284" t="s">
        <v>154</v>
      </c>
      <c r="P91" s="284" t="s">
        <v>286</v>
      </c>
      <c r="Q91" s="284" t="s">
        <v>91</v>
      </c>
      <c r="R91" s="284" t="s">
        <v>91</v>
      </c>
      <c r="S91" s="305"/>
      <c r="T91" s="284" t="s">
        <v>103</v>
      </c>
      <c r="U91" s="284" t="s">
        <v>90</v>
      </c>
      <c r="V91" s="305"/>
      <c r="W91" s="305"/>
      <c r="X91" s="309">
        <v>0</v>
      </c>
      <c r="Y91" s="185" t="s">
        <v>655</v>
      </c>
    </row>
    <row r="92" spans="1:25" s="185" customFormat="1" ht="25.85" x14ac:dyDescent="0.2">
      <c r="A92" s="285">
        <v>3</v>
      </c>
      <c r="B92" s="286">
        <v>9</v>
      </c>
      <c r="C92" s="284" t="s">
        <v>101</v>
      </c>
      <c r="D92" s="284" t="s">
        <v>109</v>
      </c>
      <c r="E92" s="284" t="s">
        <v>522</v>
      </c>
      <c r="F92" s="284" t="s">
        <v>107</v>
      </c>
      <c r="G92" s="286">
        <v>850</v>
      </c>
      <c r="H92" s="284" t="s">
        <v>139</v>
      </c>
      <c r="I92" s="284" t="s">
        <v>106</v>
      </c>
      <c r="J92" s="284" t="s">
        <v>96</v>
      </c>
      <c r="K92" s="284" t="s">
        <v>87</v>
      </c>
      <c r="L92" s="284" t="s">
        <v>96</v>
      </c>
      <c r="M92" s="284" t="s">
        <v>287</v>
      </c>
      <c r="N92" s="284" t="s">
        <v>94</v>
      </c>
      <c r="O92" s="284" t="s">
        <v>94</v>
      </c>
      <c r="P92" s="284" t="s">
        <v>105</v>
      </c>
      <c r="Q92" s="284" t="s">
        <v>92</v>
      </c>
      <c r="R92" s="284" t="s">
        <v>91</v>
      </c>
      <c r="S92" s="305"/>
      <c r="T92" s="284" t="s">
        <v>103</v>
      </c>
      <c r="U92" s="284" t="s">
        <v>90</v>
      </c>
      <c r="V92" s="305"/>
      <c r="W92" s="305"/>
      <c r="X92" s="309">
        <v>172.89</v>
      </c>
      <c r="Y92" s="311" t="s">
        <v>663</v>
      </c>
    </row>
    <row r="93" spans="1:25" s="185" customFormat="1" ht="25.85" x14ac:dyDescent="0.2">
      <c r="A93" s="285">
        <v>3</v>
      </c>
      <c r="B93" s="286">
        <v>13</v>
      </c>
      <c r="C93" s="284" t="s">
        <v>101</v>
      </c>
      <c r="D93" s="284" t="s">
        <v>100</v>
      </c>
      <c r="E93" s="284" t="s">
        <v>178</v>
      </c>
      <c r="F93" s="284" t="s">
        <v>288</v>
      </c>
      <c r="G93" s="305" t="s">
        <v>289</v>
      </c>
      <c r="H93" s="284" t="s">
        <v>139</v>
      </c>
      <c r="I93" s="284" t="s">
        <v>88</v>
      </c>
      <c r="J93" s="284" t="s">
        <v>96</v>
      </c>
      <c r="K93" s="284" t="s">
        <v>87</v>
      </c>
      <c r="L93" s="284" t="s">
        <v>96</v>
      </c>
      <c r="M93" s="284" t="s">
        <v>287</v>
      </c>
      <c r="N93" s="284" t="s">
        <v>94</v>
      </c>
      <c r="O93" s="284" t="s">
        <v>154</v>
      </c>
      <c r="P93" s="284" t="s">
        <v>105</v>
      </c>
      <c r="Q93" s="284" t="s">
        <v>92</v>
      </c>
      <c r="R93" s="284" t="s">
        <v>91</v>
      </c>
      <c r="S93" s="305"/>
      <c r="T93" s="284" t="s">
        <v>103</v>
      </c>
      <c r="U93" s="284" t="s">
        <v>90</v>
      </c>
      <c r="V93" s="305"/>
      <c r="W93" s="305"/>
      <c r="X93" s="309">
        <v>205.74</v>
      </c>
      <c r="Y93" s="311" t="s">
        <v>663</v>
      </c>
    </row>
    <row r="94" spans="1:25" s="185" customFormat="1" ht="51.65" x14ac:dyDescent="0.2">
      <c r="A94" s="285">
        <v>3</v>
      </c>
      <c r="B94" s="286">
        <v>15</v>
      </c>
      <c r="C94" s="284" t="s">
        <v>101</v>
      </c>
      <c r="D94" s="284" t="s">
        <v>109</v>
      </c>
      <c r="E94" s="284" t="s">
        <v>178</v>
      </c>
      <c r="F94" s="284" t="s">
        <v>159</v>
      </c>
      <c r="G94" s="286">
        <v>1050</v>
      </c>
      <c r="H94" s="284" t="s">
        <v>139</v>
      </c>
      <c r="I94" s="284" t="s">
        <v>106</v>
      </c>
      <c r="J94" s="284" t="s">
        <v>96</v>
      </c>
      <c r="K94" s="284" t="s">
        <v>87</v>
      </c>
      <c r="L94" s="284" t="s">
        <v>96</v>
      </c>
      <c r="M94" s="284" t="s">
        <v>95</v>
      </c>
      <c r="N94" s="284" t="s">
        <v>94</v>
      </c>
      <c r="O94" s="284" t="s">
        <v>93</v>
      </c>
      <c r="P94" s="284" t="s">
        <v>105</v>
      </c>
      <c r="Q94" s="284" t="s">
        <v>505</v>
      </c>
      <c r="R94" s="284" t="s">
        <v>104</v>
      </c>
      <c r="S94" s="305"/>
      <c r="T94" s="284" t="s">
        <v>103</v>
      </c>
      <c r="U94" s="284" t="s">
        <v>90</v>
      </c>
      <c r="V94" s="305"/>
      <c r="W94" s="305"/>
      <c r="X94" s="309">
        <v>276.31</v>
      </c>
      <c r="Y94" s="313" t="s">
        <v>662</v>
      </c>
    </row>
    <row r="95" spans="1:25" s="185" customFormat="1" x14ac:dyDescent="0.2">
      <c r="A95" s="285">
        <v>3</v>
      </c>
      <c r="B95" s="286">
        <v>16</v>
      </c>
      <c r="C95" s="284" t="s">
        <v>101</v>
      </c>
      <c r="D95" s="284" t="s">
        <v>173</v>
      </c>
      <c r="E95" s="284" t="s">
        <v>178</v>
      </c>
      <c r="F95" s="305"/>
      <c r="G95" s="286">
        <v>900</v>
      </c>
      <c r="H95" s="305"/>
      <c r="I95" s="305"/>
      <c r="J95" s="305"/>
      <c r="K95" s="305"/>
      <c r="L95" s="305"/>
      <c r="M95" s="305"/>
      <c r="N95" s="305"/>
      <c r="O95" s="284" t="s">
        <v>6</v>
      </c>
      <c r="P95" s="305"/>
      <c r="Q95" s="305"/>
      <c r="R95" s="305"/>
      <c r="S95" s="305"/>
      <c r="T95" s="305"/>
      <c r="U95" s="305"/>
      <c r="V95" s="305"/>
      <c r="W95" s="305"/>
      <c r="X95" s="186">
        <v>0</v>
      </c>
      <c r="Y95" s="312" t="s">
        <v>659</v>
      </c>
    </row>
    <row r="96" spans="1:25" s="185" customFormat="1" x14ac:dyDescent="0.2">
      <c r="A96" s="285">
        <v>3</v>
      </c>
      <c r="B96" s="286">
        <v>17</v>
      </c>
      <c r="C96" s="284" t="s">
        <v>101</v>
      </c>
      <c r="D96" s="284" t="s">
        <v>173</v>
      </c>
      <c r="E96" s="284" t="s">
        <v>178</v>
      </c>
      <c r="F96" s="305"/>
      <c r="G96" s="286">
        <v>900</v>
      </c>
      <c r="H96" s="305"/>
      <c r="I96" s="305"/>
      <c r="J96" s="305"/>
      <c r="K96" s="305"/>
      <c r="L96" s="305"/>
      <c r="M96" s="305"/>
      <c r="N96" s="305"/>
      <c r="O96" s="284" t="s">
        <v>6</v>
      </c>
      <c r="P96" s="305"/>
      <c r="Q96" s="305"/>
      <c r="R96" s="305"/>
      <c r="S96" s="305"/>
      <c r="T96" s="305"/>
      <c r="U96" s="305"/>
      <c r="V96" s="305"/>
      <c r="W96" s="305"/>
      <c r="X96" s="186">
        <v>0</v>
      </c>
      <c r="Y96" s="312" t="s">
        <v>659</v>
      </c>
    </row>
    <row r="97" spans="1:25" s="185" customFormat="1" x14ac:dyDescent="0.2">
      <c r="A97" s="285">
        <v>3</v>
      </c>
      <c r="B97" s="286">
        <v>19</v>
      </c>
      <c r="C97" s="284" t="s">
        <v>101</v>
      </c>
      <c r="D97" s="284" t="s">
        <v>179</v>
      </c>
      <c r="E97" s="284" t="s">
        <v>178</v>
      </c>
      <c r="F97" s="284" t="s">
        <v>177</v>
      </c>
      <c r="G97" s="284" t="s">
        <v>176</v>
      </c>
      <c r="H97" s="284" t="s">
        <v>97</v>
      </c>
      <c r="I97" s="284" t="s">
        <v>106</v>
      </c>
      <c r="J97" s="284" t="s">
        <v>443</v>
      </c>
      <c r="K97" s="284" t="s">
        <v>91</v>
      </c>
      <c r="L97" s="284" t="s">
        <v>444</v>
      </c>
      <c r="M97" s="284" t="s">
        <v>285</v>
      </c>
      <c r="N97" s="284" t="s">
        <v>94</v>
      </c>
      <c r="O97" s="284" t="s">
        <v>93</v>
      </c>
      <c r="P97" s="284" t="s">
        <v>91</v>
      </c>
      <c r="Q97" s="284" t="s">
        <v>175</v>
      </c>
      <c r="R97" s="284" t="s">
        <v>91</v>
      </c>
      <c r="S97" s="305"/>
      <c r="T97" s="284" t="s">
        <v>174</v>
      </c>
      <c r="U97" s="305"/>
      <c r="V97" s="305"/>
      <c r="W97" s="305"/>
      <c r="X97" s="186">
        <v>0</v>
      </c>
      <c r="Y97" s="310" t="s">
        <v>653</v>
      </c>
    </row>
    <row r="98" spans="1:25" s="185" customFormat="1" ht="25.85" x14ac:dyDescent="0.2">
      <c r="A98" s="285">
        <v>3</v>
      </c>
      <c r="B98" s="286">
        <v>20</v>
      </c>
      <c r="C98" s="284" t="s">
        <v>101</v>
      </c>
      <c r="D98" s="284" t="s">
        <v>109</v>
      </c>
      <c r="E98" s="284" t="s">
        <v>238</v>
      </c>
      <c r="F98" s="284" t="s">
        <v>127</v>
      </c>
      <c r="G98" s="284" t="s">
        <v>94</v>
      </c>
      <c r="H98" s="284" t="s">
        <v>97</v>
      </c>
      <c r="I98" s="284" t="s">
        <v>106</v>
      </c>
      <c r="J98" s="284" t="s">
        <v>96</v>
      </c>
      <c r="K98" s="284" t="s">
        <v>91</v>
      </c>
      <c r="L98" s="284" t="s">
        <v>96</v>
      </c>
      <c r="M98" s="284" t="s">
        <v>284</v>
      </c>
      <c r="N98" s="284" t="s">
        <v>94</v>
      </c>
      <c r="O98" s="284" t="s">
        <v>6</v>
      </c>
      <c r="P98" s="284" t="s">
        <v>91</v>
      </c>
      <c r="Q98" s="284" t="s">
        <v>92</v>
      </c>
      <c r="R98" s="284" t="s">
        <v>91</v>
      </c>
      <c r="S98" s="305"/>
      <c r="T98" s="284" t="s">
        <v>232</v>
      </c>
      <c r="U98" s="284" t="s">
        <v>90</v>
      </c>
      <c r="V98" s="305"/>
      <c r="W98" s="305"/>
      <c r="X98" s="309">
        <v>264.31</v>
      </c>
      <c r="Y98" s="313" t="s">
        <v>662</v>
      </c>
    </row>
    <row r="99" spans="1:25" s="185" customFormat="1" ht="25.85" x14ac:dyDescent="0.2">
      <c r="A99" s="285">
        <v>3</v>
      </c>
      <c r="B99" s="286">
        <v>22</v>
      </c>
      <c r="C99" s="284" t="s">
        <v>101</v>
      </c>
      <c r="D99" s="284" t="s">
        <v>100</v>
      </c>
      <c r="E99" s="284" t="s">
        <v>178</v>
      </c>
      <c r="F99" s="284" t="s">
        <v>288</v>
      </c>
      <c r="G99" s="284" t="s">
        <v>260</v>
      </c>
      <c r="H99" s="284" t="s">
        <v>139</v>
      </c>
      <c r="I99" s="284" t="s">
        <v>88</v>
      </c>
      <c r="J99" s="284" t="s">
        <v>96</v>
      </c>
      <c r="K99" s="284" t="s">
        <v>87</v>
      </c>
      <c r="L99" s="284" t="s">
        <v>96</v>
      </c>
      <c r="M99" s="284" t="s">
        <v>287</v>
      </c>
      <c r="N99" s="284" t="s">
        <v>94</v>
      </c>
      <c r="O99" s="284" t="s">
        <v>154</v>
      </c>
      <c r="P99" s="284" t="s">
        <v>286</v>
      </c>
      <c r="Q99" s="284" t="s">
        <v>92</v>
      </c>
      <c r="R99" s="284" t="s">
        <v>91</v>
      </c>
      <c r="S99" s="305"/>
      <c r="T99" s="284" t="s">
        <v>103</v>
      </c>
      <c r="U99" s="284" t="s">
        <v>90</v>
      </c>
      <c r="V99" s="305"/>
      <c r="W99" s="305"/>
      <c r="X99" s="309">
        <v>205.74</v>
      </c>
      <c r="Y99" s="311" t="s">
        <v>663</v>
      </c>
    </row>
    <row r="100" spans="1:25" s="185" customFormat="1" ht="25.85" x14ac:dyDescent="0.2">
      <c r="A100" s="285">
        <v>3</v>
      </c>
      <c r="B100" s="286">
        <v>23</v>
      </c>
      <c r="C100" s="284" t="s">
        <v>101</v>
      </c>
      <c r="D100" s="284" t="s">
        <v>100</v>
      </c>
      <c r="E100" s="284" t="s">
        <v>118</v>
      </c>
      <c r="F100" s="284" t="s">
        <v>98</v>
      </c>
      <c r="G100" s="284" t="s">
        <v>94</v>
      </c>
      <c r="H100" s="284" t="s">
        <v>97</v>
      </c>
      <c r="I100" s="284" t="s">
        <v>88</v>
      </c>
      <c r="J100" s="284" t="s">
        <v>96</v>
      </c>
      <c r="K100" s="284" t="s">
        <v>91</v>
      </c>
      <c r="L100" s="284" t="s">
        <v>96</v>
      </c>
      <c r="M100" s="284" t="s">
        <v>284</v>
      </c>
      <c r="N100" s="284" t="s">
        <v>94</v>
      </c>
      <c r="O100" s="284" t="s">
        <v>6</v>
      </c>
      <c r="P100" s="284" t="s">
        <v>91</v>
      </c>
      <c r="Q100" s="284" t="s">
        <v>92</v>
      </c>
      <c r="R100" s="284" t="s">
        <v>91</v>
      </c>
      <c r="S100" s="305"/>
      <c r="T100" s="284" t="s">
        <v>232</v>
      </c>
      <c r="U100" s="284" t="s">
        <v>90</v>
      </c>
      <c r="V100" s="305"/>
      <c r="W100" s="305"/>
      <c r="X100" s="309">
        <v>283.95</v>
      </c>
      <c r="Y100" s="311" t="s">
        <v>664</v>
      </c>
    </row>
    <row r="101" spans="1:25" s="185" customFormat="1" ht="25.85" x14ac:dyDescent="0.2">
      <c r="A101" s="285">
        <v>3</v>
      </c>
      <c r="B101" s="286">
        <v>24</v>
      </c>
      <c r="C101" s="284" t="s">
        <v>101</v>
      </c>
      <c r="D101" s="284" t="s">
        <v>100</v>
      </c>
      <c r="E101" s="284" t="s">
        <v>118</v>
      </c>
      <c r="F101" s="284" t="s">
        <v>185</v>
      </c>
      <c r="G101" s="284" t="s">
        <v>94</v>
      </c>
      <c r="H101" s="284" t="s">
        <v>97</v>
      </c>
      <c r="I101" s="284" t="s">
        <v>88</v>
      </c>
      <c r="J101" s="284" t="s">
        <v>96</v>
      </c>
      <c r="K101" s="284" t="s">
        <v>91</v>
      </c>
      <c r="L101" s="284" t="s">
        <v>96</v>
      </c>
      <c r="M101" s="284" t="s">
        <v>284</v>
      </c>
      <c r="N101" s="284" t="s">
        <v>94</v>
      </c>
      <c r="O101" s="284" t="s">
        <v>6</v>
      </c>
      <c r="P101" s="284" t="s">
        <v>91</v>
      </c>
      <c r="Q101" s="284" t="s">
        <v>92</v>
      </c>
      <c r="R101" s="284" t="s">
        <v>91</v>
      </c>
      <c r="S101" s="305"/>
      <c r="T101" s="284" t="s">
        <v>232</v>
      </c>
      <c r="U101" s="284" t="s">
        <v>90</v>
      </c>
      <c r="V101" s="305"/>
      <c r="W101" s="305"/>
      <c r="X101" s="309">
        <v>273.41000000000003</v>
      </c>
      <c r="Y101" s="311" t="s">
        <v>664</v>
      </c>
    </row>
    <row r="102" spans="1:25" s="185" customFormat="1" ht="25.85" x14ac:dyDescent="0.2">
      <c r="A102" s="285">
        <v>3</v>
      </c>
      <c r="B102" s="286">
        <v>25</v>
      </c>
      <c r="C102" s="284" t="s">
        <v>101</v>
      </c>
      <c r="D102" s="284" t="s">
        <v>100</v>
      </c>
      <c r="E102" s="284" t="s">
        <v>118</v>
      </c>
      <c r="F102" s="284" t="s">
        <v>185</v>
      </c>
      <c r="G102" s="284" t="s">
        <v>94</v>
      </c>
      <c r="H102" s="284" t="s">
        <v>97</v>
      </c>
      <c r="I102" s="284" t="s">
        <v>88</v>
      </c>
      <c r="J102" s="284" t="s">
        <v>96</v>
      </c>
      <c r="K102" s="284" t="s">
        <v>91</v>
      </c>
      <c r="L102" s="284" t="s">
        <v>96</v>
      </c>
      <c r="M102" s="284" t="s">
        <v>284</v>
      </c>
      <c r="N102" s="284" t="s">
        <v>94</v>
      </c>
      <c r="O102" s="284" t="s">
        <v>6</v>
      </c>
      <c r="P102" s="284" t="s">
        <v>91</v>
      </c>
      <c r="Q102" s="284" t="s">
        <v>92</v>
      </c>
      <c r="R102" s="284" t="s">
        <v>91</v>
      </c>
      <c r="S102" s="305"/>
      <c r="T102" s="284" t="s">
        <v>232</v>
      </c>
      <c r="U102" s="284" t="s">
        <v>90</v>
      </c>
      <c r="V102" s="305"/>
      <c r="W102" s="305"/>
      <c r="X102" s="309">
        <v>273.41000000000003</v>
      </c>
      <c r="Y102" s="311" t="s">
        <v>664</v>
      </c>
    </row>
    <row r="103" spans="1:25" s="185" customFormat="1" ht="51.65" x14ac:dyDescent="0.2">
      <c r="A103" s="285">
        <v>3</v>
      </c>
      <c r="B103" s="286">
        <v>36</v>
      </c>
      <c r="C103" s="284" t="s">
        <v>101</v>
      </c>
      <c r="D103" s="284" t="s">
        <v>109</v>
      </c>
      <c r="E103" s="284" t="s">
        <v>245</v>
      </c>
      <c r="F103" s="284" t="s">
        <v>159</v>
      </c>
      <c r="G103" s="286">
        <v>1050</v>
      </c>
      <c r="H103" s="284" t="s">
        <v>139</v>
      </c>
      <c r="I103" s="284" t="s">
        <v>106</v>
      </c>
      <c r="J103" s="284" t="s">
        <v>96</v>
      </c>
      <c r="K103" s="284" t="s">
        <v>87</v>
      </c>
      <c r="L103" s="284" t="s">
        <v>96</v>
      </c>
      <c r="M103" s="284" t="s">
        <v>95</v>
      </c>
      <c r="N103" s="284" t="s">
        <v>94</v>
      </c>
      <c r="O103" s="284" t="s">
        <v>93</v>
      </c>
      <c r="P103" s="284" t="s">
        <v>286</v>
      </c>
      <c r="Q103" s="284" t="s">
        <v>505</v>
      </c>
      <c r="R103" s="284" t="s">
        <v>104</v>
      </c>
      <c r="S103" s="305"/>
      <c r="T103" s="284" t="s">
        <v>103</v>
      </c>
      <c r="U103" s="284" t="s">
        <v>90</v>
      </c>
      <c r="V103" s="305"/>
      <c r="W103" s="305"/>
      <c r="X103" s="309">
        <v>276.31</v>
      </c>
      <c r="Y103" s="313" t="s">
        <v>662</v>
      </c>
    </row>
    <row r="104" spans="1:25" s="185" customFormat="1" ht="38.75" x14ac:dyDescent="0.2">
      <c r="A104" s="285">
        <v>3</v>
      </c>
      <c r="B104" s="286">
        <v>67</v>
      </c>
      <c r="C104" s="284" t="s">
        <v>101</v>
      </c>
      <c r="D104" s="284" t="s">
        <v>153</v>
      </c>
      <c r="E104" s="284" t="s">
        <v>178</v>
      </c>
      <c r="F104" s="284" t="s">
        <v>127</v>
      </c>
      <c r="G104" s="286">
        <v>825</v>
      </c>
      <c r="H104" s="284" t="s">
        <v>97</v>
      </c>
      <c r="I104" s="284" t="s">
        <v>106</v>
      </c>
      <c r="J104" s="284" t="s">
        <v>226</v>
      </c>
      <c r="K104" s="284" t="s">
        <v>91</v>
      </c>
      <c r="L104" s="305" t="s">
        <v>225</v>
      </c>
      <c r="M104" s="284" t="s">
        <v>285</v>
      </c>
      <c r="N104" s="284" t="s">
        <v>94</v>
      </c>
      <c r="O104" s="284" t="s">
        <v>93</v>
      </c>
      <c r="P104" s="284" t="s">
        <v>91</v>
      </c>
      <c r="Q104" s="284" t="s">
        <v>92</v>
      </c>
      <c r="R104" s="284" t="s">
        <v>91</v>
      </c>
      <c r="S104" s="305"/>
      <c r="T104" s="284" t="s">
        <v>103</v>
      </c>
      <c r="U104" s="284" t="s">
        <v>90</v>
      </c>
      <c r="V104" s="305"/>
      <c r="W104" s="305"/>
      <c r="X104" s="309">
        <v>0</v>
      </c>
      <c r="Y104" s="185" t="s">
        <v>655</v>
      </c>
    </row>
    <row r="105" spans="1:25" s="185" customFormat="1" ht="25.85" x14ac:dyDescent="0.2">
      <c r="A105" s="285">
        <v>3</v>
      </c>
      <c r="B105" s="286">
        <v>68</v>
      </c>
      <c r="C105" s="284" t="s">
        <v>101</v>
      </c>
      <c r="D105" s="284" t="s">
        <v>109</v>
      </c>
      <c r="E105" s="284" t="s">
        <v>178</v>
      </c>
      <c r="F105" s="284" t="s">
        <v>142</v>
      </c>
      <c r="G105" s="284" t="s">
        <v>94</v>
      </c>
      <c r="H105" s="284" t="s">
        <v>97</v>
      </c>
      <c r="I105" s="284" t="s">
        <v>106</v>
      </c>
      <c r="J105" s="284" t="s">
        <v>111</v>
      </c>
      <c r="K105" s="284" t="s">
        <v>91</v>
      </c>
      <c r="L105" s="284" t="s">
        <v>111</v>
      </c>
      <c r="M105" s="284" t="s">
        <v>284</v>
      </c>
      <c r="N105" s="284" t="s">
        <v>94</v>
      </c>
      <c r="O105" s="284" t="s">
        <v>6</v>
      </c>
      <c r="P105" s="284" t="s">
        <v>91</v>
      </c>
      <c r="Q105" s="284" t="s">
        <v>92</v>
      </c>
      <c r="R105" s="284" t="s">
        <v>91</v>
      </c>
      <c r="S105" s="305"/>
      <c r="T105" s="284" t="s">
        <v>232</v>
      </c>
      <c r="U105" s="284" t="s">
        <v>90</v>
      </c>
      <c r="V105" s="305"/>
      <c r="W105" s="305"/>
      <c r="X105" s="309">
        <v>254.82</v>
      </c>
      <c r="Y105" s="313" t="s">
        <v>662</v>
      </c>
    </row>
    <row r="106" spans="1:25" s="185" customFormat="1" ht="25.85" x14ac:dyDescent="0.2">
      <c r="A106" s="285">
        <v>3</v>
      </c>
      <c r="B106" s="286">
        <v>69</v>
      </c>
      <c r="C106" s="284" t="s">
        <v>101</v>
      </c>
      <c r="D106" s="284" t="s">
        <v>109</v>
      </c>
      <c r="E106" s="284" t="s">
        <v>178</v>
      </c>
      <c r="F106" s="284" t="s">
        <v>142</v>
      </c>
      <c r="G106" s="284" t="s">
        <v>94</v>
      </c>
      <c r="H106" s="284" t="s">
        <v>97</v>
      </c>
      <c r="I106" s="284" t="s">
        <v>106</v>
      </c>
      <c r="J106" s="284" t="s">
        <v>111</v>
      </c>
      <c r="K106" s="284" t="s">
        <v>91</v>
      </c>
      <c r="L106" s="284" t="s">
        <v>111</v>
      </c>
      <c r="M106" s="284" t="s">
        <v>284</v>
      </c>
      <c r="N106" s="284" t="s">
        <v>94</v>
      </c>
      <c r="O106" s="284" t="s">
        <v>6</v>
      </c>
      <c r="P106" s="284" t="s">
        <v>91</v>
      </c>
      <c r="Q106" s="284" t="s">
        <v>92</v>
      </c>
      <c r="R106" s="284" t="s">
        <v>91</v>
      </c>
      <c r="S106" s="305"/>
      <c r="T106" s="284" t="s">
        <v>232</v>
      </c>
      <c r="U106" s="284" t="s">
        <v>90</v>
      </c>
      <c r="V106" s="305"/>
      <c r="W106" s="305"/>
      <c r="X106" s="309">
        <v>254.82</v>
      </c>
      <c r="Y106" s="313" t="s">
        <v>662</v>
      </c>
    </row>
    <row r="107" spans="1:25" s="185" customFormat="1" ht="38.75" x14ac:dyDescent="0.2">
      <c r="A107" s="285">
        <v>3</v>
      </c>
      <c r="B107" s="286">
        <v>70</v>
      </c>
      <c r="C107" s="284" t="s">
        <v>101</v>
      </c>
      <c r="D107" s="284" t="s">
        <v>153</v>
      </c>
      <c r="E107" s="284" t="s">
        <v>233</v>
      </c>
      <c r="F107" s="290" t="s">
        <v>523</v>
      </c>
      <c r="G107" s="286">
        <v>850</v>
      </c>
      <c r="H107" s="284" t="s">
        <v>97</v>
      </c>
      <c r="I107" s="284" t="s">
        <v>106</v>
      </c>
      <c r="J107" s="284" t="s">
        <v>226</v>
      </c>
      <c r="K107" s="284" t="s">
        <v>91</v>
      </c>
      <c r="L107" s="305" t="s">
        <v>225</v>
      </c>
      <c r="M107" s="284" t="s">
        <v>94</v>
      </c>
      <c r="N107" s="284" t="s">
        <v>94</v>
      </c>
      <c r="O107" s="284" t="s">
        <v>91</v>
      </c>
      <c r="P107" s="284" t="s">
        <v>105</v>
      </c>
      <c r="Q107" s="284" t="s">
        <v>92</v>
      </c>
      <c r="R107" s="284" t="s">
        <v>91</v>
      </c>
      <c r="S107" s="305"/>
      <c r="T107" s="284" t="s">
        <v>283</v>
      </c>
      <c r="U107" s="284" t="s">
        <v>90</v>
      </c>
      <c r="V107" s="305"/>
      <c r="W107" s="305"/>
      <c r="X107" s="309">
        <v>0</v>
      </c>
      <c r="Y107" s="185" t="s">
        <v>655</v>
      </c>
    </row>
    <row r="108" spans="1:25" s="185" customFormat="1" ht="25.85" x14ac:dyDescent="0.2">
      <c r="A108" s="285">
        <v>4</v>
      </c>
      <c r="B108" s="286">
        <v>1</v>
      </c>
      <c r="C108" s="284" t="s">
        <v>101</v>
      </c>
      <c r="D108" s="284" t="s">
        <v>243</v>
      </c>
      <c r="E108" s="284" t="s">
        <v>238</v>
      </c>
      <c r="F108" s="284" t="s">
        <v>242</v>
      </c>
      <c r="G108" s="284" t="s">
        <v>94</v>
      </c>
      <c r="H108" s="284" t="s">
        <v>97</v>
      </c>
      <c r="I108" s="284" t="s">
        <v>106</v>
      </c>
      <c r="J108" s="284" t="s">
        <v>443</v>
      </c>
      <c r="K108" s="284" t="s">
        <v>91</v>
      </c>
      <c r="L108" s="284" t="s">
        <v>444</v>
      </c>
      <c r="M108" s="284" t="s">
        <v>282</v>
      </c>
      <c r="N108" s="284" t="s">
        <v>94</v>
      </c>
      <c r="O108" s="284" t="s">
        <v>93</v>
      </c>
      <c r="P108" s="284" t="s">
        <v>91</v>
      </c>
      <c r="Q108" s="284" t="s">
        <v>92</v>
      </c>
      <c r="R108" s="284" t="s">
        <v>91</v>
      </c>
      <c r="S108" s="305"/>
      <c r="T108" s="284" t="s">
        <v>232</v>
      </c>
      <c r="U108" s="305"/>
      <c r="V108" s="305"/>
      <c r="W108" s="305"/>
      <c r="X108" s="186">
        <v>0</v>
      </c>
      <c r="Y108" s="310" t="s">
        <v>653</v>
      </c>
    </row>
    <row r="109" spans="1:25" s="185" customFormat="1" ht="64.55" x14ac:dyDescent="0.2">
      <c r="A109" s="285">
        <v>4</v>
      </c>
      <c r="B109" s="286">
        <v>2</v>
      </c>
      <c r="C109" s="284" t="s">
        <v>101</v>
      </c>
      <c r="D109" s="284" t="s">
        <v>281</v>
      </c>
      <c r="E109" s="284" t="s">
        <v>238</v>
      </c>
      <c r="F109" s="284" t="s">
        <v>280</v>
      </c>
      <c r="G109" s="286">
        <v>1050</v>
      </c>
      <c r="H109" s="284" t="s">
        <v>139</v>
      </c>
      <c r="I109" s="284" t="s">
        <v>106</v>
      </c>
      <c r="J109" s="284" t="s">
        <v>96</v>
      </c>
      <c r="K109" s="284" t="s">
        <v>87</v>
      </c>
      <c r="L109" s="284" t="s">
        <v>96</v>
      </c>
      <c r="M109" s="284" t="s">
        <v>279</v>
      </c>
      <c r="N109" s="284" t="s">
        <v>94</v>
      </c>
      <c r="O109" s="284" t="s">
        <v>93</v>
      </c>
      <c r="P109" s="284" t="s">
        <v>113</v>
      </c>
      <c r="Q109" s="284" t="s">
        <v>91</v>
      </c>
      <c r="R109" s="284" t="s">
        <v>524</v>
      </c>
      <c r="S109" s="305"/>
      <c r="T109" s="284" t="s">
        <v>103</v>
      </c>
      <c r="U109" s="284" t="s">
        <v>110</v>
      </c>
      <c r="V109" s="305"/>
      <c r="W109" s="305"/>
      <c r="X109" s="309">
        <v>280.83</v>
      </c>
      <c r="Y109" s="185" t="s">
        <v>666</v>
      </c>
    </row>
    <row r="110" spans="1:25" s="185" customFormat="1" ht="51.65" x14ac:dyDescent="0.2">
      <c r="A110" s="285">
        <v>4</v>
      </c>
      <c r="B110" s="286">
        <v>3</v>
      </c>
      <c r="C110" s="284" t="s">
        <v>101</v>
      </c>
      <c r="D110" s="284" t="s">
        <v>261</v>
      </c>
      <c r="E110" s="284" t="s">
        <v>245</v>
      </c>
      <c r="F110" s="305" t="s">
        <v>525</v>
      </c>
      <c r="G110" s="284" t="s">
        <v>260</v>
      </c>
      <c r="H110" s="284" t="s">
        <v>139</v>
      </c>
      <c r="I110" s="284" t="s">
        <v>106</v>
      </c>
      <c r="J110" s="284" t="s">
        <v>259</v>
      </c>
      <c r="K110" s="284" t="s">
        <v>87</v>
      </c>
      <c r="L110" s="284" t="s">
        <v>244</v>
      </c>
      <c r="M110" s="284" t="s">
        <v>279</v>
      </c>
      <c r="N110" s="284" t="s">
        <v>94</v>
      </c>
      <c r="O110" s="284" t="s">
        <v>154</v>
      </c>
      <c r="P110" s="284" t="s">
        <v>113</v>
      </c>
      <c r="Q110" s="284" t="s">
        <v>91</v>
      </c>
      <c r="R110" s="284" t="s">
        <v>258</v>
      </c>
      <c r="S110" s="305"/>
      <c r="T110" s="284" t="s">
        <v>103</v>
      </c>
      <c r="U110" s="284" t="s">
        <v>110</v>
      </c>
      <c r="V110" s="305"/>
      <c r="W110" s="305"/>
      <c r="X110" s="309">
        <v>1785.17</v>
      </c>
      <c r="Y110" s="314" t="s">
        <v>668</v>
      </c>
    </row>
    <row r="111" spans="1:25" s="185" customFormat="1" ht="25.85" x14ac:dyDescent="0.2">
      <c r="A111" s="285">
        <v>4</v>
      </c>
      <c r="B111" s="286">
        <v>4</v>
      </c>
      <c r="C111" s="284" t="s">
        <v>101</v>
      </c>
      <c r="D111" s="284" t="s">
        <v>163</v>
      </c>
      <c r="E111" s="284" t="s">
        <v>118</v>
      </c>
      <c r="F111" s="284" t="s">
        <v>278</v>
      </c>
      <c r="G111" s="284" t="s">
        <v>277</v>
      </c>
      <c r="H111" s="284" t="s">
        <v>97</v>
      </c>
      <c r="I111" s="284" t="s">
        <v>88</v>
      </c>
      <c r="J111" s="284" t="s">
        <v>96</v>
      </c>
      <c r="K111" s="284" t="s">
        <v>91</v>
      </c>
      <c r="L111" s="284" t="s">
        <v>96</v>
      </c>
      <c r="M111" s="286">
        <v>119</v>
      </c>
      <c r="N111" s="284" t="s">
        <v>94</v>
      </c>
      <c r="O111" s="284" t="s">
        <v>6</v>
      </c>
      <c r="P111" s="284" t="s">
        <v>91</v>
      </c>
      <c r="Q111" s="284" t="s">
        <v>92</v>
      </c>
      <c r="R111" s="284" t="s">
        <v>91</v>
      </c>
      <c r="S111" s="305"/>
      <c r="T111" s="284" t="s">
        <v>232</v>
      </c>
      <c r="U111" s="284" t="s">
        <v>110</v>
      </c>
      <c r="V111" s="305"/>
      <c r="W111" s="305"/>
      <c r="X111" s="309">
        <v>273.88</v>
      </c>
      <c r="Y111" s="185" t="s">
        <v>669</v>
      </c>
    </row>
    <row r="112" spans="1:25" s="185" customFormat="1" ht="25.85" x14ac:dyDescent="0.2">
      <c r="A112" s="285">
        <v>4</v>
      </c>
      <c r="B112" s="286">
        <v>5</v>
      </c>
      <c r="C112" s="284" t="s">
        <v>101</v>
      </c>
      <c r="D112" s="284" t="s">
        <v>163</v>
      </c>
      <c r="E112" s="284" t="s">
        <v>118</v>
      </c>
      <c r="F112" s="284" t="s">
        <v>275</v>
      </c>
      <c r="G112" s="284" t="s">
        <v>94</v>
      </c>
      <c r="H112" s="284" t="s">
        <v>97</v>
      </c>
      <c r="I112" s="284" t="s">
        <v>88</v>
      </c>
      <c r="J112" s="284" t="s">
        <v>96</v>
      </c>
      <c r="K112" s="284" t="s">
        <v>91</v>
      </c>
      <c r="L112" s="284" t="s">
        <v>96</v>
      </c>
      <c r="M112" s="286">
        <v>119</v>
      </c>
      <c r="N112" s="284" t="s">
        <v>94</v>
      </c>
      <c r="O112" s="284" t="s">
        <v>6</v>
      </c>
      <c r="P112" s="284" t="s">
        <v>91</v>
      </c>
      <c r="Q112" s="284" t="s">
        <v>92</v>
      </c>
      <c r="R112" s="284" t="s">
        <v>91</v>
      </c>
      <c r="S112" s="305"/>
      <c r="T112" s="284" t="s">
        <v>232</v>
      </c>
      <c r="U112" s="284" t="s">
        <v>110</v>
      </c>
      <c r="V112" s="305"/>
      <c r="W112" s="305"/>
      <c r="X112" s="309">
        <v>261.91000000000003</v>
      </c>
      <c r="Y112" s="185" t="s">
        <v>669</v>
      </c>
    </row>
    <row r="113" spans="1:25" s="185" customFormat="1" ht="25.85" x14ac:dyDescent="0.2">
      <c r="A113" s="285">
        <v>4</v>
      </c>
      <c r="B113" s="286">
        <v>6</v>
      </c>
      <c r="C113" s="284" t="s">
        <v>101</v>
      </c>
      <c r="D113" s="284" t="s">
        <v>163</v>
      </c>
      <c r="E113" s="284" t="s">
        <v>118</v>
      </c>
      <c r="F113" s="284" t="s">
        <v>275</v>
      </c>
      <c r="G113" s="284" t="s">
        <v>94</v>
      </c>
      <c r="H113" s="284" t="s">
        <v>97</v>
      </c>
      <c r="I113" s="284" t="s">
        <v>88</v>
      </c>
      <c r="J113" s="284" t="s">
        <v>96</v>
      </c>
      <c r="K113" s="284" t="s">
        <v>91</v>
      </c>
      <c r="L113" s="284" t="s">
        <v>96</v>
      </c>
      <c r="M113" s="286">
        <v>119</v>
      </c>
      <c r="N113" s="284" t="s">
        <v>94</v>
      </c>
      <c r="O113" s="284" t="s">
        <v>6</v>
      </c>
      <c r="P113" s="284" t="s">
        <v>91</v>
      </c>
      <c r="Q113" s="284" t="s">
        <v>92</v>
      </c>
      <c r="R113" s="284" t="s">
        <v>91</v>
      </c>
      <c r="S113" s="305"/>
      <c r="T113" s="284" t="s">
        <v>232</v>
      </c>
      <c r="U113" s="284" t="s">
        <v>110</v>
      </c>
      <c r="V113" s="305"/>
      <c r="W113" s="305"/>
      <c r="X113" s="309">
        <v>261.91000000000003</v>
      </c>
      <c r="Y113" s="185" t="s">
        <v>669</v>
      </c>
    </row>
    <row r="114" spans="1:25" s="185" customFormat="1" ht="25.85" x14ac:dyDescent="0.2">
      <c r="A114" s="285">
        <v>4</v>
      </c>
      <c r="B114" s="286">
        <v>7</v>
      </c>
      <c r="C114" s="284" t="s">
        <v>101</v>
      </c>
      <c r="D114" s="284" t="s">
        <v>163</v>
      </c>
      <c r="E114" s="284" t="s">
        <v>118</v>
      </c>
      <c r="F114" s="284" t="s">
        <v>274</v>
      </c>
      <c r="G114" s="284" t="s">
        <v>94</v>
      </c>
      <c r="H114" s="284" t="s">
        <v>97</v>
      </c>
      <c r="I114" s="284" t="s">
        <v>88</v>
      </c>
      <c r="J114" s="284" t="s">
        <v>96</v>
      </c>
      <c r="K114" s="284" t="s">
        <v>91</v>
      </c>
      <c r="L114" s="284" t="s">
        <v>96</v>
      </c>
      <c r="M114" s="286">
        <v>119</v>
      </c>
      <c r="N114" s="284" t="s">
        <v>94</v>
      </c>
      <c r="O114" s="284" t="s">
        <v>6</v>
      </c>
      <c r="P114" s="284" t="s">
        <v>91</v>
      </c>
      <c r="Q114" s="284" t="s">
        <v>92</v>
      </c>
      <c r="R114" s="284" t="s">
        <v>91</v>
      </c>
      <c r="S114" s="305"/>
      <c r="T114" s="284" t="s">
        <v>232</v>
      </c>
      <c r="U114" s="284" t="s">
        <v>110</v>
      </c>
      <c r="V114" s="305"/>
      <c r="W114" s="305"/>
      <c r="X114" s="309">
        <v>257.63</v>
      </c>
      <c r="Y114" s="185" t="s">
        <v>669</v>
      </c>
    </row>
    <row r="115" spans="1:25" s="185" customFormat="1" ht="64.55" x14ac:dyDescent="0.2">
      <c r="A115" s="285">
        <v>4</v>
      </c>
      <c r="B115" s="286">
        <v>8</v>
      </c>
      <c r="C115" s="284" t="s">
        <v>101</v>
      </c>
      <c r="D115" s="284" t="s">
        <v>265</v>
      </c>
      <c r="E115" s="284" t="s">
        <v>178</v>
      </c>
      <c r="F115" s="305" t="s">
        <v>526</v>
      </c>
      <c r="G115" s="284" t="s">
        <v>260</v>
      </c>
      <c r="H115" s="284" t="s">
        <v>97</v>
      </c>
      <c r="I115" s="284" t="s">
        <v>88</v>
      </c>
      <c r="J115" s="284" t="s">
        <v>264</v>
      </c>
      <c r="K115" s="284" t="s">
        <v>91</v>
      </c>
      <c r="L115" s="284" t="s">
        <v>155</v>
      </c>
      <c r="M115" s="286">
        <v>102</v>
      </c>
      <c r="N115" s="284" t="s">
        <v>94</v>
      </c>
      <c r="O115" s="284" t="s">
        <v>154</v>
      </c>
      <c r="P115" s="284" t="s">
        <v>255</v>
      </c>
      <c r="Q115" s="284" t="s">
        <v>92</v>
      </c>
      <c r="R115" s="284" t="s">
        <v>263</v>
      </c>
      <c r="S115" s="305"/>
      <c r="T115" s="284" t="s">
        <v>103</v>
      </c>
      <c r="U115" s="284" t="s">
        <v>110</v>
      </c>
      <c r="V115" s="305"/>
      <c r="W115" s="305"/>
      <c r="X115" s="309">
        <v>2573.02</v>
      </c>
      <c r="Y115" s="314" t="s">
        <v>670</v>
      </c>
    </row>
    <row r="116" spans="1:25" s="185" customFormat="1" x14ac:dyDescent="0.2">
      <c r="A116" s="285">
        <v>4</v>
      </c>
      <c r="B116" s="286">
        <v>9</v>
      </c>
      <c r="C116" s="284" t="s">
        <v>101</v>
      </c>
      <c r="D116" s="284" t="s">
        <v>168</v>
      </c>
      <c r="E116" s="284" t="s">
        <v>178</v>
      </c>
      <c r="F116" s="284" t="s">
        <v>273</v>
      </c>
      <c r="G116" s="286">
        <v>850</v>
      </c>
      <c r="H116" s="284" t="s">
        <v>97</v>
      </c>
      <c r="I116" s="284" t="s">
        <v>106</v>
      </c>
      <c r="J116" s="284" t="s">
        <v>165</v>
      </c>
      <c r="K116" s="284" t="s">
        <v>87</v>
      </c>
      <c r="L116" s="284" t="s">
        <v>155</v>
      </c>
      <c r="M116" s="286">
        <v>102</v>
      </c>
      <c r="N116" s="284" t="s">
        <v>94</v>
      </c>
      <c r="O116" s="284" t="s">
        <v>91</v>
      </c>
      <c r="P116" s="284" t="s">
        <v>91</v>
      </c>
      <c r="Q116" s="284" t="s">
        <v>123</v>
      </c>
      <c r="R116" s="284" t="s">
        <v>91</v>
      </c>
      <c r="S116" s="305"/>
      <c r="T116" s="284" t="s">
        <v>271</v>
      </c>
      <c r="U116" s="284" t="s">
        <v>110</v>
      </c>
      <c r="V116" s="305"/>
      <c r="W116" s="305"/>
      <c r="X116" s="309">
        <v>317.14</v>
      </c>
      <c r="Y116" s="185" t="s">
        <v>671</v>
      </c>
    </row>
    <row r="117" spans="1:25" s="185" customFormat="1" ht="38.75" x14ac:dyDescent="0.2">
      <c r="A117" s="285">
        <v>4</v>
      </c>
      <c r="B117" s="286">
        <v>10</v>
      </c>
      <c r="C117" s="284" t="s">
        <v>101</v>
      </c>
      <c r="D117" s="284" t="s">
        <v>153</v>
      </c>
      <c r="E117" s="284" t="s">
        <v>178</v>
      </c>
      <c r="F117" s="284" t="s">
        <v>127</v>
      </c>
      <c r="G117" s="286">
        <v>825</v>
      </c>
      <c r="H117" s="284" t="s">
        <v>97</v>
      </c>
      <c r="I117" s="284" t="s">
        <v>106</v>
      </c>
      <c r="J117" s="284" t="s">
        <v>226</v>
      </c>
      <c r="K117" s="284" t="s">
        <v>91</v>
      </c>
      <c r="L117" s="305" t="s">
        <v>225</v>
      </c>
      <c r="M117" s="284" t="s">
        <v>94</v>
      </c>
      <c r="N117" s="284" t="s">
        <v>94</v>
      </c>
      <c r="O117" s="284" t="s">
        <v>93</v>
      </c>
      <c r="P117" s="284" t="s">
        <v>91</v>
      </c>
      <c r="Q117" s="284" t="s">
        <v>270</v>
      </c>
      <c r="R117" s="284" t="s">
        <v>91</v>
      </c>
      <c r="S117" s="305"/>
      <c r="T117" s="284" t="s">
        <v>232</v>
      </c>
      <c r="U117" s="284" t="s">
        <v>110</v>
      </c>
      <c r="V117" s="305"/>
      <c r="W117" s="305"/>
      <c r="X117" s="309">
        <v>0</v>
      </c>
      <c r="Y117" s="185" t="s">
        <v>655</v>
      </c>
    </row>
    <row r="118" spans="1:25" s="185" customFormat="1" ht="38.75" x14ac:dyDescent="0.2">
      <c r="A118" s="285">
        <v>4</v>
      </c>
      <c r="B118" s="286">
        <v>11</v>
      </c>
      <c r="C118" s="284" t="s">
        <v>101</v>
      </c>
      <c r="D118" s="284" t="s">
        <v>269</v>
      </c>
      <c r="E118" s="284" t="s">
        <v>178</v>
      </c>
      <c r="F118" s="284" t="s">
        <v>268</v>
      </c>
      <c r="G118" s="286">
        <v>1050</v>
      </c>
      <c r="H118" s="284" t="s">
        <v>97</v>
      </c>
      <c r="I118" s="284" t="s">
        <v>106</v>
      </c>
      <c r="J118" s="284" t="s">
        <v>156</v>
      </c>
      <c r="K118" s="284" t="s">
        <v>91</v>
      </c>
      <c r="L118" s="284" t="s">
        <v>155</v>
      </c>
      <c r="M118" s="284" t="s">
        <v>267</v>
      </c>
      <c r="N118" s="284" t="s">
        <v>94</v>
      </c>
      <c r="O118" s="284" t="s">
        <v>93</v>
      </c>
      <c r="P118" s="284" t="s">
        <v>113</v>
      </c>
      <c r="Q118" s="284" t="s">
        <v>92</v>
      </c>
      <c r="R118" s="305" t="s">
        <v>164</v>
      </c>
      <c r="S118" s="305"/>
      <c r="T118" s="284" t="s">
        <v>103</v>
      </c>
      <c r="U118" s="305"/>
      <c r="V118" s="305"/>
      <c r="W118" s="305"/>
      <c r="X118" s="309">
        <v>300.64</v>
      </c>
      <c r="Y118" s="185" t="s">
        <v>672</v>
      </c>
    </row>
    <row r="119" spans="1:25" s="185" customFormat="1" x14ac:dyDescent="0.2">
      <c r="A119" s="285">
        <v>4</v>
      </c>
      <c r="B119" s="286">
        <v>14</v>
      </c>
      <c r="C119" s="284" t="s">
        <v>101</v>
      </c>
      <c r="D119" s="284" t="s">
        <v>173</v>
      </c>
      <c r="E119" s="284" t="s">
        <v>178</v>
      </c>
      <c r="F119" s="284" t="s">
        <v>266</v>
      </c>
      <c r="G119" s="286">
        <v>900</v>
      </c>
      <c r="H119" s="305"/>
      <c r="I119" s="305"/>
      <c r="J119" s="305"/>
      <c r="K119" s="305"/>
      <c r="L119" s="305"/>
      <c r="M119" s="305"/>
      <c r="N119" s="305"/>
      <c r="O119" s="284" t="s">
        <v>6</v>
      </c>
      <c r="P119" s="305"/>
      <c r="Q119" s="305"/>
      <c r="R119" s="305"/>
      <c r="S119" s="305"/>
      <c r="T119" s="305"/>
      <c r="U119" s="305"/>
      <c r="V119" s="305"/>
      <c r="W119" s="305"/>
      <c r="X119" s="186">
        <v>0</v>
      </c>
      <c r="Y119" s="312" t="s">
        <v>659</v>
      </c>
    </row>
    <row r="120" spans="1:25" s="185" customFormat="1" x14ac:dyDescent="0.2">
      <c r="A120" s="285">
        <v>4</v>
      </c>
      <c r="B120" s="286">
        <v>15</v>
      </c>
      <c r="C120" s="284" t="s">
        <v>101</v>
      </c>
      <c r="D120" s="284" t="s">
        <v>173</v>
      </c>
      <c r="E120" s="284" t="s">
        <v>178</v>
      </c>
      <c r="F120" s="284" t="s">
        <v>266</v>
      </c>
      <c r="G120" s="286">
        <v>900</v>
      </c>
      <c r="H120" s="305"/>
      <c r="I120" s="305"/>
      <c r="J120" s="305"/>
      <c r="K120" s="305"/>
      <c r="L120" s="305"/>
      <c r="M120" s="305"/>
      <c r="N120" s="305"/>
      <c r="O120" s="284" t="s">
        <v>6</v>
      </c>
      <c r="P120" s="305"/>
      <c r="Q120" s="305"/>
      <c r="R120" s="305"/>
      <c r="S120" s="305"/>
      <c r="T120" s="305"/>
      <c r="U120" s="305"/>
      <c r="V120" s="305"/>
      <c r="W120" s="305"/>
      <c r="X120" s="186">
        <v>0</v>
      </c>
      <c r="Y120" s="312" t="s">
        <v>659</v>
      </c>
    </row>
    <row r="121" spans="1:25" s="185" customFormat="1" ht="40.75" x14ac:dyDescent="0.2">
      <c r="A121" s="285">
        <v>4</v>
      </c>
      <c r="B121" s="290" t="s">
        <v>527</v>
      </c>
      <c r="C121" s="284" t="s">
        <v>101</v>
      </c>
      <c r="D121" s="284" t="s">
        <v>246</v>
      </c>
      <c r="E121" s="284" t="s">
        <v>178</v>
      </c>
      <c r="F121" s="305" t="s">
        <v>528</v>
      </c>
      <c r="G121" s="284" t="s">
        <v>94</v>
      </c>
      <c r="H121" s="284" t="s">
        <v>97</v>
      </c>
      <c r="I121" s="284" t="s">
        <v>106</v>
      </c>
      <c r="J121" s="284" t="s">
        <v>244</v>
      </c>
      <c r="K121" s="284" t="s">
        <v>91</v>
      </c>
      <c r="L121" s="284" t="s">
        <v>244</v>
      </c>
      <c r="M121" s="286">
        <v>119</v>
      </c>
      <c r="N121" s="284" t="s">
        <v>94</v>
      </c>
      <c r="O121" s="290" t="s">
        <v>272</v>
      </c>
      <c r="P121" s="284" t="s">
        <v>91</v>
      </c>
      <c r="Q121" s="284" t="s">
        <v>92</v>
      </c>
      <c r="R121" s="284" t="s">
        <v>91</v>
      </c>
      <c r="S121" s="305"/>
      <c r="T121" s="290" t="s">
        <v>272</v>
      </c>
      <c r="U121" s="290" t="s">
        <v>529</v>
      </c>
      <c r="V121" s="305"/>
      <c r="W121" s="305"/>
      <c r="X121" s="309">
        <v>495.3</v>
      </c>
      <c r="Y121" s="311" t="s">
        <v>673</v>
      </c>
    </row>
    <row r="122" spans="1:25" s="185" customFormat="1" ht="27.2" x14ac:dyDescent="0.2">
      <c r="A122" s="291">
        <v>4</v>
      </c>
      <c r="B122" s="290" t="s">
        <v>530</v>
      </c>
      <c r="C122" s="290" t="s">
        <v>476</v>
      </c>
      <c r="D122" s="290" t="s">
        <v>531</v>
      </c>
      <c r="E122" s="290" t="s">
        <v>532</v>
      </c>
      <c r="F122" s="290" t="s">
        <v>533</v>
      </c>
      <c r="G122" s="290" t="s">
        <v>495</v>
      </c>
      <c r="H122" s="290" t="s">
        <v>480</v>
      </c>
      <c r="I122" s="290" t="s">
        <v>250</v>
      </c>
      <c r="J122" s="290" t="s">
        <v>481</v>
      </c>
      <c r="K122" s="290" t="s">
        <v>272</v>
      </c>
      <c r="L122" s="290" t="s">
        <v>534</v>
      </c>
      <c r="M122" s="290" t="s">
        <v>535</v>
      </c>
      <c r="N122" s="290" t="s">
        <v>495</v>
      </c>
      <c r="O122" s="290" t="s">
        <v>276</v>
      </c>
      <c r="P122" s="290" t="s">
        <v>272</v>
      </c>
      <c r="Q122" s="290" t="s">
        <v>536</v>
      </c>
      <c r="R122" s="290" t="s">
        <v>272</v>
      </c>
      <c r="S122" s="305"/>
      <c r="T122" s="290" t="s">
        <v>537</v>
      </c>
      <c r="U122" s="290" t="s">
        <v>489</v>
      </c>
      <c r="V122" s="305"/>
      <c r="W122" s="305"/>
      <c r="X122" s="309">
        <v>249.81</v>
      </c>
      <c r="Y122" s="311" t="s">
        <v>674</v>
      </c>
    </row>
    <row r="123" spans="1:25" s="185" customFormat="1" x14ac:dyDescent="0.2">
      <c r="A123" s="285">
        <v>4</v>
      </c>
      <c r="B123" s="286">
        <v>17</v>
      </c>
      <c r="C123" s="284" t="s">
        <v>101</v>
      </c>
      <c r="D123" s="284" t="s">
        <v>179</v>
      </c>
      <c r="E123" s="284" t="s">
        <v>178</v>
      </c>
      <c r="F123" s="284" t="s">
        <v>177</v>
      </c>
      <c r="G123" s="284" t="s">
        <v>176</v>
      </c>
      <c r="H123" s="284" t="s">
        <v>97</v>
      </c>
      <c r="I123" s="284" t="s">
        <v>106</v>
      </c>
      <c r="J123" s="284" t="s">
        <v>443</v>
      </c>
      <c r="K123" s="284" t="s">
        <v>91</v>
      </c>
      <c r="L123" s="284" t="s">
        <v>444</v>
      </c>
      <c r="M123" s="286">
        <v>119</v>
      </c>
      <c r="N123" s="284" t="s">
        <v>94</v>
      </c>
      <c r="O123" s="284" t="s">
        <v>93</v>
      </c>
      <c r="P123" s="284" t="s">
        <v>91</v>
      </c>
      <c r="Q123" s="284" t="s">
        <v>175</v>
      </c>
      <c r="R123" s="284" t="s">
        <v>91</v>
      </c>
      <c r="S123" s="305"/>
      <c r="T123" s="284" t="s">
        <v>174</v>
      </c>
      <c r="U123" s="305"/>
      <c r="V123" s="305"/>
      <c r="W123" s="305"/>
      <c r="X123" s="186">
        <v>0</v>
      </c>
      <c r="Y123" s="310" t="s">
        <v>653</v>
      </c>
    </row>
    <row r="124" spans="1:25" s="185" customFormat="1" ht="64.55" x14ac:dyDescent="0.2">
      <c r="A124" s="285">
        <v>4</v>
      </c>
      <c r="B124" s="286">
        <v>18</v>
      </c>
      <c r="C124" s="284" t="s">
        <v>101</v>
      </c>
      <c r="D124" s="284" t="s">
        <v>265</v>
      </c>
      <c r="E124" s="284" t="s">
        <v>178</v>
      </c>
      <c r="F124" s="305" t="s">
        <v>538</v>
      </c>
      <c r="G124" s="284" t="s">
        <v>260</v>
      </c>
      <c r="H124" s="284" t="s">
        <v>97</v>
      </c>
      <c r="I124" s="284" t="s">
        <v>88</v>
      </c>
      <c r="J124" s="284" t="s">
        <v>264</v>
      </c>
      <c r="K124" s="284" t="s">
        <v>91</v>
      </c>
      <c r="L124" s="284" t="s">
        <v>155</v>
      </c>
      <c r="M124" s="286">
        <v>102</v>
      </c>
      <c r="N124" s="284" t="s">
        <v>94</v>
      </c>
      <c r="O124" s="284" t="s">
        <v>154</v>
      </c>
      <c r="P124" s="284" t="s">
        <v>255</v>
      </c>
      <c r="Q124" s="284" t="s">
        <v>92</v>
      </c>
      <c r="R124" s="284" t="s">
        <v>263</v>
      </c>
      <c r="S124" s="305"/>
      <c r="T124" s="284" t="s">
        <v>103</v>
      </c>
      <c r="U124" s="284" t="s">
        <v>110</v>
      </c>
      <c r="V124" s="305"/>
      <c r="W124" s="305"/>
      <c r="X124" s="309">
        <v>2573.02</v>
      </c>
      <c r="Y124" s="314" t="s">
        <v>670</v>
      </c>
    </row>
    <row r="125" spans="1:25" s="185" customFormat="1" ht="40.75" x14ac:dyDescent="0.2">
      <c r="A125" s="285">
        <v>4</v>
      </c>
      <c r="B125" s="290" t="s">
        <v>539</v>
      </c>
      <c r="C125" s="284" t="s">
        <v>101</v>
      </c>
      <c r="D125" s="284" t="s">
        <v>249</v>
      </c>
      <c r="E125" s="284" t="s">
        <v>118</v>
      </c>
      <c r="F125" s="305" t="s">
        <v>540</v>
      </c>
      <c r="G125" s="284" t="s">
        <v>94</v>
      </c>
      <c r="H125" s="284" t="s">
        <v>97</v>
      </c>
      <c r="I125" s="284" t="s">
        <v>88</v>
      </c>
      <c r="J125" s="284" t="s">
        <v>244</v>
      </c>
      <c r="K125" s="284" t="s">
        <v>91</v>
      </c>
      <c r="L125" s="284" t="s">
        <v>244</v>
      </c>
      <c r="M125" s="286">
        <v>119</v>
      </c>
      <c r="N125" s="284" t="s">
        <v>94</v>
      </c>
      <c r="O125" s="290" t="s">
        <v>272</v>
      </c>
      <c r="P125" s="284" t="s">
        <v>91</v>
      </c>
      <c r="Q125" s="284" t="s">
        <v>92</v>
      </c>
      <c r="R125" s="284" t="s">
        <v>91</v>
      </c>
      <c r="S125" s="305"/>
      <c r="T125" s="290" t="s">
        <v>272</v>
      </c>
      <c r="U125" s="290" t="s">
        <v>529</v>
      </c>
      <c r="V125" s="305"/>
      <c r="W125" s="305"/>
      <c r="X125" s="309">
        <v>479.91</v>
      </c>
      <c r="Y125" s="311" t="s">
        <v>673</v>
      </c>
    </row>
    <row r="126" spans="1:25" s="185" customFormat="1" ht="27.2" x14ac:dyDescent="0.2">
      <c r="A126" s="291">
        <v>4</v>
      </c>
      <c r="B126" s="290" t="s">
        <v>541</v>
      </c>
      <c r="C126" s="290" t="s">
        <v>476</v>
      </c>
      <c r="D126" s="290" t="s">
        <v>542</v>
      </c>
      <c r="E126" s="290" t="s">
        <v>532</v>
      </c>
      <c r="F126" s="290" t="s">
        <v>543</v>
      </c>
      <c r="G126" s="290" t="s">
        <v>495</v>
      </c>
      <c r="H126" s="290" t="s">
        <v>480</v>
      </c>
      <c r="I126" s="290" t="s">
        <v>324</v>
      </c>
      <c r="J126" s="290" t="s">
        <v>481</v>
      </c>
      <c r="K126" s="290" t="s">
        <v>272</v>
      </c>
      <c r="L126" s="290" t="s">
        <v>534</v>
      </c>
      <c r="M126" s="290" t="s">
        <v>535</v>
      </c>
      <c r="N126" s="290" t="s">
        <v>495</v>
      </c>
      <c r="O126" s="290" t="s">
        <v>276</v>
      </c>
      <c r="P126" s="290" t="s">
        <v>272</v>
      </c>
      <c r="Q126" s="290" t="s">
        <v>536</v>
      </c>
      <c r="R126" s="290" t="s">
        <v>272</v>
      </c>
      <c r="S126" s="305"/>
      <c r="T126" s="290" t="s">
        <v>537</v>
      </c>
      <c r="U126" s="290" t="s">
        <v>489</v>
      </c>
      <c r="V126" s="305"/>
      <c r="W126" s="305"/>
      <c r="X126" s="309">
        <v>264.47000000000003</v>
      </c>
      <c r="Y126" s="311" t="s">
        <v>675</v>
      </c>
    </row>
    <row r="127" spans="1:25" s="185" customFormat="1" ht="27.2" x14ac:dyDescent="0.2">
      <c r="A127" s="285">
        <v>4</v>
      </c>
      <c r="B127" s="286">
        <v>22</v>
      </c>
      <c r="C127" s="284" t="s">
        <v>101</v>
      </c>
      <c r="D127" s="284" t="s">
        <v>256</v>
      </c>
      <c r="E127" s="284" t="s">
        <v>128</v>
      </c>
      <c r="F127" s="305" t="s">
        <v>544</v>
      </c>
      <c r="G127" s="286">
        <v>850</v>
      </c>
      <c r="H127" s="284" t="s">
        <v>139</v>
      </c>
      <c r="I127" s="284" t="s">
        <v>106</v>
      </c>
      <c r="J127" s="284" t="s">
        <v>244</v>
      </c>
      <c r="K127" s="284" t="s">
        <v>91</v>
      </c>
      <c r="L127" s="284" t="s">
        <v>244</v>
      </c>
      <c r="M127" s="286">
        <v>102</v>
      </c>
      <c r="N127" s="284" t="s">
        <v>94</v>
      </c>
      <c r="O127" s="284" t="s">
        <v>91</v>
      </c>
      <c r="P127" s="284" t="s">
        <v>255</v>
      </c>
      <c r="Q127" s="284" t="s">
        <v>91</v>
      </c>
      <c r="R127" s="284" t="s">
        <v>91</v>
      </c>
      <c r="S127" s="305"/>
      <c r="T127" s="284" t="s">
        <v>89</v>
      </c>
      <c r="U127" s="284" t="s">
        <v>254</v>
      </c>
      <c r="V127" s="305"/>
      <c r="W127" s="305"/>
      <c r="X127" s="309">
        <v>350.47</v>
      </c>
      <c r="Y127" s="311" t="s">
        <v>676</v>
      </c>
    </row>
    <row r="128" spans="1:25" s="185" customFormat="1" ht="25.85" x14ac:dyDescent="0.2">
      <c r="A128" s="285">
        <v>4</v>
      </c>
      <c r="B128" s="286">
        <v>23</v>
      </c>
      <c r="C128" s="284" t="s">
        <v>101</v>
      </c>
      <c r="D128" s="284" t="s">
        <v>262</v>
      </c>
      <c r="E128" s="284" t="s">
        <v>128</v>
      </c>
      <c r="F128" s="284" t="s">
        <v>545</v>
      </c>
      <c r="G128" s="286">
        <v>850</v>
      </c>
      <c r="H128" s="284" t="s">
        <v>97</v>
      </c>
      <c r="I128" s="284" t="s">
        <v>106</v>
      </c>
      <c r="J128" s="284" t="s">
        <v>252</v>
      </c>
      <c r="K128" s="284" t="s">
        <v>91</v>
      </c>
      <c r="L128" s="284" t="s">
        <v>251</v>
      </c>
      <c r="M128" s="286">
        <v>102</v>
      </c>
      <c r="N128" s="284" t="s">
        <v>94</v>
      </c>
      <c r="O128" s="284" t="s">
        <v>91</v>
      </c>
      <c r="P128" s="284" t="s">
        <v>44</v>
      </c>
      <c r="Q128" s="284" t="s">
        <v>91</v>
      </c>
      <c r="R128" s="284" t="s">
        <v>91</v>
      </c>
      <c r="S128" s="305"/>
      <c r="T128" s="284" t="s">
        <v>91</v>
      </c>
      <c r="U128" s="284" t="s">
        <v>110</v>
      </c>
      <c r="V128" s="305"/>
      <c r="W128" s="305"/>
      <c r="X128" s="309">
        <v>0</v>
      </c>
      <c r="Y128" s="185" t="s">
        <v>655</v>
      </c>
    </row>
    <row r="129" spans="1:25" s="185" customFormat="1" ht="38.75" x14ac:dyDescent="0.2">
      <c r="A129" s="285">
        <v>4</v>
      </c>
      <c r="B129" s="286">
        <v>24</v>
      </c>
      <c r="C129" s="284" t="s">
        <v>101</v>
      </c>
      <c r="D129" s="284" t="s">
        <v>248</v>
      </c>
      <c r="E129" s="284" t="s">
        <v>128</v>
      </c>
      <c r="F129" s="284" t="s">
        <v>546</v>
      </c>
      <c r="G129" s="286">
        <v>750</v>
      </c>
      <c r="H129" s="284" t="s">
        <v>97</v>
      </c>
      <c r="I129" s="284" t="s">
        <v>106</v>
      </c>
      <c r="J129" s="284" t="s">
        <v>251</v>
      </c>
      <c r="K129" s="284" t="s">
        <v>91</v>
      </c>
      <c r="L129" s="284" t="s">
        <v>251</v>
      </c>
      <c r="M129" s="284" t="s">
        <v>94</v>
      </c>
      <c r="N129" s="284" t="s">
        <v>94</v>
      </c>
      <c r="O129" s="284" t="s">
        <v>91</v>
      </c>
      <c r="P129" s="284" t="s">
        <v>124</v>
      </c>
      <c r="Q129" s="284" t="s">
        <v>123</v>
      </c>
      <c r="R129" s="284" t="s">
        <v>91</v>
      </c>
      <c r="S129" s="305"/>
      <c r="T129" s="284" t="s">
        <v>91</v>
      </c>
      <c r="U129" s="284" t="s">
        <v>110</v>
      </c>
      <c r="V129" s="305"/>
      <c r="W129" s="305"/>
      <c r="X129" s="309">
        <v>0</v>
      </c>
      <c r="Y129" s="185" t="s">
        <v>655</v>
      </c>
    </row>
    <row r="130" spans="1:25" s="185" customFormat="1" ht="38.75" x14ac:dyDescent="0.2">
      <c r="A130" s="285">
        <v>4</v>
      </c>
      <c r="B130" s="286">
        <v>25</v>
      </c>
      <c r="C130" s="284" t="s">
        <v>101</v>
      </c>
      <c r="D130" s="284" t="s">
        <v>248</v>
      </c>
      <c r="E130" s="284" t="s">
        <v>128</v>
      </c>
      <c r="F130" s="284" t="s">
        <v>546</v>
      </c>
      <c r="G130" s="286">
        <v>750</v>
      </c>
      <c r="H130" s="284" t="s">
        <v>97</v>
      </c>
      <c r="I130" s="284" t="s">
        <v>106</v>
      </c>
      <c r="J130" s="284" t="s">
        <v>251</v>
      </c>
      <c r="K130" s="284" t="s">
        <v>91</v>
      </c>
      <c r="L130" s="284" t="s">
        <v>251</v>
      </c>
      <c r="M130" s="284" t="s">
        <v>94</v>
      </c>
      <c r="N130" s="284" t="s">
        <v>94</v>
      </c>
      <c r="O130" s="284" t="s">
        <v>91</v>
      </c>
      <c r="P130" s="284" t="s">
        <v>124</v>
      </c>
      <c r="Q130" s="284" t="s">
        <v>123</v>
      </c>
      <c r="R130" s="284" t="s">
        <v>91</v>
      </c>
      <c r="S130" s="305"/>
      <c r="T130" s="284" t="s">
        <v>91</v>
      </c>
      <c r="U130" s="284" t="s">
        <v>110</v>
      </c>
      <c r="V130" s="305"/>
      <c r="W130" s="305"/>
      <c r="X130" s="309">
        <v>0</v>
      </c>
      <c r="Y130" s="185" t="s">
        <v>655</v>
      </c>
    </row>
    <row r="131" spans="1:25" s="185" customFormat="1" ht="38.75" x14ac:dyDescent="0.2">
      <c r="A131" s="285">
        <v>4</v>
      </c>
      <c r="B131" s="286">
        <v>26</v>
      </c>
      <c r="C131" s="284" t="s">
        <v>101</v>
      </c>
      <c r="D131" s="284" t="s">
        <v>248</v>
      </c>
      <c r="E131" s="284" t="s">
        <v>128</v>
      </c>
      <c r="F131" s="284" t="s">
        <v>546</v>
      </c>
      <c r="G131" s="286">
        <v>750</v>
      </c>
      <c r="H131" s="284" t="s">
        <v>97</v>
      </c>
      <c r="I131" s="284" t="s">
        <v>106</v>
      </c>
      <c r="J131" s="284" t="s">
        <v>251</v>
      </c>
      <c r="K131" s="284" t="s">
        <v>91</v>
      </c>
      <c r="L131" s="284" t="s">
        <v>251</v>
      </c>
      <c r="M131" s="284" t="s">
        <v>94</v>
      </c>
      <c r="N131" s="284" t="s">
        <v>94</v>
      </c>
      <c r="O131" s="284" t="s">
        <v>91</v>
      </c>
      <c r="P131" s="284" t="s">
        <v>124</v>
      </c>
      <c r="Q131" s="284" t="s">
        <v>123</v>
      </c>
      <c r="R131" s="284" t="s">
        <v>91</v>
      </c>
      <c r="S131" s="305"/>
      <c r="T131" s="284" t="s">
        <v>91</v>
      </c>
      <c r="U131" s="284" t="s">
        <v>110</v>
      </c>
      <c r="V131" s="305"/>
      <c r="W131" s="305"/>
      <c r="X131" s="309">
        <v>0</v>
      </c>
      <c r="Y131" s="185" t="s">
        <v>655</v>
      </c>
    </row>
    <row r="132" spans="1:25" s="185" customFormat="1" ht="38.75" x14ac:dyDescent="0.2">
      <c r="A132" s="285">
        <v>4</v>
      </c>
      <c r="B132" s="286">
        <v>27</v>
      </c>
      <c r="C132" s="284" t="s">
        <v>101</v>
      </c>
      <c r="D132" s="284" t="s">
        <v>257</v>
      </c>
      <c r="E132" s="284" t="s">
        <v>128</v>
      </c>
      <c r="F132" s="284" t="s">
        <v>547</v>
      </c>
      <c r="G132" s="284" t="s">
        <v>94</v>
      </c>
      <c r="H132" s="284" t="s">
        <v>97</v>
      </c>
      <c r="I132" s="284" t="s">
        <v>88</v>
      </c>
      <c r="J132" s="284" t="s">
        <v>251</v>
      </c>
      <c r="K132" s="284" t="s">
        <v>91</v>
      </c>
      <c r="L132" s="284" t="s">
        <v>251</v>
      </c>
      <c r="M132" s="286">
        <v>119</v>
      </c>
      <c r="N132" s="284" t="s">
        <v>94</v>
      </c>
      <c r="O132" s="284" t="s">
        <v>6</v>
      </c>
      <c r="P132" s="284" t="s">
        <v>91</v>
      </c>
      <c r="Q132" s="284" t="s">
        <v>92</v>
      </c>
      <c r="R132" s="284" t="s">
        <v>91</v>
      </c>
      <c r="S132" s="305"/>
      <c r="T132" s="284" t="s">
        <v>232</v>
      </c>
      <c r="U132" s="284" t="s">
        <v>110</v>
      </c>
      <c r="V132" s="305"/>
      <c r="W132" s="305"/>
      <c r="X132" s="309">
        <v>392.04</v>
      </c>
      <c r="Y132" s="315" t="s">
        <v>677</v>
      </c>
    </row>
    <row r="133" spans="1:25" s="185" customFormat="1" ht="38.75" x14ac:dyDescent="0.2">
      <c r="A133" s="285">
        <v>4</v>
      </c>
      <c r="B133" s="286">
        <v>28</v>
      </c>
      <c r="C133" s="284" t="s">
        <v>101</v>
      </c>
      <c r="D133" s="284" t="s">
        <v>248</v>
      </c>
      <c r="E133" s="284" t="s">
        <v>128</v>
      </c>
      <c r="F133" s="284" t="s">
        <v>546</v>
      </c>
      <c r="G133" s="286">
        <v>750</v>
      </c>
      <c r="H133" s="284" t="s">
        <v>97</v>
      </c>
      <c r="I133" s="284" t="s">
        <v>106</v>
      </c>
      <c r="J133" s="284" t="s">
        <v>251</v>
      </c>
      <c r="K133" s="284" t="s">
        <v>91</v>
      </c>
      <c r="L133" s="284" t="s">
        <v>251</v>
      </c>
      <c r="M133" s="284" t="s">
        <v>94</v>
      </c>
      <c r="N133" s="284" t="s">
        <v>94</v>
      </c>
      <c r="O133" s="284" t="s">
        <v>91</v>
      </c>
      <c r="P133" s="284" t="s">
        <v>124</v>
      </c>
      <c r="Q133" s="284" t="s">
        <v>123</v>
      </c>
      <c r="R133" s="284" t="s">
        <v>91</v>
      </c>
      <c r="S133" s="305"/>
      <c r="T133" s="284" t="s">
        <v>91</v>
      </c>
      <c r="U133" s="284" t="s">
        <v>110</v>
      </c>
      <c r="V133" s="305"/>
      <c r="W133" s="305"/>
      <c r="X133" s="309">
        <v>0</v>
      </c>
      <c r="Y133" s="185" t="s">
        <v>655</v>
      </c>
    </row>
    <row r="134" spans="1:25" s="185" customFormat="1" ht="38.75" x14ac:dyDescent="0.2">
      <c r="A134" s="285">
        <v>4</v>
      </c>
      <c r="B134" s="286">
        <v>29</v>
      </c>
      <c r="C134" s="284" t="s">
        <v>101</v>
      </c>
      <c r="D134" s="284" t="s">
        <v>248</v>
      </c>
      <c r="E134" s="284" t="s">
        <v>128</v>
      </c>
      <c r="F134" s="284" t="s">
        <v>546</v>
      </c>
      <c r="G134" s="286">
        <v>750</v>
      </c>
      <c r="H134" s="284" t="s">
        <v>97</v>
      </c>
      <c r="I134" s="284" t="s">
        <v>106</v>
      </c>
      <c r="J134" s="284" t="s">
        <v>251</v>
      </c>
      <c r="K134" s="284" t="s">
        <v>91</v>
      </c>
      <c r="L134" s="284" t="s">
        <v>251</v>
      </c>
      <c r="M134" s="284" t="s">
        <v>94</v>
      </c>
      <c r="N134" s="284" t="s">
        <v>94</v>
      </c>
      <c r="O134" s="284" t="s">
        <v>91</v>
      </c>
      <c r="P134" s="284" t="s">
        <v>124</v>
      </c>
      <c r="Q134" s="284" t="s">
        <v>123</v>
      </c>
      <c r="R134" s="284" t="s">
        <v>91</v>
      </c>
      <c r="S134" s="305"/>
      <c r="T134" s="284" t="s">
        <v>91</v>
      </c>
      <c r="U134" s="284" t="s">
        <v>110</v>
      </c>
      <c r="V134" s="305"/>
      <c r="W134" s="305"/>
      <c r="X134" s="309">
        <v>0</v>
      </c>
      <c r="Y134" s="185" t="s">
        <v>655</v>
      </c>
    </row>
    <row r="135" spans="1:25" s="185" customFormat="1" ht="38.75" x14ac:dyDescent="0.2">
      <c r="A135" s="285">
        <v>4</v>
      </c>
      <c r="B135" s="286">
        <v>30</v>
      </c>
      <c r="C135" s="284" t="s">
        <v>101</v>
      </c>
      <c r="D135" s="284" t="s">
        <v>248</v>
      </c>
      <c r="E135" s="284" t="s">
        <v>128</v>
      </c>
      <c r="F135" s="284" t="s">
        <v>546</v>
      </c>
      <c r="G135" s="286">
        <v>750</v>
      </c>
      <c r="H135" s="284" t="s">
        <v>97</v>
      </c>
      <c r="I135" s="284" t="s">
        <v>106</v>
      </c>
      <c r="J135" s="284" t="s">
        <v>251</v>
      </c>
      <c r="K135" s="284" t="s">
        <v>91</v>
      </c>
      <c r="L135" s="284" t="s">
        <v>251</v>
      </c>
      <c r="M135" s="284" t="s">
        <v>94</v>
      </c>
      <c r="N135" s="284" t="s">
        <v>94</v>
      </c>
      <c r="O135" s="284" t="s">
        <v>91</v>
      </c>
      <c r="P135" s="284" t="s">
        <v>124</v>
      </c>
      <c r="Q135" s="284" t="s">
        <v>123</v>
      </c>
      <c r="R135" s="284" t="s">
        <v>91</v>
      </c>
      <c r="S135" s="305"/>
      <c r="T135" s="284" t="s">
        <v>91</v>
      </c>
      <c r="U135" s="284" t="s">
        <v>110</v>
      </c>
      <c r="V135" s="305"/>
      <c r="W135" s="305"/>
      <c r="X135" s="309">
        <v>0</v>
      </c>
      <c r="Y135" s="185" t="s">
        <v>655</v>
      </c>
    </row>
    <row r="136" spans="1:25" s="185" customFormat="1" ht="38.75" x14ac:dyDescent="0.2">
      <c r="A136" s="285">
        <v>4</v>
      </c>
      <c r="B136" s="286">
        <v>31</v>
      </c>
      <c r="C136" s="284" t="s">
        <v>101</v>
      </c>
      <c r="D136" s="284" t="s">
        <v>248</v>
      </c>
      <c r="E136" s="284" t="s">
        <v>128</v>
      </c>
      <c r="F136" s="284" t="s">
        <v>546</v>
      </c>
      <c r="G136" s="286">
        <v>750</v>
      </c>
      <c r="H136" s="284" t="s">
        <v>97</v>
      </c>
      <c r="I136" s="284" t="s">
        <v>106</v>
      </c>
      <c r="J136" s="284" t="s">
        <v>251</v>
      </c>
      <c r="K136" s="284" t="s">
        <v>91</v>
      </c>
      <c r="L136" s="284" t="s">
        <v>251</v>
      </c>
      <c r="M136" s="284" t="s">
        <v>94</v>
      </c>
      <c r="N136" s="284" t="s">
        <v>94</v>
      </c>
      <c r="O136" s="284" t="s">
        <v>91</v>
      </c>
      <c r="P136" s="284" t="s">
        <v>124</v>
      </c>
      <c r="Q136" s="284" t="s">
        <v>123</v>
      </c>
      <c r="R136" s="284" t="s">
        <v>91</v>
      </c>
      <c r="S136" s="305"/>
      <c r="T136" s="284" t="s">
        <v>91</v>
      </c>
      <c r="U136" s="284" t="s">
        <v>110</v>
      </c>
      <c r="V136" s="305"/>
      <c r="W136" s="305"/>
      <c r="X136" s="309">
        <v>0</v>
      </c>
      <c r="Y136" s="185" t="s">
        <v>655</v>
      </c>
    </row>
    <row r="137" spans="1:25" s="185" customFormat="1" ht="51.65" x14ac:dyDescent="0.2">
      <c r="A137" s="285">
        <v>4</v>
      </c>
      <c r="B137" s="286">
        <v>32</v>
      </c>
      <c r="C137" s="284" t="s">
        <v>101</v>
      </c>
      <c r="D137" s="284" t="s">
        <v>261</v>
      </c>
      <c r="E137" s="284" t="s">
        <v>245</v>
      </c>
      <c r="F137" s="305" t="s">
        <v>548</v>
      </c>
      <c r="G137" s="286">
        <v>1050</v>
      </c>
      <c r="H137" s="284" t="s">
        <v>139</v>
      </c>
      <c r="I137" s="284" t="s">
        <v>106</v>
      </c>
      <c r="J137" s="284" t="s">
        <v>259</v>
      </c>
      <c r="K137" s="284" t="s">
        <v>87</v>
      </c>
      <c r="L137" s="284" t="s">
        <v>244</v>
      </c>
      <c r="M137" s="286">
        <v>102</v>
      </c>
      <c r="N137" s="284" t="s">
        <v>94</v>
      </c>
      <c r="O137" s="284" t="s">
        <v>93</v>
      </c>
      <c r="P137" s="284" t="s">
        <v>113</v>
      </c>
      <c r="Q137" s="284" t="s">
        <v>91</v>
      </c>
      <c r="R137" s="284" t="s">
        <v>258</v>
      </c>
      <c r="S137" s="305"/>
      <c r="T137" s="284" t="s">
        <v>103</v>
      </c>
      <c r="U137" s="284" t="s">
        <v>254</v>
      </c>
      <c r="V137" s="305"/>
      <c r="W137" s="305"/>
      <c r="X137" s="309">
        <v>2353.02</v>
      </c>
      <c r="Y137" s="314" t="s">
        <v>678</v>
      </c>
    </row>
    <row r="138" spans="1:25" s="185" customFormat="1" ht="38.75" x14ac:dyDescent="0.2">
      <c r="A138" s="285">
        <v>4</v>
      </c>
      <c r="B138" s="286">
        <v>33</v>
      </c>
      <c r="C138" s="284" t="s">
        <v>101</v>
      </c>
      <c r="D138" s="284" t="s">
        <v>257</v>
      </c>
      <c r="E138" s="284" t="s">
        <v>128</v>
      </c>
      <c r="F138" s="284" t="s">
        <v>547</v>
      </c>
      <c r="G138" s="284" t="s">
        <v>94</v>
      </c>
      <c r="H138" s="284" t="s">
        <v>97</v>
      </c>
      <c r="I138" s="284" t="s">
        <v>88</v>
      </c>
      <c r="J138" s="284" t="s">
        <v>251</v>
      </c>
      <c r="K138" s="284" t="s">
        <v>91</v>
      </c>
      <c r="L138" s="284" t="s">
        <v>251</v>
      </c>
      <c r="M138" s="286">
        <v>119</v>
      </c>
      <c r="N138" s="284" t="s">
        <v>94</v>
      </c>
      <c r="O138" s="284" t="s">
        <v>6</v>
      </c>
      <c r="P138" s="284" t="s">
        <v>91</v>
      </c>
      <c r="Q138" s="284" t="s">
        <v>92</v>
      </c>
      <c r="R138" s="284" t="s">
        <v>91</v>
      </c>
      <c r="S138" s="305"/>
      <c r="T138" s="284" t="s">
        <v>232</v>
      </c>
      <c r="U138" s="284" t="s">
        <v>110</v>
      </c>
      <c r="V138" s="305"/>
      <c r="W138" s="305"/>
      <c r="X138" s="309">
        <v>392.04</v>
      </c>
      <c r="Y138" s="315" t="s">
        <v>677</v>
      </c>
    </row>
    <row r="139" spans="1:25" s="185" customFormat="1" ht="27.2" x14ac:dyDescent="0.2">
      <c r="A139" s="285">
        <v>4</v>
      </c>
      <c r="B139" s="286">
        <v>34</v>
      </c>
      <c r="C139" s="284" t="s">
        <v>101</v>
      </c>
      <c r="D139" s="284" t="s">
        <v>256</v>
      </c>
      <c r="E139" s="284" t="s">
        <v>128</v>
      </c>
      <c r="F139" s="305" t="s">
        <v>549</v>
      </c>
      <c r="G139" s="286">
        <v>850</v>
      </c>
      <c r="H139" s="284" t="s">
        <v>139</v>
      </c>
      <c r="I139" s="284" t="s">
        <v>106</v>
      </c>
      <c r="J139" s="284" t="s">
        <v>244</v>
      </c>
      <c r="K139" s="284" t="s">
        <v>91</v>
      </c>
      <c r="L139" s="284" t="s">
        <v>244</v>
      </c>
      <c r="M139" s="286">
        <v>102</v>
      </c>
      <c r="N139" s="284" t="s">
        <v>94</v>
      </c>
      <c r="O139" s="284" t="s">
        <v>91</v>
      </c>
      <c r="P139" s="284" t="s">
        <v>255</v>
      </c>
      <c r="Q139" s="284" t="s">
        <v>91</v>
      </c>
      <c r="R139" s="284" t="s">
        <v>91</v>
      </c>
      <c r="S139" s="305"/>
      <c r="T139" s="284" t="s">
        <v>89</v>
      </c>
      <c r="U139" s="284" t="s">
        <v>254</v>
      </c>
      <c r="V139" s="305"/>
      <c r="W139" s="305"/>
      <c r="X139" s="309">
        <v>350.47</v>
      </c>
      <c r="Y139" s="311" t="s">
        <v>676</v>
      </c>
    </row>
    <row r="140" spans="1:25" s="185" customFormat="1" ht="25.85" x14ac:dyDescent="0.2">
      <c r="A140" s="285">
        <v>4</v>
      </c>
      <c r="B140" s="286">
        <v>35</v>
      </c>
      <c r="C140" s="284" t="s">
        <v>101</v>
      </c>
      <c r="D140" s="284" t="s">
        <v>253</v>
      </c>
      <c r="E140" s="284" t="s">
        <v>128</v>
      </c>
      <c r="F140" s="284" t="s">
        <v>545</v>
      </c>
      <c r="G140" s="286">
        <v>850</v>
      </c>
      <c r="H140" s="284" t="s">
        <v>97</v>
      </c>
      <c r="I140" s="284" t="s">
        <v>106</v>
      </c>
      <c r="J140" s="284" t="s">
        <v>252</v>
      </c>
      <c r="K140" s="284" t="s">
        <v>91</v>
      </c>
      <c r="L140" s="284" t="s">
        <v>251</v>
      </c>
      <c r="M140" s="286">
        <v>102</v>
      </c>
      <c r="N140" s="284" t="s">
        <v>94</v>
      </c>
      <c r="O140" s="284" t="s">
        <v>91</v>
      </c>
      <c r="P140" s="284" t="s">
        <v>44</v>
      </c>
      <c r="Q140" s="284" t="s">
        <v>91</v>
      </c>
      <c r="R140" s="284" t="s">
        <v>91</v>
      </c>
      <c r="S140" s="305"/>
      <c r="T140" s="284" t="s">
        <v>91</v>
      </c>
      <c r="U140" s="284" t="s">
        <v>110</v>
      </c>
      <c r="V140" s="305"/>
      <c r="W140" s="305"/>
      <c r="X140" s="309">
        <v>0</v>
      </c>
      <c r="Y140" s="185" t="s">
        <v>655</v>
      </c>
    </row>
    <row r="141" spans="1:25" s="185" customFormat="1" ht="38.75" x14ac:dyDescent="0.2">
      <c r="A141" s="285">
        <v>4</v>
      </c>
      <c r="B141" s="286">
        <v>36</v>
      </c>
      <c r="C141" s="284" t="s">
        <v>101</v>
      </c>
      <c r="D141" s="284" t="s">
        <v>248</v>
      </c>
      <c r="E141" s="284" t="s">
        <v>128</v>
      </c>
      <c r="F141" s="284" t="s">
        <v>546</v>
      </c>
      <c r="G141" s="286">
        <v>750</v>
      </c>
      <c r="H141" s="284" t="s">
        <v>97</v>
      </c>
      <c r="I141" s="284" t="s">
        <v>106</v>
      </c>
      <c r="J141" s="284" t="s">
        <v>251</v>
      </c>
      <c r="K141" s="284" t="s">
        <v>91</v>
      </c>
      <c r="L141" s="284" t="s">
        <v>251</v>
      </c>
      <c r="M141" s="284" t="s">
        <v>94</v>
      </c>
      <c r="N141" s="284" t="s">
        <v>94</v>
      </c>
      <c r="O141" s="284" t="s">
        <v>91</v>
      </c>
      <c r="P141" s="284" t="s">
        <v>124</v>
      </c>
      <c r="Q141" s="284" t="s">
        <v>123</v>
      </c>
      <c r="R141" s="284" t="s">
        <v>91</v>
      </c>
      <c r="S141" s="305"/>
      <c r="T141" s="284" t="s">
        <v>91</v>
      </c>
      <c r="U141" s="284" t="s">
        <v>110</v>
      </c>
      <c r="V141" s="305"/>
      <c r="W141" s="305"/>
      <c r="X141" s="309">
        <v>0</v>
      </c>
      <c r="Y141" s="185" t="s">
        <v>655</v>
      </c>
    </row>
    <row r="142" spans="1:25" s="185" customFormat="1" ht="38.75" x14ac:dyDescent="0.2">
      <c r="A142" s="285">
        <v>4</v>
      </c>
      <c r="B142" s="286">
        <v>37</v>
      </c>
      <c r="C142" s="284" t="s">
        <v>101</v>
      </c>
      <c r="D142" s="284" t="s">
        <v>248</v>
      </c>
      <c r="E142" s="284" t="s">
        <v>128</v>
      </c>
      <c r="F142" s="284" t="s">
        <v>546</v>
      </c>
      <c r="G142" s="286">
        <v>750</v>
      </c>
      <c r="H142" s="284" t="s">
        <v>97</v>
      </c>
      <c r="I142" s="284" t="s">
        <v>106</v>
      </c>
      <c r="J142" s="284" t="s">
        <v>251</v>
      </c>
      <c r="K142" s="284" t="s">
        <v>91</v>
      </c>
      <c r="L142" s="284" t="s">
        <v>251</v>
      </c>
      <c r="M142" s="284" t="s">
        <v>94</v>
      </c>
      <c r="N142" s="284" t="s">
        <v>94</v>
      </c>
      <c r="O142" s="284" t="s">
        <v>91</v>
      </c>
      <c r="P142" s="284" t="s">
        <v>124</v>
      </c>
      <c r="Q142" s="284" t="s">
        <v>123</v>
      </c>
      <c r="R142" s="284" t="s">
        <v>91</v>
      </c>
      <c r="S142" s="305"/>
      <c r="T142" s="284" t="s">
        <v>91</v>
      </c>
      <c r="U142" s="284" t="s">
        <v>110</v>
      </c>
      <c r="V142" s="305"/>
      <c r="W142" s="305"/>
      <c r="X142" s="309">
        <v>0</v>
      </c>
      <c r="Y142" s="185" t="s">
        <v>655</v>
      </c>
    </row>
    <row r="143" spans="1:25" s="185" customFormat="1" ht="38.75" x14ac:dyDescent="0.2">
      <c r="A143" s="285">
        <v>4</v>
      </c>
      <c r="B143" s="286">
        <v>38</v>
      </c>
      <c r="C143" s="284" t="s">
        <v>101</v>
      </c>
      <c r="D143" s="284" t="s">
        <v>248</v>
      </c>
      <c r="E143" s="284" t="s">
        <v>128</v>
      </c>
      <c r="F143" s="284" t="s">
        <v>546</v>
      </c>
      <c r="G143" s="286">
        <v>750</v>
      </c>
      <c r="H143" s="284" t="s">
        <v>97</v>
      </c>
      <c r="I143" s="284" t="s">
        <v>106</v>
      </c>
      <c r="J143" s="284" t="s">
        <v>251</v>
      </c>
      <c r="K143" s="284" t="s">
        <v>91</v>
      </c>
      <c r="L143" s="284" t="s">
        <v>251</v>
      </c>
      <c r="M143" s="284" t="s">
        <v>94</v>
      </c>
      <c r="N143" s="284" t="s">
        <v>94</v>
      </c>
      <c r="O143" s="284" t="s">
        <v>91</v>
      </c>
      <c r="P143" s="284" t="s">
        <v>124</v>
      </c>
      <c r="Q143" s="284" t="s">
        <v>123</v>
      </c>
      <c r="R143" s="284" t="s">
        <v>91</v>
      </c>
      <c r="S143" s="305"/>
      <c r="T143" s="284" t="s">
        <v>91</v>
      </c>
      <c r="U143" s="284" t="s">
        <v>110</v>
      </c>
      <c r="V143" s="305"/>
      <c r="W143" s="305"/>
      <c r="X143" s="309">
        <v>0</v>
      </c>
      <c r="Y143" s="185" t="s">
        <v>655</v>
      </c>
    </row>
    <row r="144" spans="1:25" s="185" customFormat="1" ht="38.75" x14ac:dyDescent="0.2">
      <c r="A144" s="285">
        <v>4</v>
      </c>
      <c r="B144" s="286">
        <v>39</v>
      </c>
      <c r="C144" s="284" t="s">
        <v>101</v>
      </c>
      <c r="D144" s="284" t="s">
        <v>248</v>
      </c>
      <c r="E144" s="284" t="s">
        <v>128</v>
      </c>
      <c r="F144" s="284" t="s">
        <v>546</v>
      </c>
      <c r="G144" s="286">
        <v>750</v>
      </c>
      <c r="H144" s="284" t="s">
        <v>97</v>
      </c>
      <c r="I144" s="284" t="s">
        <v>106</v>
      </c>
      <c r="J144" s="284" t="s">
        <v>251</v>
      </c>
      <c r="K144" s="284" t="s">
        <v>91</v>
      </c>
      <c r="L144" s="284" t="s">
        <v>251</v>
      </c>
      <c r="M144" s="284" t="s">
        <v>94</v>
      </c>
      <c r="N144" s="284" t="s">
        <v>94</v>
      </c>
      <c r="O144" s="284" t="s">
        <v>91</v>
      </c>
      <c r="P144" s="284" t="s">
        <v>124</v>
      </c>
      <c r="Q144" s="284" t="s">
        <v>123</v>
      </c>
      <c r="R144" s="284" t="s">
        <v>91</v>
      </c>
      <c r="S144" s="305"/>
      <c r="T144" s="284" t="s">
        <v>91</v>
      </c>
      <c r="U144" s="284" t="s">
        <v>110</v>
      </c>
      <c r="V144" s="305"/>
      <c r="W144" s="305"/>
      <c r="X144" s="309">
        <v>0</v>
      </c>
      <c r="Y144" s="185" t="s">
        <v>655</v>
      </c>
    </row>
    <row r="145" spans="1:25" s="185" customFormat="1" ht="38.75" x14ac:dyDescent="0.2">
      <c r="A145" s="285">
        <v>4</v>
      </c>
      <c r="B145" s="286">
        <v>40</v>
      </c>
      <c r="C145" s="284" t="s">
        <v>101</v>
      </c>
      <c r="D145" s="284" t="s">
        <v>248</v>
      </c>
      <c r="E145" s="284" t="s">
        <v>128</v>
      </c>
      <c r="F145" s="284" t="s">
        <v>546</v>
      </c>
      <c r="G145" s="286">
        <v>750</v>
      </c>
      <c r="H145" s="284" t="s">
        <v>97</v>
      </c>
      <c r="I145" s="284" t="s">
        <v>106</v>
      </c>
      <c r="J145" s="284" t="s">
        <v>251</v>
      </c>
      <c r="K145" s="284" t="s">
        <v>91</v>
      </c>
      <c r="L145" s="284" t="s">
        <v>251</v>
      </c>
      <c r="M145" s="284" t="s">
        <v>94</v>
      </c>
      <c r="N145" s="284" t="s">
        <v>94</v>
      </c>
      <c r="O145" s="284" t="s">
        <v>91</v>
      </c>
      <c r="P145" s="284" t="s">
        <v>124</v>
      </c>
      <c r="Q145" s="284" t="s">
        <v>123</v>
      </c>
      <c r="R145" s="284" t="s">
        <v>91</v>
      </c>
      <c r="S145" s="305"/>
      <c r="T145" s="284" t="s">
        <v>91</v>
      </c>
      <c r="U145" s="284" t="s">
        <v>110</v>
      </c>
      <c r="V145" s="305"/>
      <c r="W145" s="305"/>
      <c r="X145" s="309">
        <v>0</v>
      </c>
      <c r="Y145" s="185" t="s">
        <v>655</v>
      </c>
    </row>
    <row r="146" spans="1:25" s="185" customFormat="1" ht="38.75" x14ac:dyDescent="0.2">
      <c r="A146" s="285">
        <v>4</v>
      </c>
      <c r="B146" s="286">
        <v>41</v>
      </c>
      <c r="C146" s="284" t="s">
        <v>101</v>
      </c>
      <c r="D146" s="284" t="s">
        <v>248</v>
      </c>
      <c r="E146" s="284" t="s">
        <v>128</v>
      </c>
      <c r="F146" s="284" t="s">
        <v>546</v>
      </c>
      <c r="G146" s="286">
        <v>750</v>
      </c>
      <c r="H146" s="284" t="s">
        <v>97</v>
      </c>
      <c r="I146" s="284" t="s">
        <v>106</v>
      </c>
      <c r="J146" s="284" t="s">
        <v>251</v>
      </c>
      <c r="K146" s="284" t="s">
        <v>91</v>
      </c>
      <c r="L146" s="284" t="s">
        <v>251</v>
      </c>
      <c r="M146" s="284" t="s">
        <v>94</v>
      </c>
      <c r="N146" s="284" t="s">
        <v>94</v>
      </c>
      <c r="O146" s="284" t="s">
        <v>91</v>
      </c>
      <c r="P146" s="284" t="s">
        <v>124</v>
      </c>
      <c r="Q146" s="284" t="s">
        <v>123</v>
      </c>
      <c r="R146" s="284" t="s">
        <v>91</v>
      </c>
      <c r="S146" s="305"/>
      <c r="T146" s="284" t="s">
        <v>91</v>
      </c>
      <c r="U146" s="284" t="s">
        <v>110</v>
      </c>
      <c r="V146" s="305"/>
      <c r="W146" s="305"/>
      <c r="X146" s="309">
        <v>0</v>
      </c>
      <c r="Y146" s="185" t="s">
        <v>655</v>
      </c>
    </row>
    <row r="147" spans="1:25" s="185" customFormat="1" ht="38.75" x14ac:dyDescent="0.2">
      <c r="A147" s="285">
        <v>4</v>
      </c>
      <c r="B147" s="286">
        <v>42</v>
      </c>
      <c r="C147" s="284" t="s">
        <v>101</v>
      </c>
      <c r="D147" s="284" t="s">
        <v>248</v>
      </c>
      <c r="E147" s="284" t="s">
        <v>128</v>
      </c>
      <c r="F147" s="284" t="s">
        <v>546</v>
      </c>
      <c r="G147" s="286">
        <v>750</v>
      </c>
      <c r="H147" s="284" t="s">
        <v>97</v>
      </c>
      <c r="I147" s="284" t="s">
        <v>106</v>
      </c>
      <c r="J147" s="284" t="s">
        <v>251</v>
      </c>
      <c r="K147" s="284" t="s">
        <v>91</v>
      </c>
      <c r="L147" s="284" t="s">
        <v>251</v>
      </c>
      <c r="M147" s="284" t="s">
        <v>94</v>
      </c>
      <c r="N147" s="284" t="s">
        <v>94</v>
      </c>
      <c r="O147" s="284" t="s">
        <v>91</v>
      </c>
      <c r="P147" s="284" t="s">
        <v>124</v>
      </c>
      <c r="Q147" s="284" t="s">
        <v>123</v>
      </c>
      <c r="R147" s="284" t="s">
        <v>91</v>
      </c>
      <c r="S147" s="305"/>
      <c r="T147" s="284" t="s">
        <v>91</v>
      </c>
      <c r="U147" s="284" t="s">
        <v>110</v>
      </c>
      <c r="V147" s="305"/>
      <c r="W147" s="305"/>
      <c r="X147" s="309">
        <v>0</v>
      </c>
      <c r="Y147" s="185" t="s">
        <v>655</v>
      </c>
    </row>
    <row r="148" spans="1:25" s="185" customFormat="1" ht="27.2" x14ac:dyDescent="0.2">
      <c r="A148" s="285">
        <v>4</v>
      </c>
      <c r="B148" s="290" t="s">
        <v>550</v>
      </c>
      <c r="C148" s="284" t="s">
        <v>101</v>
      </c>
      <c r="D148" s="284" t="s">
        <v>246</v>
      </c>
      <c r="E148" s="284" t="s">
        <v>245</v>
      </c>
      <c r="F148" s="305" t="s">
        <v>551</v>
      </c>
      <c r="G148" s="284" t="s">
        <v>94</v>
      </c>
      <c r="H148" s="284" t="s">
        <v>97</v>
      </c>
      <c r="I148" s="284" t="s">
        <v>106</v>
      </c>
      <c r="J148" s="284" t="s">
        <v>244</v>
      </c>
      <c r="K148" s="284" t="s">
        <v>91</v>
      </c>
      <c r="L148" s="284" t="s">
        <v>244</v>
      </c>
      <c r="M148" s="286">
        <v>102</v>
      </c>
      <c r="N148" s="284" t="s">
        <v>94</v>
      </c>
      <c r="O148" s="290" t="s">
        <v>272</v>
      </c>
      <c r="P148" s="284" t="s">
        <v>91</v>
      </c>
      <c r="Q148" s="284" t="s">
        <v>92</v>
      </c>
      <c r="R148" s="284" t="s">
        <v>91</v>
      </c>
      <c r="S148" s="305"/>
      <c r="T148" s="290" t="s">
        <v>272</v>
      </c>
      <c r="U148" s="284" t="s">
        <v>254</v>
      </c>
      <c r="V148" s="305"/>
      <c r="W148" s="305"/>
      <c r="X148" s="309">
        <v>466.54</v>
      </c>
      <c r="Y148" s="311" t="s">
        <v>673</v>
      </c>
    </row>
    <row r="149" spans="1:25" s="185" customFormat="1" ht="27.2" x14ac:dyDescent="0.2">
      <c r="A149" s="291">
        <v>4</v>
      </c>
      <c r="B149" s="290" t="s">
        <v>552</v>
      </c>
      <c r="C149" s="290" t="s">
        <v>476</v>
      </c>
      <c r="D149" s="290" t="s">
        <v>531</v>
      </c>
      <c r="E149" s="290" t="s">
        <v>532</v>
      </c>
      <c r="F149" s="290" t="s">
        <v>553</v>
      </c>
      <c r="G149" s="290" t="s">
        <v>495</v>
      </c>
      <c r="H149" s="290" t="s">
        <v>480</v>
      </c>
      <c r="I149" s="290" t="s">
        <v>250</v>
      </c>
      <c r="J149" s="290" t="s">
        <v>481</v>
      </c>
      <c r="K149" s="290" t="s">
        <v>272</v>
      </c>
      <c r="L149" s="290" t="s">
        <v>534</v>
      </c>
      <c r="M149" s="290" t="s">
        <v>535</v>
      </c>
      <c r="N149" s="290" t="s">
        <v>495</v>
      </c>
      <c r="O149" s="290" t="s">
        <v>276</v>
      </c>
      <c r="P149" s="290" t="s">
        <v>272</v>
      </c>
      <c r="Q149" s="290" t="s">
        <v>536</v>
      </c>
      <c r="R149" s="290" t="s">
        <v>272</v>
      </c>
      <c r="S149" s="305"/>
      <c r="T149" s="290" t="s">
        <v>537</v>
      </c>
      <c r="U149" s="290" t="s">
        <v>489</v>
      </c>
      <c r="V149" s="305"/>
      <c r="W149" s="305"/>
      <c r="X149" s="309">
        <v>250.15</v>
      </c>
      <c r="Y149" s="311" t="s">
        <v>679</v>
      </c>
    </row>
    <row r="150" spans="1:25" s="185" customFormat="1" ht="27.2" x14ac:dyDescent="0.2">
      <c r="A150" s="285">
        <v>4</v>
      </c>
      <c r="B150" s="286">
        <v>44</v>
      </c>
      <c r="C150" s="284" t="s">
        <v>101</v>
      </c>
      <c r="D150" s="284" t="s">
        <v>246</v>
      </c>
      <c r="E150" s="284" t="s">
        <v>245</v>
      </c>
      <c r="F150" s="305" t="s">
        <v>551</v>
      </c>
      <c r="G150" s="284" t="s">
        <v>94</v>
      </c>
      <c r="H150" s="284" t="s">
        <v>97</v>
      </c>
      <c r="I150" s="284" t="s">
        <v>106</v>
      </c>
      <c r="J150" s="284" t="s">
        <v>244</v>
      </c>
      <c r="K150" s="284" t="s">
        <v>91</v>
      </c>
      <c r="L150" s="284" t="s">
        <v>244</v>
      </c>
      <c r="M150" s="286">
        <v>102</v>
      </c>
      <c r="N150" s="284" t="s">
        <v>94</v>
      </c>
      <c r="O150" s="290" t="s">
        <v>272</v>
      </c>
      <c r="P150" s="284" t="s">
        <v>91</v>
      </c>
      <c r="Q150" s="284" t="s">
        <v>92</v>
      </c>
      <c r="R150" s="284" t="s">
        <v>91</v>
      </c>
      <c r="S150" s="305"/>
      <c r="T150" s="290" t="s">
        <v>272</v>
      </c>
      <c r="U150" s="284" t="s">
        <v>254</v>
      </c>
      <c r="V150" s="305"/>
      <c r="W150" s="305"/>
      <c r="X150" s="309">
        <v>466.54</v>
      </c>
      <c r="Y150" s="311" t="s">
        <v>673</v>
      </c>
    </row>
    <row r="151" spans="1:25" s="185" customFormat="1" ht="27.2" x14ac:dyDescent="0.2">
      <c r="A151" s="285">
        <v>4</v>
      </c>
      <c r="B151" s="290" t="s">
        <v>554</v>
      </c>
      <c r="C151" s="284" t="s">
        <v>101</v>
      </c>
      <c r="D151" s="284" t="s">
        <v>249</v>
      </c>
      <c r="E151" s="284" t="s">
        <v>245</v>
      </c>
      <c r="F151" s="305" t="s">
        <v>555</v>
      </c>
      <c r="G151" s="284" t="s">
        <v>94</v>
      </c>
      <c r="H151" s="284" t="s">
        <v>97</v>
      </c>
      <c r="I151" s="284" t="s">
        <v>88</v>
      </c>
      <c r="J151" s="284" t="s">
        <v>244</v>
      </c>
      <c r="K151" s="284" t="s">
        <v>91</v>
      </c>
      <c r="L151" s="284" t="s">
        <v>244</v>
      </c>
      <c r="M151" s="286">
        <v>102</v>
      </c>
      <c r="N151" s="284" t="s">
        <v>94</v>
      </c>
      <c r="O151" s="290" t="s">
        <v>272</v>
      </c>
      <c r="P151" s="284" t="s">
        <v>91</v>
      </c>
      <c r="Q151" s="284" t="s">
        <v>92</v>
      </c>
      <c r="R151" s="284" t="s">
        <v>91</v>
      </c>
      <c r="S151" s="305"/>
      <c r="T151" s="290" t="s">
        <v>272</v>
      </c>
      <c r="U151" s="284" t="s">
        <v>254</v>
      </c>
      <c r="V151" s="305"/>
      <c r="W151" s="305"/>
      <c r="X151" s="309">
        <v>445.81</v>
      </c>
      <c r="Y151" s="311" t="s">
        <v>673</v>
      </c>
    </row>
    <row r="152" spans="1:25" s="185" customFormat="1" ht="27.2" x14ac:dyDescent="0.2">
      <c r="A152" s="291">
        <v>4</v>
      </c>
      <c r="B152" s="290" t="s">
        <v>556</v>
      </c>
      <c r="C152" s="290" t="s">
        <v>476</v>
      </c>
      <c r="D152" s="290" t="s">
        <v>542</v>
      </c>
      <c r="E152" s="290" t="s">
        <v>532</v>
      </c>
      <c r="F152" s="290" t="s">
        <v>557</v>
      </c>
      <c r="G152" s="290" t="s">
        <v>495</v>
      </c>
      <c r="H152" s="290" t="s">
        <v>480</v>
      </c>
      <c r="I152" s="290" t="s">
        <v>324</v>
      </c>
      <c r="J152" s="290" t="s">
        <v>481</v>
      </c>
      <c r="K152" s="290" t="s">
        <v>272</v>
      </c>
      <c r="L152" s="290" t="s">
        <v>534</v>
      </c>
      <c r="M152" s="290" t="s">
        <v>535</v>
      </c>
      <c r="N152" s="290" t="s">
        <v>495</v>
      </c>
      <c r="O152" s="290" t="s">
        <v>276</v>
      </c>
      <c r="P152" s="290" t="s">
        <v>272</v>
      </c>
      <c r="Q152" s="290" t="s">
        <v>536</v>
      </c>
      <c r="R152" s="290" t="s">
        <v>272</v>
      </c>
      <c r="S152" s="305"/>
      <c r="T152" s="290" t="s">
        <v>537</v>
      </c>
      <c r="U152" s="290" t="s">
        <v>489</v>
      </c>
      <c r="V152" s="305"/>
      <c r="W152" s="305"/>
      <c r="X152" s="309">
        <v>255.65</v>
      </c>
      <c r="Y152" s="311" t="s">
        <v>680</v>
      </c>
    </row>
    <row r="153" spans="1:25" s="185" customFormat="1" ht="27.2" x14ac:dyDescent="0.2">
      <c r="A153" s="285">
        <v>4</v>
      </c>
      <c r="B153" s="286">
        <v>46</v>
      </c>
      <c r="C153" s="284" t="s">
        <v>101</v>
      </c>
      <c r="D153" s="284" t="s">
        <v>246</v>
      </c>
      <c r="E153" s="284" t="s">
        <v>245</v>
      </c>
      <c r="F153" s="305" t="s">
        <v>558</v>
      </c>
      <c r="G153" s="284" t="s">
        <v>94</v>
      </c>
      <c r="H153" s="284" t="s">
        <v>97</v>
      </c>
      <c r="I153" s="284" t="s">
        <v>106</v>
      </c>
      <c r="J153" s="284" t="s">
        <v>244</v>
      </c>
      <c r="K153" s="284" t="s">
        <v>91</v>
      </c>
      <c r="L153" s="284" t="s">
        <v>244</v>
      </c>
      <c r="M153" s="286">
        <v>102</v>
      </c>
      <c r="N153" s="284" t="s">
        <v>94</v>
      </c>
      <c r="O153" s="290" t="s">
        <v>272</v>
      </c>
      <c r="P153" s="284" t="s">
        <v>91</v>
      </c>
      <c r="Q153" s="284" t="s">
        <v>92</v>
      </c>
      <c r="R153" s="284" t="s">
        <v>91</v>
      </c>
      <c r="S153" s="305"/>
      <c r="T153" s="290" t="s">
        <v>272</v>
      </c>
      <c r="U153" s="284" t="s">
        <v>254</v>
      </c>
      <c r="V153" s="305"/>
      <c r="W153" s="305"/>
      <c r="X153" s="309">
        <v>480.98</v>
      </c>
      <c r="Y153" s="311" t="s">
        <v>673</v>
      </c>
    </row>
    <row r="154" spans="1:25" s="185" customFormat="1" ht="27.2" x14ac:dyDescent="0.2">
      <c r="A154" s="285">
        <v>4</v>
      </c>
      <c r="B154" s="286">
        <v>47</v>
      </c>
      <c r="C154" s="284" t="s">
        <v>101</v>
      </c>
      <c r="D154" s="284" t="s">
        <v>249</v>
      </c>
      <c r="E154" s="284" t="s">
        <v>245</v>
      </c>
      <c r="F154" s="305" t="s">
        <v>559</v>
      </c>
      <c r="G154" s="286">
        <v>2000</v>
      </c>
      <c r="H154" s="284" t="s">
        <v>97</v>
      </c>
      <c r="I154" s="284" t="s">
        <v>88</v>
      </c>
      <c r="J154" s="284" t="s">
        <v>244</v>
      </c>
      <c r="K154" s="284" t="s">
        <v>91</v>
      </c>
      <c r="L154" s="284" t="s">
        <v>244</v>
      </c>
      <c r="M154" s="286">
        <v>102</v>
      </c>
      <c r="N154" s="284" t="s">
        <v>94</v>
      </c>
      <c r="O154" s="290" t="s">
        <v>272</v>
      </c>
      <c r="P154" s="284" t="s">
        <v>91</v>
      </c>
      <c r="Q154" s="284" t="s">
        <v>92</v>
      </c>
      <c r="R154" s="284" t="s">
        <v>91</v>
      </c>
      <c r="S154" s="305"/>
      <c r="T154" s="290" t="s">
        <v>272</v>
      </c>
      <c r="U154" s="284" t="s">
        <v>254</v>
      </c>
      <c r="V154" s="305"/>
      <c r="W154" s="305"/>
      <c r="X154" s="309">
        <v>530.78</v>
      </c>
      <c r="Y154" s="311" t="s">
        <v>673</v>
      </c>
    </row>
    <row r="155" spans="1:25" s="185" customFormat="1" ht="27.2" x14ac:dyDescent="0.2">
      <c r="A155" s="285">
        <v>4</v>
      </c>
      <c r="B155" s="286">
        <v>48</v>
      </c>
      <c r="C155" s="284" t="s">
        <v>101</v>
      </c>
      <c r="D155" s="284" t="s">
        <v>249</v>
      </c>
      <c r="E155" s="284" t="s">
        <v>245</v>
      </c>
      <c r="F155" s="305" t="s">
        <v>560</v>
      </c>
      <c r="G155" s="284" t="s">
        <v>94</v>
      </c>
      <c r="H155" s="284" t="s">
        <v>97</v>
      </c>
      <c r="I155" s="284" t="s">
        <v>88</v>
      </c>
      <c r="J155" s="284" t="s">
        <v>244</v>
      </c>
      <c r="K155" s="284" t="s">
        <v>91</v>
      </c>
      <c r="L155" s="284" t="s">
        <v>244</v>
      </c>
      <c r="M155" s="286">
        <v>102</v>
      </c>
      <c r="N155" s="284" t="s">
        <v>94</v>
      </c>
      <c r="O155" s="290" t="s">
        <v>272</v>
      </c>
      <c r="P155" s="284" t="s">
        <v>91</v>
      </c>
      <c r="Q155" s="284" t="s">
        <v>92</v>
      </c>
      <c r="R155" s="284" t="s">
        <v>91</v>
      </c>
      <c r="S155" s="305"/>
      <c r="T155" s="290" t="s">
        <v>272</v>
      </c>
      <c r="U155" s="284" t="s">
        <v>254</v>
      </c>
      <c r="V155" s="305"/>
      <c r="W155" s="305"/>
      <c r="X155" s="309">
        <v>508.32</v>
      </c>
      <c r="Y155" s="311" t="s">
        <v>673</v>
      </c>
    </row>
    <row r="156" spans="1:25" s="185" customFormat="1" ht="27.2" x14ac:dyDescent="0.2">
      <c r="A156" s="285">
        <v>4</v>
      </c>
      <c r="B156" s="286">
        <v>49</v>
      </c>
      <c r="C156" s="284" t="s">
        <v>101</v>
      </c>
      <c r="D156" s="284" t="s">
        <v>246</v>
      </c>
      <c r="E156" s="284" t="s">
        <v>245</v>
      </c>
      <c r="F156" s="305" t="s">
        <v>561</v>
      </c>
      <c r="G156" s="284" t="s">
        <v>94</v>
      </c>
      <c r="H156" s="284" t="s">
        <v>97</v>
      </c>
      <c r="I156" s="284" t="s">
        <v>106</v>
      </c>
      <c r="J156" s="284" t="s">
        <v>244</v>
      </c>
      <c r="K156" s="284" t="s">
        <v>91</v>
      </c>
      <c r="L156" s="284" t="s">
        <v>244</v>
      </c>
      <c r="M156" s="286">
        <v>102</v>
      </c>
      <c r="N156" s="284" t="s">
        <v>94</v>
      </c>
      <c r="O156" s="290" t="s">
        <v>272</v>
      </c>
      <c r="P156" s="284" t="s">
        <v>91</v>
      </c>
      <c r="Q156" s="284" t="s">
        <v>92</v>
      </c>
      <c r="R156" s="284" t="s">
        <v>91</v>
      </c>
      <c r="S156" s="305"/>
      <c r="T156" s="290" t="s">
        <v>272</v>
      </c>
      <c r="U156" s="284" t="s">
        <v>254</v>
      </c>
      <c r="V156" s="305"/>
      <c r="W156" s="305"/>
      <c r="X156" s="309">
        <v>521.87</v>
      </c>
      <c r="Y156" s="311" t="s">
        <v>673</v>
      </c>
    </row>
    <row r="157" spans="1:25" s="185" customFormat="1" ht="27.2" x14ac:dyDescent="0.2">
      <c r="A157" s="285">
        <v>4</v>
      </c>
      <c r="B157" s="286">
        <v>50</v>
      </c>
      <c r="C157" s="284" t="s">
        <v>101</v>
      </c>
      <c r="D157" s="284" t="s">
        <v>249</v>
      </c>
      <c r="E157" s="284" t="s">
        <v>245</v>
      </c>
      <c r="F157" s="305" t="s">
        <v>559</v>
      </c>
      <c r="G157" s="286">
        <v>2000</v>
      </c>
      <c r="H157" s="284" t="s">
        <v>97</v>
      </c>
      <c r="I157" s="284" t="s">
        <v>88</v>
      </c>
      <c r="J157" s="284" t="s">
        <v>244</v>
      </c>
      <c r="K157" s="284" t="s">
        <v>91</v>
      </c>
      <c r="L157" s="284" t="s">
        <v>244</v>
      </c>
      <c r="M157" s="286">
        <v>102</v>
      </c>
      <c r="N157" s="284" t="s">
        <v>94</v>
      </c>
      <c r="O157" s="290" t="s">
        <v>272</v>
      </c>
      <c r="P157" s="284" t="s">
        <v>91</v>
      </c>
      <c r="Q157" s="284" t="s">
        <v>92</v>
      </c>
      <c r="R157" s="284" t="s">
        <v>91</v>
      </c>
      <c r="S157" s="305"/>
      <c r="T157" s="290" t="s">
        <v>272</v>
      </c>
      <c r="U157" s="284" t="s">
        <v>254</v>
      </c>
      <c r="V157" s="305"/>
      <c r="W157" s="305"/>
      <c r="X157" s="309">
        <v>530.78</v>
      </c>
      <c r="Y157" s="311" t="s">
        <v>673</v>
      </c>
    </row>
    <row r="158" spans="1:25" s="185" customFormat="1" ht="27.2" x14ac:dyDescent="0.2">
      <c r="A158" s="285">
        <v>4</v>
      </c>
      <c r="B158" s="286">
        <v>51</v>
      </c>
      <c r="C158" s="284" t="s">
        <v>101</v>
      </c>
      <c r="D158" s="284" t="s">
        <v>249</v>
      </c>
      <c r="E158" s="284" t="s">
        <v>245</v>
      </c>
      <c r="F158" s="305" t="s">
        <v>560</v>
      </c>
      <c r="G158" s="284" t="s">
        <v>94</v>
      </c>
      <c r="H158" s="284" t="s">
        <v>97</v>
      </c>
      <c r="I158" s="284" t="s">
        <v>88</v>
      </c>
      <c r="J158" s="284" t="s">
        <v>244</v>
      </c>
      <c r="K158" s="284" t="s">
        <v>91</v>
      </c>
      <c r="L158" s="284" t="s">
        <v>244</v>
      </c>
      <c r="M158" s="286">
        <v>102</v>
      </c>
      <c r="N158" s="284" t="s">
        <v>94</v>
      </c>
      <c r="O158" s="290" t="s">
        <v>272</v>
      </c>
      <c r="P158" s="284" t="s">
        <v>91</v>
      </c>
      <c r="Q158" s="284" t="s">
        <v>92</v>
      </c>
      <c r="R158" s="284" t="s">
        <v>91</v>
      </c>
      <c r="S158" s="305"/>
      <c r="T158" s="290" t="s">
        <v>272</v>
      </c>
      <c r="U158" s="284" t="s">
        <v>254</v>
      </c>
      <c r="V158" s="305"/>
      <c r="W158" s="305"/>
      <c r="X158" s="309">
        <v>508.32</v>
      </c>
      <c r="Y158" s="311" t="s">
        <v>673</v>
      </c>
    </row>
    <row r="159" spans="1:25" s="185" customFormat="1" ht="27.2" x14ac:dyDescent="0.2">
      <c r="A159" s="285">
        <v>4</v>
      </c>
      <c r="B159" s="290" t="s">
        <v>562</v>
      </c>
      <c r="C159" s="284" t="s">
        <v>101</v>
      </c>
      <c r="D159" s="284" t="s">
        <v>249</v>
      </c>
      <c r="E159" s="284" t="s">
        <v>245</v>
      </c>
      <c r="F159" s="305" t="s">
        <v>563</v>
      </c>
      <c r="G159" s="284" t="s">
        <v>94</v>
      </c>
      <c r="H159" s="284" t="s">
        <v>97</v>
      </c>
      <c r="I159" s="284" t="s">
        <v>88</v>
      </c>
      <c r="J159" s="284" t="s">
        <v>244</v>
      </c>
      <c r="K159" s="284" t="s">
        <v>91</v>
      </c>
      <c r="L159" s="284" t="s">
        <v>244</v>
      </c>
      <c r="M159" s="286">
        <v>102</v>
      </c>
      <c r="N159" s="284" t="s">
        <v>94</v>
      </c>
      <c r="O159" s="290" t="s">
        <v>272</v>
      </c>
      <c r="P159" s="284" t="s">
        <v>91</v>
      </c>
      <c r="Q159" s="284" t="s">
        <v>92</v>
      </c>
      <c r="R159" s="284" t="s">
        <v>91</v>
      </c>
      <c r="S159" s="305"/>
      <c r="T159" s="290" t="s">
        <v>272</v>
      </c>
      <c r="U159" s="284" t="s">
        <v>254</v>
      </c>
      <c r="V159" s="305"/>
      <c r="W159" s="305"/>
      <c r="X159" s="309">
        <v>467.03</v>
      </c>
      <c r="Y159" s="311" t="s">
        <v>673</v>
      </c>
    </row>
    <row r="160" spans="1:25" s="185" customFormat="1" ht="27.2" x14ac:dyDescent="0.2">
      <c r="A160" s="291">
        <v>4</v>
      </c>
      <c r="B160" s="290" t="s">
        <v>564</v>
      </c>
      <c r="C160" s="290" t="s">
        <v>476</v>
      </c>
      <c r="D160" s="290" t="s">
        <v>542</v>
      </c>
      <c r="E160" s="290" t="s">
        <v>532</v>
      </c>
      <c r="F160" s="290" t="s">
        <v>565</v>
      </c>
      <c r="G160" s="290" t="s">
        <v>495</v>
      </c>
      <c r="H160" s="290" t="s">
        <v>480</v>
      </c>
      <c r="I160" s="290" t="s">
        <v>324</v>
      </c>
      <c r="J160" s="290" t="s">
        <v>481</v>
      </c>
      <c r="K160" s="290" t="s">
        <v>272</v>
      </c>
      <c r="L160" s="290" t="s">
        <v>534</v>
      </c>
      <c r="M160" s="290" t="s">
        <v>535</v>
      </c>
      <c r="N160" s="290" t="s">
        <v>495</v>
      </c>
      <c r="O160" s="290" t="s">
        <v>276</v>
      </c>
      <c r="P160" s="290" t="s">
        <v>272</v>
      </c>
      <c r="Q160" s="290" t="s">
        <v>536</v>
      </c>
      <c r="R160" s="290" t="s">
        <v>272</v>
      </c>
      <c r="S160" s="305"/>
      <c r="T160" s="290" t="s">
        <v>537</v>
      </c>
      <c r="U160" s="290" t="s">
        <v>489</v>
      </c>
      <c r="V160" s="305"/>
      <c r="W160" s="305"/>
      <c r="X160" s="309">
        <v>261.14</v>
      </c>
      <c r="Y160" s="311" t="s">
        <v>681</v>
      </c>
    </row>
    <row r="161" spans="1:25" s="185" customFormat="1" ht="27.2" x14ac:dyDescent="0.2">
      <c r="A161" s="285">
        <v>4</v>
      </c>
      <c r="B161" s="290" t="s">
        <v>566</v>
      </c>
      <c r="C161" s="284" t="s">
        <v>101</v>
      </c>
      <c r="D161" s="284" t="s">
        <v>246</v>
      </c>
      <c r="E161" s="284" t="s">
        <v>245</v>
      </c>
      <c r="F161" s="305" t="s">
        <v>567</v>
      </c>
      <c r="G161" s="284" t="s">
        <v>94</v>
      </c>
      <c r="H161" s="284" t="s">
        <v>97</v>
      </c>
      <c r="I161" s="284" t="s">
        <v>106</v>
      </c>
      <c r="J161" s="284" t="s">
        <v>244</v>
      </c>
      <c r="K161" s="284" t="s">
        <v>91</v>
      </c>
      <c r="L161" s="284" t="s">
        <v>244</v>
      </c>
      <c r="M161" s="286">
        <v>102</v>
      </c>
      <c r="N161" s="284" t="s">
        <v>94</v>
      </c>
      <c r="O161" s="290" t="s">
        <v>272</v>
      </c>
      <c r="P161" s="284" t="s">
        <v>91</v>
      </c>
      <c r="Q161" s="284" t="s">
        <v>92</v>
      </c>
      <c r="R161" s="284" t="s">
        <v>91</v>
      </c>
      <c r="S161" s="305"/>
      <c r="T161" s="290" t="s">
        <v>272</v>
      </c>
      <c r="U161" s="284" t="s">
        <v>254</v>
      </c>
      <c r="V161" s="305"/>
      <c r="W161" s="305"/>
      <c r="X161" s="309">
        <v>442.27</v>
      </c>
      <c r="Y161" s="311" t="s">
        <v>673</v>
      </c>
    </row>
    <row r="162" spans="1:25" s="185" customFormat="1" ht="27.2" x14ac:dyDescent="0.2">
      <c r="A162" s="291">
        <v>4</v>
      </c>
      <c r="B162" s="290" t="s">
        <v>568</v>
      </c>
      <c r="C162" s="290" t="s">
        <v>476</v>
      </c>
      <c r="D162" s="290" t="s">
        <v>531</v>
      </c>
      <c r="E162" s="290" t="s">
        <v>532</v>
      </c>
      <c r="F162" s="290" t="s">
        <v>569</v>
      </c>
      <c r="G162" s="290" t="s">
        <v>495</v>
      </c>
      <c r="H162" s="290" t="s">
        <v>480</v>
      </c>
      <c r="I162" s="290" t="s">
        <v>250</v>
      </c>
      <c r="J162" s="290" t="s">
        <v>481</v>
      </c>
      <c r="K162" s="290" t="s">
        <v>272</v>
      </c>
      <c r="L162" s="290" t="s">
        <v>534</v>
      </c>
      <c r="M162" s="290" t="s">
        <v>535</v>
      </c>
      <c r="N162" s="290" t="s">
        <v>495</v>
      </c>
      <c r="O162" s="290" t="s">
        <v>276</v>
      </c>
      <c r="P162" s="290" t="s">
        <v>272</v>
      </c>
      <c r="Q162" s="290" t="s">
        <v>536</v>
      </c>
      <c r="R162" s="290" t="s">
        <v>272</v>
      </c>
      <c r="S162" s="305"/>
      <c r="T162" s="290" t="s">
        <v>537</v>
      </c>
      <c r="U162" s="290" t="s">
        <v>489</v>
      </c>
      <c r="V162" s="305"/>
      <c r="W162" s="305"/>
      <c r="X162" s="309">
        <v>261.14</v>
      </c>
      <c r="Y162" s="311" t="s">
        <v>682</v>
      </c>
    </row>
    <row r="163" spans="1:25" s="185" customFormat="1" ht="27.2" x14ac:dyDescent="0.2">
      <c r="A163" s="285">
        <v>4</v>
      </c>
      <c r="B163" s="286">
        <v>54</v>
      </c>
      <c r="C163" s="284" t="s">
        <v>101</v>
      </c>
      <c r="D163" s="284" t="s">
        <v>246</v>
      </c>
      <c r="E163" s="284" t="s">
        <v>245</v>
      </c>
      <c r="F163" s="305" t="s">
        <v>570</v>
      </c>
      <c r="G163" s="284" t="s">
        <v>94</v>
      </c>
      <c r="H163" s="284" t="s">
        <v>97</v>
      </c>
      <c r="I163" s="284" t="s">
        <v>106</v>
      </c>
      <c r="J163" s="284" t="s">
        <v>244</v>
      </c>
      <c r="K163" s="284" t="s">
        <v>91</v>
      </c>
      <c r="L163" s="284" t="s">
        <v>244</v>
      </c>
      <c r="M163" s="286">
        <v>102</v>
      </c>
      <c r="N163" s="284" t="s">
        <v>94</v>
      </c>
      <c r="O163" s="290" t="s">
        <v>272</v>
      </c>
      <c r="P163" s="284" t="s">
        <v>91</v>
      </c>
      <c r="Q163" s="284" t="s">
        <v>92</v>
      </c>
      <c r="R163" s="284" t="s">
        <v>91</v>
      </c>
      <c r="S163" s="305"/>
      <c r="T163" s="290" t="s">
        <v>272</v>
      </c>
      <c r="U163" s="284" t="s">
        <v>254</v>
      </c>
      <c r="V163" s="305"/>
      <c r="W163" s="305"/>
      <c r="X163" s="309">
        <v>458.32</v>
      </c>
      <c r="Y163" s="311" t="s">
        <v>673</v>
      </c>
    </row>
    <row r="164" spans="1:25" s="185" customFormat="1" ht="27.2" x14ac:dyDescent="0.2">
      <c r="A164" s="285">
        <v>4</v>
      </c>
      <c r="B164" s="286">
        <v>55</v>
      </c>
      <c r="C164" s="284" t="s">
        <v>101</v>
      </c>
      <c r="D164" s="284" t="s">
        <v>246</v>
      </c>
      <c r="E164" s="284" t="s">
        <v>245</v>
      </c>
      <c r="F164" s="305" t="s">
        <v>571</v>
      </c>
      <c r="G164" s="284" t="s">
        <v>94</v>
      </c>
      <c r="H164" s="284" t="s">
        <v>97</v>
      </c>
      <c r="I164" s="284" t="s">
        <v>106</v>
      </c>
      <c r="J164" s="284" t="s">
        <v>244</v>
      </c>
      <c r="K164" s="284" t="s">
        <v>91</v>
      </c>
      <c r="L164" s="284" t="s">
        <v>244</v>
      </c>
      <c r="M164" s="286">
        <v>102</v>
      </c>
      <c r="N164" s="284" t="s">
        <v>94</v>
      </c>
      <c r="O164" s="290" t="s">
        <v>272</v>
      </c>
      <c r="P164" s="284" t="s">
        <v>91</v>
      </c>
      <c r="Q164" s="284" t="s">
        <v>92</v>
      </c>
      <c r="R164" s="284" t="s">
        <v>91</v>
      </c>
      <c r="S164" s="305"/>
      <c r="T164" s="290" t="s">
        <v>272</v>
      </c>
      <c r="U164" s="284" t="s">
        <v>254</v>
      </c>
      <c r="V164" s="305"/>
      <c r="W164" s="305"/>
      <c r="X164" s="309">
        <v>505.63</v>
      </c>
      <c r="Y164" s="311" t="s">
        <v>673</v>
      </c>
    </row>
    <row r="165" spans="1:25" s="185" customFormat="1" ht="27.2" x14ac:dyDescent="0.2">
      <c r="A165" s="285">
        <v>4</v>
      </c>
      <c r="B165" s="286">
        <v>56</v>
      </c>
      <c r="C165" s="284" t="s">
        <v>101</v>
      </c>
      <c r="D165" s="284" t="s">
        <v>249</v>
      </c>
      <c r="E165" s="284" t="s">
        <v>245</v>
      </c>
      <c r="F165" s="305" t="s">
        <v>572</v>
      </c>
      <c r="G165" s="286">
        <v>2000</v>
      </c>
      <c r="H165" s="284" t="s">
        <v>97</v>
      </c>
      <c r="I165" s="284" t="s">
        <v>88</v>
      </c>
      <c r="J165" s="284" t="s">
        <v>244</v>
      </c>
      <c r="K165" s="284" t="s">
        <v>91</v>
      </c>
      <c r="L165" s="284" t="s">
        <v>244</v>
      </c>
      <c r="M165" s="286">
        <v>102</v>
      </c>
      <c r="N165" s="284" t="s">
        <v>94</v>
      </c>
      <c r="O165" s="290" t="s">
        <v>272</v>
      </c>
      <c r="P165" s="284" t="s">
        <v>91</v>
      </c>
      <c r="Q165" s="284" t="s">
        <v>92</v>
      </c>
      <c r="R165" s="284" t="s">
        <v>91</v>
      </c>
      <c r="S165" s="305"/>
      <c r="T165" s="290" t="s">
        <v>272</v>
      </c>
      <c r="U165" s="284" t="s">
        <v>254</v>
      </c>
      <c r="V165" s="305"/>
      <c r="W165" s="305"/>
      <c r="X165" s="309">
        <v>572.05999999999995</v>
      </c>
      <c r="Y165" s="311" t="s">
        <v>673</v>
      </c>
    </row>
    <row r="166" spans="1:25" s="185" customFormat="1" ht="27.2" x14ac:dyDescent="0.2">
      <c r="A166" s="285">
        <v>4</v>
      </c>
      <c r="B166" s="286">
        <v>57</v>
      </c>
      <c r="C166" s="284" t="s">
        <v>101</v>
      </c>
      <c r="D166" s="284" t="s">
        <v>246</v>
      </c>
      <c r="E166" s="284" t="s">
        <v>245</v>
      </c>
      <c r="F166" s="305" t="s">
        <v>561</v>
      </c>
      <c r="G166" s="284" t="s">
        <v>94</v>
      </c>
      <c r="H166" s="284" t="s">
        <v>97</v>
      </c>
      <c r="I166" s="284" t="s">
        <v>106</v>
      </c>
      <c r="J166" s="284" t="s">
        <v>244</v>
      </c>
      <c r="K166" s="284" t="s">
        <v>91</v>
      </c>
      <c r="L166" s="284" t="s">
        <v>244</v>
      </c>
      <c r="M166" s="286">
        <v>102</v>
      </c>
      <c r="N166" s="284" t="s">
        <v>94</v>
      </c>
      <c r="O166" s="290" t="s">
        <v>272</v>
      </c>
      <c r="P166" s="284" t="s">
        <v>91</v>
      </c>
      <c r="Q166" s="284" t="s">
        <v>92</v>
      </c>
      <c r="R166" s="284" t="s">
        <v>91</v>
      </c>
      <c r="S166" s="305"/>
      <c r="T166" s="290" t="s">
        <v>272</v>
      </c>
      <c r="U166" s="284" t="s">
        <v>254</v>
      </c>
      <c r="V166" s="305"/>
      <c r="W166" s="305"/>
      <c r="X166" s="309">
        <v>521.87</v>
      </c>
      <c r="Y166" s="311" t="s">
        <v>673</v>
      </c>
    </row>
    <row r="167" spans="1:25" s="185" customFormat="1" ht="27.2" x14ac:dyDescent="0.2">
      <c r="A167" s="285">
        <v>4</v>
      </c>
      <c r="B167" s="286">
        <v>58</v>
      </c>
      <c r="C167" s="284" t="s">
        <v>101</v>
      </c>
      <c r="D167" s="284" t="s">
        <v>246</v>
      </c>
      <c r="E167" s="284" t="s">
        <v>245</v>
      </c>
      <c r="F167" s="305" t="s">
        <v>573</v>
      </c>
      <c r="G167" s="284" t="s">
        <v>94</v>
      </c>
      <c r="H167" s="284" t="s">
        <v>97</v>
      </c>
      <c r="I167" s="284" t="s">
        <v>106</v>
      </c>
      <c r="J167" s="284" t="s">
        <v>244</v>
      </c>
      <c r="K167" s="284" t="s">
        <v>91</v>
      </c>
      <c r="L167" s="284" t="s">
        <v>244</v>
      </c>
      <c r="M167" s="286">
        <v>102</v>
      </c>
      <c r="N167" s="284" t="s">
        <v>94</v>
      </c>
      <c r="O167" s="290" t="s">
        <v>272</v>
      </c>
      <c r="P167" s="284" t="s">
        <v>91</v>
      </c>
      <c r="Q167" s="284" t="s">
        <v>92</v>
      </c>
      <c r="R167" s="284" t="s">
        <v>91</v>
      </c>
      <c r="S167" s="305"/>
      <c r="T167" s="290" t="s">
        <v>272</v>
      </c>
      <c r="U167" s="284" t="s">
        <v>254</v>
      </c>
      <c r="V167" s="305"/>
      <c r="W167" s="305"/>
      <c r="X167" s="309">
        <v>474.66</v>
      </c>
      <c r="Y167" s="311" t="s">
        <v>673</v>
      </c>
    </row>
    <row r="168" spans="1:25" s="185" customFormat="1" ht="27.2" x14ac:dyDescent="0.2">
      <c r="A168" s="285">
        <v>4</v>
      </c>
      <c r="B168" s="286">
        <v>59</v>
      </c>
      <c r="C168" s="284" t="s">
        <v>101</v>
      </c>
      <c r="D168" s="284" t="s">
        <v>246</v>
      </c>
      <c r="E168" s="284" t="s">
        <v>245</v>
      </c>
      <c r="F168" s="305" t="s">
        <v>573</v>
      </c>
      <c r="G168" s="284" t="s">
        <v>94</v>
      </c>
      <c r="H168" s="284" t="s">
        <v>97</v>
      </c>
      <c r="I168" s="284" t="s">
        <v>106</v>
      </c>
      <c r="J168" s="284" t="s">
        <v>244</v>
      </c>
      <c r="K168" s="284" t="s">
        <v>91</v>
      </c>
      <c r="L168" s="284" t="s">
        <v>244</v>
      </c>
      <c r="M168" s="286">
        <v>102</v>
      </c>
      <c r="N168" s="284" t="s">
        <v>94</v>
      </c>
      <c r="O168" s="290" t="s">
        <v>272</v>
      </c>
      <c r="P168" s="284" t="s">
        <v>91</v>
      </c>
      <c r="Q168" s="284" t="s">
        <v>92</v>
      </c>
      <c r="R168" s="284" t="s">
        <v>91</v>
      </c>
      <c r="S168" s="305"/>
      <c r="T168" s="290" t="s">
        <v>272</v>
      </c>
      <c r="U168" s="284" t="s">
        <v>254</v>
      </c>
      <c r="V168" s="305"/>
      <c r="W168" s="305"/>
      <c r="X168" s="309">
        <v>474.66</v>
      </c>
      <c r="Y168" s="311" t="s">
        <v>673</v>
      </c>
    </row>
    <row r="169" spans="1:25" s="185" customFormat="1" ht="27.2" x14ac:dyDescent="0.2">
      <c r="A169" s="285">
        <v>4</v>
      </c>
      <c r="B169" s="286">
        <v>60</v>
      </c>
      <c r="C169" s="284" t="s">
        <v>101</v>
      </c>
      <c r="D169" s="284" t="s">
        <v>246</v>
      </c>
      <c r="E169" s="284" t="s">
        <v>245</v>
      </c>
      <c r="F169" s="305" t="s">
        <v>561</v>
      </c>
      <c r="G169" s="284" t="s">
        <v>94</v>
      </c>
      <c r="H169" s="284" t="s">
        <v>97</v>
      </c>
      <c r="I169" s="284" t="s">
        <v>106</v>
      </c>
      <c r="J169" s="284" t="s">
        <v>244</v>
      </c>
      <c r="K169" s="284" t="s">
        <v>91</v>
      </c>
      <c r="L169" s="284" t="s">
        <v>244</v>
      </c>
      <c r="M169" s="286">
        <v>102</v>
      </c>
      <c r="N169" s="284" t="s">
        <v>94</v>
      </c>
      <c r="O169" s="290" t="s">
        <v>272</v>
      </c>
      <c r="P169" s="284" t="s">
        <v>91</v>
      </c>
      <c r="Q169" s="284" t="s">
        <v>92</v>
      </c>
      <c r="R169" s="284" t="s">
        <v>91</v>
      </c>
      <c r="S169" s="305"/>
      <c r="T169" s="290" t="s">
        <v>272</v>
      </c>
      <c r="U169" s="284" t="s">
        <v>254</v>
      </c>
      <c r="V169" s="305"/>
      <c r="W169" s="305"/>
      <c r="X169" s="309">
        <v>521.87</v>
      </c>
      <c r="Y169" s="311" t="s">
        <v>673</v>
      </c>
    </row>
    <row r="170" spans="1:25" s="185" customFormat="1" ht="27.2" x14ac:dyDescent="0.2">
      <c r="A170" s="285">
        <v>4</v>
      </c>
      <c r="B170" s="286">
        <v>61</v>
      </c>
      <c r="C170" s="284" t="s">
        <v>101</v>
      </c>
      <c r="D170" s="284" t="s">
        <v>249</v>
      </c>
      <c r="E170" s="284" t="s">
        <v>245</v>
      </c>
      <c r="F170" s="305" t="s">
        <v>559</v>
      </c>
      <c r="G170" s="286">
        <v>2000</v>
      </c>
      <c r="H170" s="284" t="s">
        <v>97</v>
      </c>
      <c r="I170" s="284" t="s">
        <v>88</v>
      </c>
      <c r="J170" s="284" t="s">
        <v>244</v>
      </c>
      <c r="K170" s="284" t="s">
        <v>91</v>
      </c>
      <c r="L170" s="284" t="s">
        <v>244</v>
      </c>
      <c r="M170" s="286">
        <v>102</v>
      </c>
      <c r="N170" s="284" t="s">
        <v>94</v>
      </c>
      <c r="O170" s="290" t="s">
        <v>272</v>
      </c>
      <c r="P170" s="284" t="s">
        <v>91</v>
      </c>
      <c r="Q170" s="284" t="s">
        <v>92</v>
      </c>
      <c r="R170" s="284" t="s">
        <v>91</v>
      </c>
      <c r="S170" s="305"/>
      <c r="T170" s="290" t="s">
        <v>272</v>
      </c>
      <c r="U170" s="284" t="s">
        <v>254</v>
      </c>
      <c r="V170" s="305"/>
      <c r="W170" s="305"/>
      <c r="X170" s="309">
        <v>530.78</v>
      </c>
      <c r="Y170" s="311" t="s">
        <v>673</v>
      </c>
    </row>
    <row r="171" spans="1:25" s="185" customFormat="1" ht="25.85" x14ac:dyDescent="0.2">
      <c r="A171" s="285">
        <v>4</v>
      </c>
      <c r="B171" s="286">
        <v>62</v>
      </c>
      <c r="C171" s="284" t="s">
        <v>101</v>
      </c>
      <c r="D171" s="284" t="s">
        <v>248</v>
      </c>
      <c r="E171" s="284" t="s">
        <v>128</v>
      </c>
      <c r="F171" s="284" t="s">
        <v>545</v>
      </c>
      <c r="G171" s="286">
        <v>825</v>
      </c>
      <c r="H171" s="284" t="s">
        <v>97</v>
      </c>
      <c r="I171" s="284" t="s">
        <v>106</v>
      </c>
      <c r="J171" s="284" t="s">
        <v>247</v>
      </c>
      <c r="K171" s="284" t="s">
        <v>91</v>
      </c>
      <c r="L171" s="284" t="s">
        <v>247</v>
      </c>
      <c r="M171" s="286">
        <v>102</v>
      </c>
      <c r="N171" s="284" t="s">
        <v>94</v>
      </c>
      <c r="O171" s="290" t="s">
        <v>272</v>
      </c>
      <c r="P171" s="284" t="s">
        <v>91</v>
      </c>
      <c r="Q171" s="284" t="s">
        <v>91</v>
      </c>
      <c r="R171" s="284" t="s">
        <v>91</v>
      </c>
      <c r="S171" s="305"/>
      <c r="T171" s="284" t="s">
        <v>91</v>
      </c>
      <c r="U171" s="305"/>
      <c r="V171" s="305"/>
      <c r="W171" s="305"/>
      <c r="X171" s="309">
        <v>0</v>
      </c>
      <c r="Y171" s="185" t="s">
        <v>655</v>
      </c>
    </row>
    <row r="172" spans="1:25" s="185" customFormat="1" ht="25.85" x14ac:dyDescent="0.2">
      <c r="A172" s="285">
        <v>4</v>
      </c>
      <c r="B172" s="286">
        <v>63</v>
      </c>
      <c r="C172" s="284" t="s">
        <v>101</v>
      </c>
      <c r="D172" s="284" t="s">
        <v>243</v>
      </c>
      <c r="E172" s="284" t="s">
        <v>245</v>
      </c>
      <c r="F172" s="284" t="s">
        <v>574</v>
      </c>
      <c r="G172" s="286">
        <v>800</v>
      </c>
      <c r="H172" s="284" t="s">
        <v>97</v>
      </c>
      <c r="I172" s="284" t="s">
        <v>106</v>
      </c>
      <c r="J172" s="284" t="s">
        <v>443</v>
      </c>
      <c r="K172" s="284" t="s">
        <v>91</v>
      </c>
      <c r="L172" s="284" t="s">
        <v>444</v>
      </c>
      <c r="M172" s="286">
        <v>102</v>
      </c>
      <c r="N172" s="284" t="s">
        <v>94</v>
      </c>
      <c r="O172" s="284" t="s">
        <v>93</v>
      </c>
      <c r="P172" s="284" t="s">
        <v>91</v>
      </c>
      <c r="Q172" s="284" t="s">
        <v>92</v>
      </c>
      <c r="R172" s="284" t="s">
        <v>91</v>
      </c>
      <c r="S172" s="305"/>
      <c r="T172" s="284" t="s">
        <v>232</v>
      </c>
      <c r="U172" s="284" t="s">
        <v>110</v>
      </c>
      <c r="V172" s="305"/>
      <c r="W172" s="305"/>
      <c r="X172" s="186">
        <v>0</v>
      </c>
      <c r="Y172" s="310" t="s">
        <v>653</v>
      </c>
    </row>
    <row r="173" spans="1:25" s="185" customFormat="1" ht="27.2" x14ac:dyDescent="0.2">
      <c r="A173" s="285">
        <v>4</v>
      </c>
      <c r="B173" s="290" t="s">
        <v>575</v>
      </c>
      <c r="C173" s="284" t="s">
        <v>101</v>
      </c>
      <c r="D173" s="284" t="s">
        <v>246</v>
      </c>
      <c r="E173" s="284" t="s">
        <v>178</v>
      </c>
      <c r="F173" s="305" t="s">
        <v>576</v>
      </c>
      <c r="G173" s="284" t="s">
        <v>94</v>
      </c>
      <c r="H173" s="284" t="s">
        <v>97</v>
      </c>
      <c r="I173" s="284" t="s">
        <v>106</v>
      </c>
      <c r="J173" s="284" t="s">
        <v>244</v>
      </c>
      <c r="K173" s="284" t="s">
        <v>91</v>
      </c>
      <c r="L173" s="284" t="s">
        <v>244</v>
      </c>
      <c r="M173" s="286">
        <v>119</v>
      </c>
      <c r="N173" s="284" t="s">
        <v>94</v>
      </c>
      <c r="O173" s="290" t="s">
        <v>272</v>
      </c>
      <c r="P173" s="284" t="s">
        <v>91</v>
      </c>
      <c r="Q173" s="284" t="s">
        <v>92</v>
      </c>
      <c r="R173" s="284" t="s">
        <v>91</v>
      </c>
      <c r="S173" s="305"/>
      <c r="T173" s="290" t="s">
        <v>272</v>
      </c>
      <c r="U173" s="284" t="s">
        <v>254</v>
      </c>
      <c r="V173" s="305"/>
      <c r="W173" s="305"/>
      <c r="X173" s="309">
        <v>452.76</v>
      </c>
      <c r="Y173" s="311" t="s">
        <v>673</v>
      </c>
    </row>
    <row r="174" spans="1:25" s="185" customFormat="1" ht="27.2" x14ac:dyDescent="0.2">
      <c r="A174" s="291">
        <v>4</v>
      </c>
      <c r="B174" s="290" t="s">
        <v>577</v>
      </c>
      <c r="C174" s="290" t="s">
        <v>476</v>
      </c>
      <c r="D174" s="290" t="s">
        <v>531</v>
      </c>
      <c r="E174" s="290" t="s">
        <v>532</v>
      </c>
      <c r="F174" s="290" t="s">
        <v>578</v>
      </c>
      <c r="G174" s="290" t="s">
        <v>495</v>
      </c>
      <c r="H174" s="290" t="s">
        <v>480</v>
      </c>
      <c r="I174" s="290" t="s">
        <v>250</v>
      </c>
      <c r="J174" s="290" t="s">
        <v>481</v>
      </c>
      <c r="K174" s="290" t="s">
        <v>272</v>
      </c>
      <c r="L174" s="290" t="s">
        <v>534</v>
      </c>
      <c r="M174" s="290" t="s">
        <v>535</v>
      </c>
      <c r="N174" s="290" t="s">
        <v>495</v>
      </c>
      <c r="O174" s="290" t="s">
        <v>276</v>
      </c>
      <c r="P174" s="290" t="s">
        <v>272</v>
      </c>
      <c r="Q174" s="290" t="s">
        <v>536</v>
      </c>
      <c r="R174" s="290" t="s">
        <v>272</v>
      </c>
      <c r="S174" s="305"/>
      <c r="T174" s="290" t="s">
        <v>537</v>
      </c>
      <c r="U174" s="290" t="s">
        <v>489</v>
      </c>
      <c r="V174" s="305"/>
      <c r="W174" s="305"/>
      <c r="X174" s="309">
        <v>240.98</v>
      </c>
      <c r="Y174" s="311" t="s">
        <v>683</v>
      </c>
    </row>
    <row r="175" spans="1:25" s="185" customFormat="1" ht="27.2" x14ac:dyDescent="0.2">
      <c r="A175" s="285">
        <v>4</v>
      </c>
      <c r="B175" s="290" t="s">
        <v>579</v>
      </c>
      <c r="C175" s="284" t="s">
        <v>101</v>
      </c>
      <c r="D175" s="284" t="s">
        <v>246</v>
      </c>
      <c r="E175" s="284" t="s">
        <v>178</v>
      </c>
      <c r="F175" s="305" t="s">
        <v>576</v>
      </c>
      <c r="G175" s="284" t="s">
        <v>94</v>
      </c>
      <c r="H175" s="284" t="s">
        <v>97</v>
      </c>
      <c r="I175" s="284" t="s">
        <v>106</v>
      </c>
      <c r="J175" s="284" t="s">
        <v>244</v>
      </c>
      <c r="K175" s="284" t="s">
        <v>91</v>
      </c>
      <c r="L175" s="284" t="s">
        <v>244</v>
      </c>
      <c r="M175" s="286">
        <v>119</v>
      </c>
      <c r="N175" s="284" t="s">
        <v>94</v>
      </c>
      <c r="O175" s="290" t="s">
        <v>272</v>
      </c>
      <c r="P175" s="284" t="s">
        <v>91</v>
      </c>
      <c r="Q175" s="284" t="s">
        <v>92</v>
      </c>
      <c r="R175" s="284" t="s">
        <v>91</v>
      </c>
      <c r="S175" s="305"/>
      <c r="T175" s="290" t="s">
        <v>272</v>
      </c>
      <c r="U175" s="284" t="s">
        <v>254</v>
      </c>
      <c r="V175" s="305"/>
      <c r="W175" s="305"/>
      <c r="X175" s="309">
        <v>452.76</v>
      </c>
      <c r="Y175" s="311" t="s">
        <v>673</v>
      </c>
    </row>
    <row r="176" spans="1:25" s="185" customFormat="1" ht="27.2" x14ac:dyDescent="0.2">
      <c r="A176" s="291">
        <v>4</v>
      </c>
      <c r="B176" s="290" t="s">
        <v>580</v>
      </c>
      <c r="C176" s="290" t="s">
        <v>476</v>
      </c>
      <c r="D176" s="290" t="s">
        <v>531</v>
      </c>
      <c r="E176" s="290" t="s">
        <v>532</v>
      </c>
      <c r="F176" s="290" t="s">
        <v>581</v>
      </c>
      <c r="G176" s="290" t="s">
        <v>495</v>
      </c>
      <c r="H176" s="290" t="s">
        <v>480</v>
      </c>
      <c r="I176" s="290" t="s">
        <v>250</v>
      </c>
      <c r="J176" s="290" t="s">
        <v>481</v>
      </c>
      <c r="K176" s="290" t="s">
        <v>272</v>
      </c>
      <c r="L176" s="290" t="s">
        <v>534</v>
      </c>
      <c r="M176" s="290" t="s">
        <v>535</v>
      </c>
      <c r="N176" s="290" t="s">
        <v>495</v>
      </c>
      <c r="O176" s="290" t="s">
        <v>276</v>
      </c>
      <c r="P176" s="290" t="s">
        <v>272</v>
      </c>
      <c r="Q176" s="290" t="s">
        <v>536</v>
      </c>
      <c r="R176" s="290" t="s">
        <v>272</v>
      </c>
      <c r="S176" s="305"/>
      <c r="T176" s="290" t="s">
        <v>537</v>
      </c>
      <c r="U176" s="290" t="s">
        <v>489</v>
      </c>
      <c r="V176" s="305"/>
      <c r="W176" s="305"/>
      <c r="X176" s="309">
        <v>240.98</v>
      </c>
      <c r="Y176" s="311" t="s">
        <v>683</v>
      </c>
    </row>
    <row r="177" spans="1:25" s="185" customFormat="1" ht="27.2" x14ac:dyDescent="0.2">
      <c r="A177" s="285">
        <v>4</v>
      </c>
      <c r="B177" s="286">
        <v>66</v>
      </c>
      <c r="C177" s="284" t="s">
        <v>101</v>
      </c>
      <c r="D177" s="284" t="s">
        <v>246</v>
      </c>
      <c r="E177" s="284" t="s">
        <v>245</v>
      </c>
      <c r="F177" s="305" t="s">
        <v>561</v>
      </c>
      <c r="G177" s="284" t="s">
        <v>94</v>
      </c>
      <c r="H177" s="284" t="s">
        <v>97</v>
      </c>
      <c r="I177" s="284" t="s">
        <v>106</v>
      </c>
      <c r="J177" s="284" t="s">
        <v>244</v>
      </c>
      <c r="K177" s="284" t="s">
        <v>91</v>
      </c>
      <c r="L177" s="284" t="s">
        <v>244</v>
      </c>
      <c r="M177" s="286">
        <v>102</v>
      </c>
      <c r="N177" s="284" t="s">
        <v>94</v>
      </c>
      <c r="O177" s="290" t="s">
        <v>272</v>
      </c>
      <c r="P177" s="284" t="s">
        <v>91</v>
      </c>
      <c r="Q177" s="284" t="s">
        <v>92</v>
      </c>
      <c r="R177" s="284" t="s">
        <v>91</v>
      </c>
      <c r="S177" s="305"/>
      <c r="T177" s="290" t="s">
        <v>272</v>
      </c>
      <c r="U177" s="284" t="s">
        <v>254</v>
      </c>
      <c r="V177" s="305"/>
      <c r="W177" s="305"/>
      <c r="X177" s="309">
        <v>521.87</v>
      </c>
      <c r="Y177" s="311" t="s">
        <v>673</v>
      </c>
    </row>
    <row r="178" spans="1:25" s="185" customFormat="1" ht="38.75" x14ac:dyDescent="0.2">
      <c r="A178" s="285">
        <v>4</v>
      </c>
      <c r="B178" s="286">
        <v>67</v>
      </c>
      <c r="C178" s="284" t="s">
        <v>101</v>
      </c>
      <c r="D178" s="284" t="s">
        <v>153</v>
      </c>
      <c r="E178" s="284" t="s">
        <v>233</v>
      </c>
      <c r="F178" s="305" t="s">
        <v>582</v>
      </c>
      <c r="G178" s="286">
        <v>850</v>
      </c>
      <c r="H178" s="284" t="s">
        <v>97</v>
      </c>
      <c r="I178" s="284" t="s">
        <v>106</v>
      </c>
      <c r="J178" s="284" t="s">
        <v>226</v>
      </c>
      <c r="K178" s="284" t="s">
        <v>91</v>
      </c>
      <c r="L178" s="305" t="s">
        <v>225</v>
      </c>
      <c r="M178" s="284" t="s">
        <v>94</v>
      </c>
      <c r="N178" s="284" t="s">
        <v>94</v>
      </c>
      <c r="O178" s="284" t="s">
        <v>91</v>
      </c>
      <c r="P178" s="284" t="s">
        <v>105</v>
      </c>
      <c r="Q178" s="284" t="s">
        <v>92</v>
      </c>
      <c r="R178" s="284" t="s">
        <v>91</v>
      </c>
      <c r="S178" s="305"/>
      <c r="T178" s="284" t="s">
        <v>283</v>
      </c>
      <c r="U178" s="284" t="s">
        <v>90</v>
      </c>
      <c r="V178" s="305"/>
      <c r="W178" s="305"/>
      <c r="X178" s="309">
        <v>0</v>
      </c>
      <c r="Y178" s="185" t="s">
        <v>655</v>
      </c>
    </row>
    <row r="179" spans="1:25" s="185" customFormat="1" ht="25.85" x14ac:dyDescent="0.2">
      <c r="A179" s="285">
        <v>5</v>
      </c>
      <c r="B179" s="286">
        <v>1</v>
      </c>
      <c r="C179" s="284" t="s">
        <v>101</v>
      </c>
      <c r="D179" s="284" t="s">
        <v>243</v>
      </c>
      <c r="E179" s="284" t="s">
        <v>238</v>
      </c>
      <c r="F179" s="284" t="s">
        <v>242</v>
      </c>
      <c r="G179" s="284" t="s">
        <v>94</v>
      </c>
      <c r="H179" s="284" t="s">
        <v>97</v>
      </c>
      <c r="I179" s="284" t="s">
        <v>106</v>
      </c>
      <c r="J179" s="284" t="s">
        <v>443</v>
      </c>
      <c r="K179" s="284" t="s">
        <v>91</v>
      </c>
      <c r="L179" s="284" t="s">
        <v>444</v>
      </c>
      <c r="M179" s="284" t="s">
        <v>132</v>
      </c>
      <c r="N179" s="284" t="s">
        <v>94</v>
      </c>
      <c r="O179" s="284" t="s">
        <v>93</v>
      </c>
      <c r="P179" s="284" t="s">
        <v>91</v>
      </c>
      <c r="Q179" s="284" t="s">
        <v>92</v>
      </c>
      <c r="R179" s="284" t="s">
        <v>91</v>
      </c>
      <c r="S179" s="305"/>
      <c r="T179" s="284" t="s">
        <v>232</v>
      </c>
      <c r="U179" s="284" t="s">
        <v>583</v>
      </c>
      <c r="V179" s="305"/>
      <c r="W179" s="305"/>
      <c r="X179" s="186">
        <v>0</v>
      </c>
      <c r="Y179" s="310" t="s">
        <v>653</v>
      </c>
    </row>
    <row r="180" spans="1:25" s="185" customFormat="1" ht="25.85" x14ac:dyDescent="0.2">
      <c r="A180" s="285">
        <v>5</v>
      </c>
      <c r="B180" s="286">
        <v>2</v>
      </c>
      <c r="C180" s="284" t="s">
        <v>101</v>
      </c>
      <c r="D180" s="284" t="s">
        <v>168</v>
      </c>
      <c r="E180" s="284" t="s">
        <v>238</v>
      </c>
      <c r="F180" s="284" t="s">
        <v>166</v>
      </c>
      <c r="G180" s="286">
        <v>850</v>
      </c>
      <c r="H180" s="284" t="s">
        <v>139</v>
      </c>
      <c r="I180" s="284" t="s">
        <v>106</v>
      </c>
      <c r="J180" s="284" t="s">
        <v>165</v>
      </c>
      <c r="K180" s="284" t="s">
        <v>87</v>
      </c>
      <c r="L180" s="284" t="s">
        <v>155</v>
      </c>
      <c r="M180" s="286">
        <v>102</v>
      </c>
      <c r="N180" s="286">
        <v>29</v>
      </c>
      <c r="O180" s="284" t="s">
        <v>93</v>
      </c>
      <c r="P180" s="284" t="s">
        <v>113</v>
      </c>
      <c r="Q180" s="284" t="s">
        <v>91</v>
      </c>
      <c r="R180" s="284" t="s">
        <v>91</v>
      </c>
      <c r="S180" s="305"/>
      <c r="T180" s="284" t="s">
        <v>103</v>
      </c>
      <c r="U180" s="284" t="s">
        <v>110</v>
      </c>
      <c r="V180" s="305"/>
      <c r="W180" s="305"/>
      <c r="X180" s="309">
        <v>357.11</v>
      </c>
      <c r="Y180" s="185" t="s">
        <v>671</v>
      </c>
    </row>
    <row r="181" spans="1:25" s="185" customFormat="1" ht="25.85" x14ac:dyDescent="0.2">
      <c r="A181" s="285">
        <v>5</v>
      </c>
      <c r="B181" s="286">
        <v>3</v>
      </c>
      <c r="C181" s="284" t="s">
        <v>101</v>
      </c>
      <c r="D181" s="284" t="s">
        <v>224</v>
      </c>
      <c r="E181" s="284" t="s">
        <v>121</v>
      </c>
      <c r="F181" s="284" t="s">
        <v>241</v>
      </c>
      <c r="G181" s="284" t="s">
        <v>94</v>
      </c>
      <c r="H181" s="284" t="s">
        <v>97</v>
      </c>
      <c r="I181" s="284" t="s">
        <v>106</v>
      </c>
      <c r="J181" s="284" t="s">
        <v>96</v>
      </c>
      <c r="K181" s="284" t="s">
        <v>91</v>
      </c>
      <c r="L181" s="284" t="s">
        <v>96</v>
      </c>
      <c r="M181" s="286">
        <v>102</v>
      </c>
      <c r="N181" s="284" t="s">
        <v>94</v>
      </c>
      <c r="O181" s="284" t="s">
        <v>93</v>
      </c>
      <c r="P181" s="284" t="s">
        <v>113</v>
      </c>
      <c r="Q181" s="284" t="s">
        <v>92</v>
      </c>
      <c r="R181" s="284" t="s">
        <v>91</v>
      </c>
      <c r="S181" s="305"/>
      <c r="T181" s="284" t="s">
        <v>103</v>
      </c>
      <c r="U181" s="284" t="s">
        <v>110</v>
      </c>
      <c r="V181" s="305"/>
      <c r="W181" s="305"/>
      <c r="X181" s="309">
        <v>239</v>
      </c>
      <c r="Y181" s="185" t="s">
        <v>669</v>
      </c>
    </row>
    <row r="182" spans="1:25" s="185" customFormat="1" ht="25.85" x14ac:dyDescent="0.2">
      <c r="A182" s="285">
        <v>5</v>
      </c>
      <c r="B182" s="286">
        <v>4</v>
      </c>
      <c r="C182" s="284" t="s">
        <v>101</v>
      </c>
      <c r="D182" s="284" t="s">
        <v>224</v>
      </c>
      <c r="E182" s="284" t="s">
        <v>121</v>
      </c>
      <c r="F182" s="284" t="s">
        <v>240</v>
      </c>
      <c r="G182" s="284" t="s">
        <v>94</v>
      </c>
      <c r="H182" s="284" t="s">
        <v>97</v>
      </c>
      <c r="I182" s="284" t="s">
        <v>106</v>
      </c>
      <c r="J182" s="284" t="s">
        <v>96</v>
      </c>
      <c r="K182" s="284" t="s">
        <v>91</v>
      </c>
      <c r="L182" s="284" t="s">
        <v>96</v>
      </c>
      <c r="M182" s="286">
        <v>102</v>
      </c>
      <c r="N182" s="284" t="s">
        <v>94</v>
      </c>
      <c r="O182" s="284" t="s">
        <v>154</v>
      </c>
      <c r="P182" s="284" t="s">
        <v>91</v>
      </c>
      <c r="Q182" s="284" t="s">
        <v>92</v>
      </c>
      <c r="R182" s="284" t="s">
        <v>91</v>
      </c>
      <c r="S182" s="305"/>
      <c r="T182" s="284" t="s">
        <v>334</v>
      </c>
      <c r="U182" s="284" t="s">
        <v>110</v>
      </c>
      <c r="V182" s="305"/>
      <c r="W182" s="305"/>
      <c r="X182" s="309">
        <v>162.58000000000001</v>
      </c>
      <c r="Y182" s="185" t="s">
        <v>684</v>
      </c>
    </row>
    <row r="183" spans="1:25" s="185" customFormat="1" ht="38.75" x14ac:dyDescent="0.2">
      <c r="A183" s="285">
        <v>5</v>
      </c>
      <c r="B183" s="286">
        <v>5</v>
      </c>
      <c r="C183" s="284" t="s">
        <v>101</v>
      </c>
      <c r="D183" s="284" t="s">
        <v>223</v>
      </c>
      <c r="E183" s="284" t="s">
        <v>238</v>
      </c>
      <c r="F183" s="284" t="s">
        <v>221</v>
      </c>
      <c r="G183" s="286">
        <v>1050</v>
      </c>
      <c r="H183" s="284" t="s">
        <v>94</v>
      </c>
      <c r="I183" s="284" t="s">
        <v>106</v>
      </c>
      <c r="J183" s="284" t="s">
        <v>156</v>
      </c>
      <c r="K183" s="284" t="s">
        <v>91</v>
      </c>
      <c r="L183" s="284" t="s">
        <v>220</v>
      </c>
      <c r="M183" s="305"/>
      <c r="N183" s="286">
        <v>33</v>
      </c>
      <c r="O183" s="284" t="s">
        <v>154</v>
      </c>
      <c r="P183" s="284" t="s">
        <v>113</v>
      </c>
      <c r="Q183" s="284" t="s">
        <v>91</v>
      </c>
      <c r="R183" s="284" t="s">
        <v>229</v>
      </c>
      <c r="S183" s="305"/>
      <c r="T183" s="284" t="s">
        <v>91</v>
      </c>
      <c r="U183" s="284" t="s">
        <v>110</v>
      </c>
      <c r="V183" s="305"/>
      <c r="W183" s="305"/>
      <c r="X183" s="309">
        <v>0</v>
      </c>
      <c r="Y183" s="185" t="s">
        <v>685</v>
      </c>
    </row>
    <row r="184" spans="1:25" s="185" customFormat="1" x14ac:dyDescent="0.2">
      <c r="A184" s="285">
        <v>5</v>
      </c>
      <c r="B184" s="286">
        <v>6</v>
      </c>
      <c r="C184" s="284" t="s">
        <v>101</v>
      </c>
      <c r="D184" s="284" t="s">
        <v>239</v>
      </c>
      <c r="E184" s="284" t="s">
        <v>238</v>
      </c>
      <c r="F184" s="305"/>
      <c r="G184" s="286">
        <v>900</v>
      </c>
      <c r="H184" s="305"/>
      <c r="I184" s="305"/>
      <c r="J184" s="305"/>
      <c r="K184" s="305"/>
      <c r="L184" s="305"/>
      <c r="M184" s="305"/>
      <c r="N184" s="305"/>
      <c r="O184" s="284" t="s">
        <v>6</v>
      </c>
      <c r="P184" s="284" t="s">
        <v>94</v>
      </c>
      <c r="Q184" s="305"/>
      <c r="R184" s="305"/>
      <c r="S184" s="305"/>
      <c r="T184" s="305"/>
      <c r="U184" s="305"/>
      <c r="V184" s="305"/>
      <c r="W184" s="305"/>
      <c r="X184" s="186">
        <v>0</v>
      </c>
      <c r="Y184" s="312" t="s">
        <v>659</v>
      </c>
    </row>
    <row r="185" spans="1:25" s="185" customFormat="1" ht="25.85" x14ac:dyDescent="0.2">
      <c r="A185" s="285">
        <v>5</v>
      </c>
      <c r="B185" s="286">
        <v>7</v>
      </c>
      <c r="C185" s="284" t="s">
        <v>101</v>
      </c>
      <c r="D185" s="284" t="s">
        <v>224</v>
      </c>
      <c r="E185" s="284" t="s">
        <v>121</v>
      </c>
      <c r="F185" s="284" t="s">
        <v>207</v>
      </c>
      <c r="G185" s="284" t="s">
        <v>94</v>
      </c>
      <c r="H185" s="284" t="s">
        <v>97</v>
      </c>
      <c r="I185" s="284" t="s">
        <v>106</v>
      </c>
      <c r="J185" s="284" t="s">
        <v>96</v>
      </c>
      <c r="K185" s="284" t="s">
        <v>91</v>
      </c>
      <c r="L185" s="284" t="s">
        <v>96</v>
      </c>
      <c r="M185" s="284" t="s">
        <v>132</v>
      </c>
      <c r="N185" s="284" t="s">
        <v>94</v>
      </c>
      <c r="O185" s="284" t="s">
        <v>154</v>
      </c>
      <c r="P185" s="284" t="s">
        <v>113</v>
      </c>
      <c r="Q185" s="284" t="s">
        <v>237</v>
      </c>
      <c r="R185" s="284" t="s">
        <v>91</v>
      </c>
      <c r="S185" s="305"/>
      <c r="T185" s="284" t="s">
        <v>103</v>
      </c>
      <c r="U185" s="284" t="s">
        <v>110</v>
      </c>
      <c r="V185" s="305"/>
      <c r="W185" s="305"/>
      <c r="X185" s="309">
        <v>171.63</v>
      </c>
      <c r="Y185" s="185" t="s">
        <v>686</v>
      </c>
    </row>
    <row r="186" spans="1:25" s="185" customFormat="1" ht="25.85" x14ac:dyDescent="0.2">
      <c r="A186" s="285">
        <v>5</v>
      </c>
      <c r="B186" s="286">
        <v>8</v>
      </c>
      <c r="C186" s="284" t="s">
        <v>101</v>
      </c>
      <c r="D186" s="284" t="s">
        <v>163</v>
      </c>
      <c r="E186" s="284" t="s">
        <v>121</v>
      </c>
      <c r="F186" s="284" t="s">
        <v>162</v>
      </c>
      <c r="G186" s="284" t="s">
        <v>236</v>
      </c>
      <c r="H186" s="284" t="s">
        <v>97</v>
      </c>
      <c r="I186" s="284" t="s">
        <v>88</v>
      </c>
      <c r="J186" s="284" t="s">
        <v>96</v>
      </c>
      <c r="K186" s="284" t="s">
        <v>87</v>
      </c>
      <c r="L186" s="284" t="s">
        <v>96</v>
      </c>
      <c r="M186" s="286">
        <v>197</v>
      </c>
      <c r="N186" s="284" t="s">
        <v>94</v>
      </c>
      <c r="O186" s="284" t="s">
        <v>154</v>
      </c>
      <c r="P186" s="284" t="s">
        <v>113</v>
      </c>
      <c r="Q186" s="284" t="s">
        <v>235</v>
      </c>
      <c r="R186" s="284" t="s">
        <v>91</v>
      </c>
      <c r="S186" s="305"/>
      <c r="T186" s="284" t="s">
        <v>103</v>
      </c>
      <c r="U186" s="284" t="s">
        <v>110</v>
      </c>
      <c r="V186" s="305"/>
      <c r="W186" s="305"/>
      <c r="X186" s="309">
        <v>251.99</v>
      </c>
      <c r="Y186" s="185" t="s">
        <v>684</v>
      </c>
    </row>
    <row r="187" spans="1:25" s="185" customFormat="1" ht="25.85" x14ac:dyDescent="0.2">
      <c r="A187" s="285">
        <v>5</v>
      </c>
      <c r="B187" s="286">
        <v>9</v>
      </c>
      <c r="C187" s="284" t="s">
        <v>101</v>
      </c>
      <c r="D187" s="284" t="s">
        <v>224</v>
      </c>
      <c r="E187" s="284" t="s">
        <v>121</v>
      </c>
      <c r="F187" s="284" t="s">
        <v>234</v>
      </c>
      <c r="G187" s="284" t="s">
        <v>94</v>
      </c>
      <c r="H187" s="284" t="s">
        <v>97</v>
      </c>
      <c r="I187" s="284" t="s">
        <v>106</v>
      </c>
      <c r="J187" s="284" t="s">
        <v>96</v>
      </c>
      <c r="K187" s="284" t="s">
        <v>91</v>
      </c>
      <c r="L187" s="284" t="s">
        <v>96</v>
      </c>
      <c r="M187" s="286">
        <v>102</v>
      </c>
      <c r="N187" s="284" t="s">
        <v>94</v>
      </c>
      <c r="O187" s="284" t="s">
        <v>154</v>
      </c>
      <c r="P187" s="284" t="s">
        <v>91</v>
      </c>
      <c r="Q187" s="284" t="s">
        <v>92</v>
      </c>
      <c r="R187" s="284" t="s">
        <v>91</v>
      </c>
      <c r="S187" s="305"/>
      <c r="T187" s="284" t="s">
        <v>232</v>
      </c>
      <c r="U187" s="284" t="s">
        <v>110</v>
      </c>
      <c r="V187" s="305"/>
      <c r="W187" s="305"/>
      <c r="X187" s="309">
        <v>163.54</v>
      </c>
      <c r="Y187" s="185" t="s">
        <v>684</v>
      </c>
    </row>
    <row r="188" spans="1:25" s="185" customFormat="1" ht="25.85" x14ac:dyDescent="0.2">
      <c r="A188" s="285">
        <v>5</v>
      </c>
      <c r="B188" s="286">
        <v>10</v>
      </c>
      <c r="C188" s="284" t="s">
        <v>101</v>
      </c>
      <c r="D188" s="284" t="s">
        <v>224</v>
      </c>
      <c r="E188" s="284" t="s">
        <v>121</v>
      </c>
      <c r="F188" s="284" t="s">
        <v>234</v>
      </c>
      <c r="G188" s="284" t="s">
        <v>94</v>
      </c>
      <c r="H188" s="284" t="s">
        <v>97</v>
      </c>
      <c r="I188" s="284" t="s">
        <v>106</v>
      </c>
      <c r="J188" s="284" t="s">
        <v>96</v>
      </c>
      <c r="K188" s="284" t="s">
        <v>91</v>
      </c>
      <c r="L188" s="284" t="s">
        <v>96</v>
      </c>
      <c r="M188" s="286">
        <v>102</v>
      </c>
      <c r="N188" s="284" t="s">
        <v>94</v>
      </c>
      <c r="O188" s="284" t="s">
        <v>154</v>
      </c>
      <c r="P188" s="284" t="s">
        <v>91</v>
      </c>
      <c r="Q188" s="284" t="s">
        <v>92</v>
      </c>
      <c r="R188" s="284" t="s">
        <v>91</v>
      </c>
      <c r="S188" s="305"/>
      <c r="T188" s="284" t="s">
        <v>232</v>
      </c>
      <c r="U188" s="284" t="s">
        <v>110</v>
      </c>
      <c r="V188" s="305"/>
      <c r="W188" s="305"/>
      <c r="X188" s="309">
        <v>163.54</v>
      </c>
      <c r="Y188" s="185" t="s">
        <v>684</v>
      </c>
    </row>
    <row r="189" spans="1:25" s="185" customFormat="1" ht="38.75" x14ac:dyDescent="0.2">
      <c r="A189" s="285">
        <v>5</v>
      </c>
      <c r="B189" s="286">
        <v>11</v>
      </c>
      <c r="C189" s="284" t="s">
        <v>101</v>
      </c>
      <c r="D189" s="284" t="s">
        <v>153</v>
      </c>
      <c r="E189" s="284" t="s">
        <v>233</v>
      </c>
      <c r="F189" s="284" t="s">
        <v>207</v>
      </c>
      <c r="G189" s="284" t="s">
        <v>94</v>
      </c>
      <c r="H189" s="284" t="s">
        <v>97</v>
      </c>
      <c r="I189" s="284" t="s">
        <v>106</v>
      </c>
      <c r="J189" s="284" t="s">
        <v>226</v>
      </c>
      <c r="K189" s="284" t="s">
        <v>91</v>
      </c>
      <c r="L189" s="305" t="s">
        <v>225</v>
      </c>
      <c r="M189" s="284" t="s">
        <v>94</v>
      </c>
      <c r="N189" s="286">
        <v>33</v>
      </c>
      <c r="O189" s="284" t="s">
        <v>93</v>
      </c>
      <c r="P189" s="284" t="s">
        <v>113</v>
      </c>
      <c r="Q189" s="284" t="s">
        <v>92</v>
      </c>
      <c r="R189" s="284" t="s">
        <v>91</v>
      </c>
      <c r="S189" s="305"/>
      <c r="T189" s="284" t="s">
        <v>232</v>
      </c>
      <c r="U189" s="284" t="s">
        <v>110</v>
      </c>
      <c r="V189" s="305"/>
      <c r="W189" s="305"/>
      <c r="X189" s="309">
        <v>0</v>
      </c>
      <c r="Y189" s="185" t="s">
        <v>655</v>
      </c>
    </row>
    <row r="190" spans="1:25" s="185" customFormat="1" ht="38.75" x14ac:dyDescent="0.2">
      <c r="A190" s="285">
        <v>5</v>
      </c>
      <c r="B190" s="286">
        <v>12</v>
      </c>
      <c r="C190" s="284" t="s">
        <v>101</v>
      </c>
      <c r="D190" s="284" t="s">
        <v>168</v>
      </c>
      <c r="E190" s="284" t="s">
        <v>178</v>
      </c>
      <c r="F190" s="284" t="s">
        <v>166</v>
      </c>
      <c r="G190" s="286">
        <v>850</v>
      </c>
      <c r="H190" s="284" t="s">
        <v>139</v>
      </c>
      <c r="I190" s="284" t="s">
        <v>106</v>
      </c>
      <c r="J190" s="284" t="s">
        <v>230</v>
      </c>
      <c r="K190" s="284" t="s">
        <v>87</v>
      </c>
      <c r="L190" s="284" t="s">
        <v>155</v>
      </c>
      <c r="M190" s="286">
        <v>102</v>
      </c>
      <c r="N190" s="286">
        <v>29</v>
      </c>
      <c r="O190" s="284" t="s">
        <v>154</v>
      </c>
      <c r="P190" s="284" t="s">
        <v>113</v>
      </c>
      <c r="Q190" s="284" t="s">
        <v>219</v>
      </c>
      <c r="R190" s="284" t="s">
        <v>91</v>
      </c>
      <c r="S190" s="305"/>
      <c r="T190" s="284" t="s">
        <v>103</v>
      </c>
      <c r="U190" s="284" t="s">
        <v>110</v>
      </c>
      <c r="V190" s="305"/>
      <c r="W190" s="305"/>
      <c r="X190" s="309">
        <v>331.49</v>
      </c>
      <c r="Y190" s="185" t="s">
        <v>671</v>
      </c>
    </row>
    <row r="191" spans="1:25" s="185" customFormat="1" ht="51.65" x14ac:dyDescent="0.2">
      <c r="A191" s="285">
        <v>5</v>
      </c>
      <c r="B191" s="286">
        <v>13</v>
      </c>
      <c r="C191" s="284" t="s">
        <v>101</v>
      </c>
      <c r="D191" s="284" t="s">
        <v>168</v>
      </c>
      <c r="E191" s="284" t="s">
        <v>178</v>
      </c>
      <c r="F191" s="284" t="s">
        <v>166</v>
      </c>
      <c r="G191" s="286">
        <v>850</v>
      </c>
      <c r="H191" s="284" t="s">
        <v>139</v>
      </c>
      <c r="I191" s="284" t="s">
        <v>106</v>
      </c>
      <c r="J191" s="284" t="s">
        <v>230</v>
      </c>
      <c r="K191" s="284" t="s">
        <v>87</v>
      </c>
      <c r="L191" s="284" t="s">
        <v>155</v>
      </c>
      <c r="M191" s="286">
        <v>102</v>
      </c>
      <c r="N191" s="284" t="s">
        <v>94</v>
      </c>
      <c r="O191" s="284" t="s">
        <v>93</v>
      </c>
      <c r="P191" s="284" t="s">
        <v>113</v>
      </c>
      <c r="Q191" s="284" t="s">
        <v>505</v>
      </c>
      <c r="R191" s="284" t="s">
        <v>104</v>
      </c>
      <c r="S191" s="305"/>
      <c r="T191" s="284" t="s">
        <v>231</v>
      </c>
      <c r="U191" s="284" t="s">
        <v>110</v>
      </c>
      <c r="V191" s="305"/>
      <c r="W191" s="305"/>
      <c r="X191" s="309">
        <v>343.47</v>
      </c>
      <c r="Y191" s="185" t="s">
        <v>671</v>
      </c>
    </row>
    <row r="192" spans="1:25" s="185" customFormat="1" x14ac:dyDescent="0.2">
      <c r="A192" s="285">
        <v>5</v>
      </c>
      <c r="B192" s="286">
        <v>14</v>
      </c>
      <c r="C192" s="284" t="s">
        <v>101</v>
      </c>
      <c r="D192" s="284" t="s">
        <v>173</v>
      </c>
      <c r="E192" s="284" t="s">
        <v>178</v>
      </c>
      <c r="F192" s="305"/>
      <c r="G192" s="286">
        <v>900</v>
      </c>
      <c r="H192" s="305"/>
      <c r="I192" s="305"/>
      <c r="J192" s="305"/>
      <c r="K192" s="305"/>
      <c r="L192" s="305"/>
      <c r="M192" s="305"/>
      <c r="N192" s="305"/>
      <c r="O192" s="284" t="s">
        <v>6</v>
      </c>
      <c r="P192" s="305"/>
      <c r="Q192" s="305"/>
      <c r="R192" s="305"/>
      <c r="S192" s="305"/>
      <c r="T192" s="305"/>
      <c r="U192" s="305"/>
      <c r="V192" s="305"/>
      <c r="W192" s="305"/>
      <c r="X192" s="186">
        <v>0</v>
      </c>
      <c r="Y192" s="312" t="s">
        <v>659</v>
      </c>
    </row>
    <row r="193" spans="1:25" s="185" customFormat="1" ht="25.85" x14ac:dyDescent="0.2">
      <c r="A193" s="285">
        <v>5</v>
      </c>
      <c r="B193" s="286">
        <v>15</v>
      </c>
      <c r="C193" s="284" t="s">
        <v>101</v>
      </c>
      <c r="D193" s="284" t="s">
        <v>168</v>
      </c>
      <c r="E193" s="284" t="s">
        <v>178</v>
      </c>
      <c r="F193" s="284" t="s">
        <v>166</v>
      </c>
      <c r="G193" s="286">
        <v>850</v>
      </c>
      <c r="H193" s="284" t="s">
        <v>139</v>
      </c>
      <c r="I193" s="284" t="s">
        <v>106</v>
      </c>
      <c r="J193" s="284" t="s">
        <v>230</v>
      </c>
      <c r="K193" s="284" t="s">
        <v>87</v>
      </c>
      <c r="L193" s="284" t="s">
        <v>155</v>
      </c>
      <c r="M193" s="286">
        <v>102</v>
      </c>
      <c r="N193" s="284" t="s">
        <v>94</v>
      </c>
      <c r="O193" s="284" t="s">
        <v>154</v>
      </c>
      <c r="P193" s="284" t="s">
        <v>113</v>
      </c>
      <c r="Q193" s="284" t="s">
        <v>91</v>
      </c>
      <c r="R193" s="284" t="s">
        <v>91</v>
      </c>
      <c r="S193" s="305"/>
      <c r="T193" s="284" t="s">
        <v>103</v>
      </c>
      <c r="U193" s="284" t="s">
        <v>110</v>
      </c>
      <c r="V193" s="305"/>
      <c r="W193" s="305"/>
      <c r="X193" s="309">
        <v>327.7</v>
      </c>
      <c r="Y193" s="185" t="s">
        <v>671</v>
      </c>
    </row>
    <row r="194" spans="1:25" s="185" customFormat="1" ht="25.85" x14ac:dyDescent="0.2">
      <c r="A194" s="285">
        <v>5</v>
      </c>
      <c r="B194" s="286">
        <v>16</v>
      </c>
      <c r="C194" s="284" t="s">
        <v>101</v>
      </c>
      <c r="D194" s="284" t="s">
        <v>224</v>
      </c>
      <c r="E194" s="284" t="s">
        <v>178</v>
      </c>
      <c r="F194" s="284" t="s">
        <v>166</v>
      </c>
      <c r="G194" s="284" t="s">
        <v>94</v>
      </c>
      <c r="H194" s="284" t="s">
        <v>97</v>
      </c>
      <c r="I194" s="284" t="s">
        <v>106</v>
      </c>
      <c r="J194" s="284" t="s">
        <v>96</v>
      </c>
      <c r="K194" s="284" t="s">
        <v>91</v>
      </c>
      <c r="L194" s="284" t="s">
        <v>96</v>
      </c>
      <c r="M194" s="286">
        <v>102</v>
      </c>
      <c r="N194" s="284" t="s">
        <v>94</v>
      </c>
      <c r="O194" s="284" t="s">
        <v>93</v>
      </c>
      <c r="P194" s="284" t="s">
        <v>113</v>
      </c>
      <c r="Q194" s="284" t="s">
        <v>92</v>
      </c>
      <c r="R194" s="284" t="s">
        <v>91</v>
      </c>
      <c r="S194" s="305"/>
      <c r="T194" s="284" t="s">
        <v>169</v>
      </c>
      <c r="U194" s="284" t="s">
        <v>110</v>
      </c>
      <c r="V194" s="305"/>
      <c r="W194" s="305"/>
      <c r="X194" s="309">
        <v>246.3</v>
      </c>
      <c r="Y194" s="185" t="s">
        <v>669</v>
      </c>
    </row>
    <row r="195" spans="1:25" s="185" customFormat="1" ht="38.75" x14ac:dyDescent="0.2">
      <c r="A195" s="285">
        <v>5</v>
      </c>
      <c r="B195" s="286">
        <v>17</v>
      </c>
      <c r="C195" s="284" t="s">
        <v>101</v>
      </c>
      <c r="D195" s="284" t="s">
        <v>223</v>
      </c>
      <c r="E195" s="284" t="s">
        <v>178</v>
      </c>
      <c r="F195" s="284" t="s">
        <v>221</v>
      </c>
      <c r="G195" s="286">
        <v>1050</v>
      </c>
      <c r="H195" s="284" t="s">
        <v>94</v>
      </c>
      <c r="I195" s="284" t="s">
        <v>88</v>
      </c>
      <c r="J195" s="284" t="s">
        <v>156</v>
      </c>
      <c r="K195" s="284" t="s">
        <v>91</v>
      </c>
      <c r="L195" s="284" t="s">
        <v>220</v>
      </c>
      <c r="M195" s="305"/>
      <c r="N195" s="286">
        <v>33</v>
      </c>
      <c r="O195" s="284" t="s">
        <v>154</v>
      </c>
      <c r="P195" s="284" t="s">
        <v>91</v>
      </c>
      <c r="Q195" s="284" t="s">
        <v>91</v>
      </c>
      <c r="R195" s="284" t="s">
        <v>229</v>
      </c>
      <c r="S195" s="305"/>
      <c r="T195" s="284" t="s">
        <v>91</v>
      </c>
      <c r="U195" s="284" t="s">
        <v>110</v>
      </c>
      <c r="V195" s="305"/>
      <c r="W195" s="305"/>
      <c r="X195" s="309">
        <v>0</v>
      </c>
      <c r="Y195" s="185" t="s">
        <v>685</v>
      </c>
    </row>
    <row r="196" spans="1:25" s="185" customFormat="1" ht="38.75" x14ac:dyDescent="0.2">
      <c r="A196" s="285">
        <v>5</v>
      </c>
      <c r="B196" s="286">
        <v>18</v>
      </c>
      <c r="C196" s="284" t="s">
        <v>101</v>
      </c>
      <c r="D196" s="284" t="s">
        <v>153</v>
      </c>
      <c r="E196" s="284" t="s">
        <v>178</v>
      </c>
      <c r="F196" s="284" t="s">
        <v>228</v>
      </c>
      <c r="G196" s="284" t="s">
        <v>227</v>
      </c>
      <c r="H196" s="284" t="s">
        <v>97</v>
      </c>
      <c r="I196" s="284" t="s">
        <v>88</v>
      </c>
      <c r="J196" s="284" t="s">
        <v>226</v>
      </c>
      <c r="K196" s="284" t="s">
        <v>91</v>
      </c>
      <c r="L196" s="305" t="s">
        <v>225</v>
      </c>
      <c r="M196" s="305"/>
      <c r="N196" s="284" t="s">
        <v>94</v>
      </c>
      <c r="O196" s="284" t="s">
        <v>93</v>
      </c>
      <c r="P196" s="284" t="s">
        <v>113</v>
      </c>
      <c r="Q196" s="284" t="s">
        <v>92</v>
      </c>
      <c r="R196" s="284" t="s">
        <v>91</v>
      </c>
      <c r="S196" s="305"/>
      <c r="T196" s="284" t="s">
        <v>169</v>
      </c>
      <c r="U196" s="284" t="s">
        <v>110</v>
      </c>
      <c r="V196" s="305"/>
      <c r="W196" s="305"/>
      <c r="X196" s="309">
        <v>0</v>
      </c>
      <c r="Y196" s="185" t="s">
        <v>655</v>
      </c>
    </row>
    <row r="197" spans="1:25" s="185" customFormat="1" ht="38.75" x14ac:dyDescent="0.2">
      <c r="A197" s="285">
        <v>5</v>
      </c>
      <c r="B197" s="286">
        <v>19</v>
      </c>
      <c r="C197" s="284" t="s">
        <v>101</v>
      </c>
      <c r="D197" s="284" t="s">
        <v>223</v>
      </c>
      <c r="E197" s="284" t="s">
        <v>222</v>
      </c>
      <c r="F197" s="284" t="s">
        <v>221</v>
      </c>
      <c r="G197" s="286">
        <v>1050</v>
      </c>
      <c r="H197" s="284" t="s">
        <v>94</v>
      </c>
      <c r="I197" s="284" t="s">
        <v>106</v>
      </c>
      <c r="J197" s="284" t="s">
        <v>156</v>
      </c>
      <c r="K197" s="284" t="s">
        <v>91</v>
      </c>
      <c r="L197" s="284" t="s">
        <v>220</v>
      </c>
      <c r="M197" s="305"/>
      <c r="N197" s="286">
        <v>33</v>
      </c>
      <c r="O197" s="284" t="s">
        <v>154</v>
      </c>
      <c r="P197" s="284" t="s">
        <v>113</v>
      </c>
      <c r="Q197" s="284" t="s">
        <v>219</v>
      </c>
      <c r="R197" s="284" t="s">
        <v>91</v>
      </c>
      <c r="S197" s="305"/>
      <c r="T197" s="284" t="s">
        <v>103</v>
      </c>
      <c r="U197" s="284" t="s">
        <v>110</v>
      </c>
      <c r="V197" s="305"/>
      <c r="W197" s="305"/>
      <c r="X197" s="309">
        <v>0</v>
      </c>
      <c r="Y197" s="185" t="s">
        <v>685</v>
      </c>
    </row>
    <row r="198" spans="1:25" s="185" customFormat="1" ht="25.85" x14ac:dyDescent="0.2">
      <c r="A198" s="285">
        <v>5</v>
      </c>
      <c r="B198" s="286">
        <v>20</v>
      </c>
      <c r="C198" s="284" t="s">
        <v>101</v>
      </c>
      <c r="D198" s="284" t="s">
        <v>163</v>
      </c>
      <c r="E198" s="284" t="s">
        <v>121</v>
      </c>
      <c r="F198" s="284" t="s">
        <v>213</v>
      </c>
      <c r="G198" s="284" t="s">
        <v>94</v>
      </c>
      <c r="H198" s="284" t="s">
        <v>97</v>
      </c>
      <c r="I198" s="284" t="s">
        <v>88</v>
      </c>
      <c r="J198" s="284" t="s">
        <v>96</v>
      </c>
      <c r="K198" s="284" t="s">
        <v>91</v>
      </c>
      <c r="L198" s="284" t="s">
        <v>96</v>
      </c>
      <c r="M198" s="286">
        <v>102</v>
      </c>
      <c r="N198" s="284" t="s">
        <v>94</v>
      </c>
      <c r="O198" s="284" t="s">
        <v>154</v>
      </c>
      <c r="P198" s="284" t="s">
        <v>91</v>
      </c>
      <c r="Q198" s="284" t="s">
        <v>92</v>
      </c>
      <c r="R198" s="284" t="s">
        <v>91</v>
      </c>
      <c r="S198" s="305"/>
      <c r="T198" s="284" t="s">
        <v>169</v>
      </c>
      <c r="U198" s="284" t="s">
        <v>110</v>
      </c>
      <c r="V198" s="305"/>
      <c r="W198" s="305"/>
      <c r="X198" s="309">
        <v>201.46</v>
      </c>
      <c r="Y198" s="185" t="s">
        <v>684</v>
      </c>
    </row>
    <row r="199" spans="1:25" s="185" customFormat="1" ht="25.85" x14ac:dyDescent="0.2">
      <c r="A199" s="285">
        <v>5</v>
      </c>
      <c r="B199" s="286">
        <v>21</v>
      </c>
      <c r="C199" s="284" t="s">
        <v>101</v>
      </c>
      <c r="D199" s="284" t="s">
        <v>224</v>
      </c>
      <c r="E199" s="284" t="s">
        <v>121</v>
      </c>
      <c r="F199" s="284" t="s">
        <v>166</v>
      </c>
      <c r="G199" s="284" t="s">
        <v>94</v>
      </c>
      <c r="H199" s="284" t="s">
        <v>97</v>
      </c>
      <c r="I199" s="284" t="s">
        <v>106</v>
      </c>
      <c r="J199" s="284" t="s">
        <v>96</v>
      </c>
      <c r="K199" s="284" t="s">
        <v>91</v>
      </c>
      <c r="L199" s="284" t="s">
        <v>96</v>
      </c>
      <c r="M199" s="286">
        <v>102</v>
      </c>
      <c r="N199" s="284" t="s">
        <v>94</v>
      </c>
      <c r="O199" s="284" t="s">
        <v>154</v>
      </c>
      <c r="P199" s="284" t="s">
        <v>91</v>
      </c>
      <c r="Q199" s="284" t="s">
        <v>92</v>
      </c>
      <c r="R199" s="284" t="s">
        <v>91</v>
      </c>
      <c r="S199" s="305"/>
      <c r="T199" s="284" t="s">
        <v>169</v>
      </c>
      <c r="U199" s="284" t="s">
        <v>110</v>
      </c>
      <c r="V199" s="305"/>
      <c r="W199" s="305"/>
      <c r="X199" s="309">
        <v>167.13</v>
      </c>
      <c r="Y199" s="185" t="s">
        <v>684</v>
      </c>
    </row>
    <row r="200" spans="1:25" s="185" customFormat="1" ht="38.75" x14ac:dyDescent="0.2">
      <c r="A200" s="285">
        <v>5</v>
      </c>
      <c r="B200" s="286">
        <v>22</v>
      </c>
      <c r="C200" s="284" t="s">
        <v>101</v>
      </c>
      <c r="D200" s="284" t="s">
        <v>223</v>
      </c>
      <c r="E200" s="284" t="s">
        <v>222</v>
      </c>
      <c r="F200" s="284" t="s">
        <v>221</v>
      </c>
      <c r="G200" s="286">
        <v>1050</v>
      </c>
      <c r="H200" s="284" t="s">
        <v>94</v>
      </c>
      <c r="I200" s="284" t="s">
        <v>106</v>
      </c>
      <c r="J200" s="284" t="s">
        <v>156</v>
      </c>
      <c r="K200" s="284" t="s">
        <v>91</v>
      </c>
      <c r="L200" s="284" t="s">
        <v>220</v>
      </c>
      <c r="M200" s="305"/>
      <c r="N200" s="286">
        <v>33</v>
      </c>
      <c r="O200" s="284" t="s">
        <v>154</v>
      </c>
      <c r="P200" s="284" t="s">
        <v>113</v>
      </c>
      <c r="Q200" s="284" t="s">
        <v>219</v>
      </c>
      <c r="R200" s="284" t="s">
        <v>91</v>
      </c>
      <c r="S200" s="305"/>
      <c r="T200" s="284" t="s">
        <v>103</v>
      </c>
      <c r="U200" s="284" t="s">
        <v>110</v>
      </c>
      <c r="V200" s="305"/>
      <c r="W200" s="305"/>
      <c r="X200" s="309">
        <v>0</v>
      </c>
      <c r="Y200" s="185" t="s">
        <v>685</v>
      </c>
    </row>
    <row r="201" spans="1:25" s="185" customFormat="1" ht="25.85" x14ac:dyDescent="0.2">
      <c r="A201" s="285">
        <v>5</v>
      </c>
      <c r="B201" s="286">
        <v>23</v>
      </c>
      <c r="C201" s="284" t="s">
        <v>101</v>
      </c>
      <c r="D201" s="284" t="s">
        <v>163</v>
      </c>
      <c r="E201" s="284" t="s">
        <v>121</v>
      </c>
      <c r="F201" s="284" t="s">
        <v>200</v>
      </c>
      <c r="G201" s="284" t="s">
        <v>94</v>
      </c>
      <c r="H201" s="284" t="s">
        <v>97</v>
      </c>
      <c r="I201" s="284" t="s">
        <v>88</v>
      </c>
      <c r="J201" s="284" t="s">
        <v>218</v>
      </c>
      <c r="K201" s="284" t="s">
        <v>91</v>
      </c>
      <c r="L201" s="284" t="s">
        <v>96</v>
      </c>
      <c r="M201" s="286">
        <v>102</v>
      </c>
      <c r="N201" s="284" t="s">
        <v>94</v>
      </c>
      <c r="O201" s="284" t="s">
        <v>154</v>
      </c>
      <c r="P201" s="284" t="s">
        <v>91</v>
      </c>
      <c r="Q201" s="284" t="s">
        <v>92</v>
      </c>
      <c r="R201" s="284" t="s">
        <v>91</v>
      </c>
      <c r="S201" s="305"/>
      <c r="T201" s="284" t="s">
        <v>169</v>
      </c>
      <c r="U201" s="284" t="s">
        <v>110</v>
      </c>
      <c r="V201" s="305"/>
      <c r="W201" s="305"/>
      <c r="X201" s="309">
        <v>208.84</v>
      </c>
      <c r="Y201" s="185" t="s">
        <v>684</v>
      </c>
    </row>
    <row r="202" spans="1:25" s="185" customFormat="1" ht="25.85" x14ac:dyDescent="0.2">
      <c r="A202" s="285">
        <v>5</v>
      </c>
      <c r="B202" s="286">
        <v>24</v>
      </c>
      <c r="C202" s="284" t="s">
        <v>101</v>
      </c>
      <c r="D202" s="284" t="s">
        <v>163</v>
      </c>
      <c r="E202" s="284" t="s">
        <v>121</v>
      </c>
      <c r="F202" s="284" t="s">
        <v>200</v>
      </c>
      <c r="G202" s="284" t="s">
        <v>94</v>
      </c>
      <c r="H202" s="284" t="s">
        <v>97</v>
      </c>
      <c r="I202" s="284" t="s">
        <v>88</v>
      </c>
      <c r="J202" s="284" t="s">
        <v>218</v>
      </c>
      <c r="K202" s="284" t="s">
        <v>91</v>
      </c>
      <c r="L202" s="284" t="s">
        <v>96</v>
      </c>
      <c r="M202" s="286">
        <v>102</v>
      </c>
      <c r="N202" s="284" t="s">
        <v>94</v>
      </c>
      <c r="O202" s="284" t="s">
        <v>154</v>
      </c>
      <c r="P202" s="284" t="s">
        <v>91</v>
      </c>
      <c r="Q202" s="284" t="s">
        <v>92</v>
      </c>
      <c r="R202" s="284" t="s">
        <v>91</v>
      </c>
      <c r="S202" s="305"/>
      <c r="T202" s="284" t="s">
        <v>169</v>
      </c>
      <c r="U202" s="284" t="s">
        <v>110</v>
      </c>
      <c r="V202" s="305"/>
      <c r="W202" s="305"/>
      <c r="X202" s="309">
        <v>208.84</v>
      </c>
      <c r="Y202" s="185" t="s">
        <v>684</v>
      </c>
    </row>
    <row r="203" spans="1:25" s="185" customFormat="1" ht="25.85" x14ac:dyDescent="0.2">
      <c r="A203" s="285">
        <v>5</v>
      </c>
      <c r="B203" s="286">
        <v>25</v>
      </c>
      <c r="C203" s="284" t="s">
        <v>101</v>
      </c>
      <c r="D203" s="284" t="s">
        <v>198</v>
      </c>
      <c r="E203" s="284" t="s">
        <v>217</v>
      </c>
      <c r="F203" s="284" t="s">
        <v>166</v>
      </c>
      <c r="G203" s="286">
        <v>850</v>
      </c>
      <c r="H203" s="284" t="s">
        <v>97</v>
      </c>
      <c r="I203" s="284" t="s">
        <v>106</v>
      </c>
      <c r="J203" s="284" t="s">
        <v>184</v>
      </c>
      <c r="K203" s="284" t="s">
        <v>91</v>
      </c>
      <c r="L203" s="284" t="s">
        <v>184</v>
      </c>
      <c r="M203" s="286">
        <v>268</v>
      </c>
      <c r="N203" s="286">
        <v>29</v>
      </c>
      <c r="O203" s="284" t="s">
        <v>197</v>
      </c>
      <c r="P203" s="284" t="s">
        <v>113</v>
      </c>
      <c r="Q203" s="284" t="s">
        <v>92</v>
      </c>
      <c r="R203" s="284" t="s">
        <v>91</v>
      </c>
      <c r="S203" s="284" t="s">
        <v>196</v>
      </c>
      <c r="T203" s="284" t="s">
        <v>195</v>
      </c>
      <c r="U203" s="284" t="s">
        <v>110</v>
      </c>
      <c r="V203" s="305"/>
      <c r="W203" s="305"/>
      <c r="X203" s="309">
        <v>445.33</v>
      </c>
      <c r="Y203" s="185" t="s">
        <v>666</v>
      </c>
    </row>
    <row r="204" spans="1:25" s="185" customFormat="1" ht="25.85" x14ac:dyDescent="0.2">
      <c r="A204" s="285">
        <v>5</v>
      </c>
      <c r="B204" s="286">
        <v>26</v>
      </c>
      <c r="C204" s="284" t="s">
        <v>101</v>
      </c>
      <c r="D204" s="284" t="s">
        <v>194</v>
      </c>
      <c r="E204" s="284" t="s">
        <v>217</v>
      </c>
      <c r="F204" s="284" t="s">
        <v>170</v>
      </c>
      <c r="G204" s="284" t="s">
        <v>94</v>
      </c>
      <c r="H204" s="284" t="s">
        <v>97</v>
      </c>
      <c r="I204" s="284" t="s">
        <v>88</v>
      </c>
      <c r="J204" s="284" t="s">
        <v>184</v>
      </c>
      <c r="K204" s="284" t="s">
        <v>91</v>
      </c>
      <c r="L204" s="284" t="s">
        <v>184</v>
      </c>
      <c r="M204" s="286">
        <v>120</v>
      </c>
      <c r="N204" s="284" t="s">
        <v>94</v>
      </c>
      <c r="O204" s="284" t="s">
        <v>91</v>
      </c>
      <c r="P204" s="284" t="s">
        <v>91</v>
      </c>
      <c r="Q204" s="284" t="s">
        <v>91</v>
      </c>
      <c r="R204" s="284" t="s">
        <v>91</v>
      </c>
      <c r="S204" s="305"/>
      <c r="T204" s="284" t="s">
        <v>91</v>
      </c>
      <c r="U204" s="284" t="s">
        <v>110</v>
      </c>
      <c r="V204" s="305"/>
      <c r="W204" s="305"/>
      <c r="X204" s="309">
        <v>176.4</v>
      </c>
      <c r="Y204" s="185" t="s">
        <v>666</v>
      </c>
    </row>
    <row r="205" spans="1:25" s="185" customFormat="1" ht="25.85" x14ac:dyDescent="0.2">
      <c r="A205" s="285">
        <v>5</v>
      </c>
      <c r="B205" s="286">
        <v>27</v>
      </c>
      <c r="C205" s="284" t="s">
        <v>101</v>
      </c>
      <c r="D205" s="284" t="s">
        <v>194</v>
      </c>
      <c r="E205" s="284" t="s">
        <v>217</v>
      </c>
      <c r="F205" s="284" t="s">
        <v>213</v>
      </c>
      <c r="G205" s="284" t="s">
        <v>94</v>
      </c>
      <c r="H205" s="284" t="s">
        <v>97</v>
      </c>
      <c r="I205" s="284" t="s">
        <v>88</v>
      </c>
      <c r="J205" s="284" t="s">
        <v>184</v>
      </c>
      <c r="K205" s="284" t="s">
        <v>91</v>
      </c>
      <c r="L205" s="284" t="s">
        <v>184</v>
      </c>
      <c r="M205" s="286">
        <v>120</v>
      </c>
      <c r="N205" s="284" t="s">
        <v>94</v>
      </c>
      <c r="O205" s="284" t="s">
        <v>91</v>
      </c>
      <c r="P205" s="284" t="s">
        <v>91</v>
      </c>
      <c r="Q205" s="284" t="s">
        <v>91</v>
      </c>
      <c r="R205" s="284" t="s">
        <v>91</v>
      </c>
      <c r="S205" s="305"/>
      <c r="T205" s="284" t="s">
        <v>91</v>
      </c>
      <c r="U205" s="284" t="s">
        <v>110</v>
      </c>
      <c r="V205" s="305"/>
      <c r="W205" s="305"/>
      <c r="X205" s="309">
        <v>173.43</v>
      </c>
      <c r="Y205" s="185" t="s">
        <v>666</v>
      </c>
    </row>
    <row r="206" spans="1:25" s="185" customFormat="1" ht="25.85" x14ac:dyDescent="0.2">
      <c r="A206" s="285">
        <v>5</v>
      </c>
      <c r="B206" s="286">
        <v>28</v>
      </c>
      <c r="C206" s="284" t="s">
        <v>101</v>
      </c>
      <c r="D206" s="284" t="s">
        <v>188</v>
      </c>
      <c r="E206" s="284" t="s">
        <v>217</v>
      </c>
      <c r="F206" s="284" t="s">
        <v>166</v>
      </c>
      <c r="G206" s="286">
        <v>825</v>
      </c>
      <c r="H206" s="284" t="s">
        <v>97</v>
      </c>
      <c r="I206" s="284" t="s">
        <v>106</v>
      </c>
      <c r="J206" s="284" t="s">
        <v>184</v>
      </c>
      <c r="K206" s="284" t="s">
        <v>91</v>
      </c>
      <c r="L206" s="284" t="s">
        <v>184</v>
      </c>
      <c r="M206" s="286">
        <v>120</v>
      </c>
      <c r="N206" s="284" t="s">
        <v>94</v>
      </c>
      <c r="O206" s="284" t="s">
        <v>91</v>
      </c>
      <c r="P206" s="284" t="s">
        <v>91</v>
      </c>
      <c r="Q206" s="284" t="s">
        <v>91</v>
      </c>
      <c r="R206" s="284" t="s">
        <v>91</v>
      </c>
      <c r="S206" s="305"/>
      <c r="T206" s="284" t="s">
        <v>91</v>
      </c>
      <c r="U206" s="284" t="s">
        <v>110</v>
      </c>
      <c r="V206" s="305"/>
      <c r="W206" s="305"/>
      <c r="X206" s="309">
        <v>171.49</v>
      </c>
      <c r="Y206" s="185" t="s">
        <v>666</v>
      </c>
    </row>
    <row r="207" spans="1:25" s="185" customFormat="1" ht="25.85" x14ac:dyDescent="0.2">
      <c r="A207" s="285">
        <v>5</v>
      </c>
      <c r="B207" s="286">
        <v>29</v>
      </c>
      <c r="C207" s="284" t="s">
        <v>101</v>
      </c>
      <c r="D207" s="284" t="s">
        <v>188</v>
      </c>
      <c r="E207" s="284" t="s">
        <v>217</v>
      </c>
      <c r="F207" s="284" t="s">
        <v>166</v>
      </c>
      <c r="G207" s="286">
        <v>825</v>
      </c>
      <c r="H207" s="284" t="s">
        <v>97</v>
      </c>
      <c r="I207" s="284" t="s">
        <v>106</v>
      </c>
      <c r="J207" s="284" t="s">
        <v>184</v>
      </c>
      <c r="K207" s="284" t="s">
        <v>91</v>
      </c>
      <c r="L207" s="284" t="s">
        <v>184</v>
      </c>
      <c r="M207" s="286">
        <v>120</v>
      </c>
      <c r="N207" s="284" t="s">
        <v>94</v>
      </c>
      <c r="O207" s="284" t="s">
        <v>91</v>
      </c>
      <c r="P207" s="284" t="s">
        <v>91</v>
      </c>
      <c r="Q207" s="284" t="s">
        <v>91</v>
      </c>
      <c r="R207" s="284" t="s">
        <v>91</v>
      </c>
      <c r="S207" s="305"/>
      <c r="T207" s="284" t="s">
        <v>91</v>
      </c>
      <c r="U207" s="284" t="s">
        <v>110</v>
      </c>
      <c r="V207" s="305"/>
      <c r="W207" s="305"/>
      <c r="X207" s="309">
        <v>171.49</v>
      </c>
      <c r="Y207" s="185" t="s">
        <v>666</v>
      </c>
    </row>
    <row r="208" spans="1:25" s="185" customFormat="1" ht="25.85" x14ac:dyDescent="0.2">
      <c r="A208" s="285">
        <v>5</v>
      </c>
      <c r="B208" s="286">
        <v>30</v>
      </c>
      <c r="C208" s="284" t="s">
        <v>101</v>
      </c>
      <c r="D208" s="284" t="s">
        <v>188</v>
      </c>
      <c r="E208" s="284" t="s">
        <v>217</v>
      </c>
      <c r="F208" s="284" t="s">
        <v>166</v>
      </c>
      <c r="G208" s="286">
        <v>825</v>
      </c>
      <c r="H208" s="284" t="s">
        <v>97</v>
      </c>
      <c r="I208" s="284" t="s">
        <v>106</v>
      </c>
      <c r="J208" s="284" t="s">
        <v>184</v>
      </c>
      <c r="K208" s="284" t="s">
        <v>91</v>
      </c>
      <c r="L208" s="284" t="s">
        <v>184</v>
      </c>
      <c r="M208" s="286">
        <v>120</v>
      </c>
      <c r="N208" s="284" t="s">
        <v>94</v>
      </c>
      <c r="O208" s="284" t="s">
        <v>91</v>
      </c>
      <c r="P208" s="284" t="s">
        <v>91</v>
      </c>
      <c r="Q208" s="284" t="s">
        <v>91</v>
      </c>
      <c r="R208" s="284" t="s">
        <v>91</v>
      </c>
      <c r="S208" s="305"/>
      <c r="T208" s="284" t="s">
        <v>91</v>
      </c>
      <c r="U208" s="284" t="s">
        <v>110</v>
      </c>
      <c r="V208" s="305"/>
      <c r="W208" s="305"/>
      <c r="X208" s="309">
        <v>171.49</v>
      </c>
      <c r="Y208" s="185" t="s">
        <v>666</v>
      </c>
    </row>
    <row r="209" spans="1:25" s="185" customFormat="1" ht="25.85" x14ac:dyDescent="0.2">
      <c r="A209" s="285">
        <v>5</v>
      </c>
      <c r="B209" s="286">
        <v>31</v>
      </c>
      <c r="C209" s="284" t="s">
        <v>101</v>
      </c>
      <c r="D209" s="284" t="s">
        <v>188</v>
      </c>
      <c r="E209" s="284" t="s">
        <v>217</v>
      </c>
      <c r="F209" s="284" t="s">
        <v>166</v>
      </c>
      <c r="G209" s="286">
        <v>825</v>
      </c>
      <c r="H209" s="284" t="s">
        <v>97</v>
      </c>
      <c r="I209" s="284" t="s">
        <v>106</v>
      </c>
      <c r="J209" s="284" t="s">
        <v>184</v>
      </c>
      <c r="K209" s="284" t="s">
        <v>91</v>
      </c>
      <c r="L209" s="284" t="s">
        <v>184</v>
      </c>
      <c r="M209" s="286">
        <v>135</v>
      </c>
      <c r="N209" s="284" t="s">
        <v>94</v>
      </c>
      <c r="O209" s="284" t="s">
        <v>91</v>
      </c>
      <c r="P209" s="284" t="s">
        <v>91</v>
      </c>
      <c r="Q209" s="284" t="s">
        <v>123</v>
      </c>
      <c r="R209" s="284" t="s">
        <v>91</v>
      </c>
      <c r="S209" s="305"/>
      <c r="T209" s="284" t="s">
        <v>91</v>
      </c>
      <c r="U209" s="284" t="s">
        <v>110</v>
      </c>
      <c r="V209" s="305"/>
      <c r="W209" s="305"/>
      <c r="X209" s="309">
        <v>181.23</v>
      </c>
      <c r="Y209" s="185" t="s">
        <v>666</v>
      </c>
    </row>
    <row r="210" spans="1:25" s="185" customFormat="1" ht="25.85" x14ac:dyDescent="0.2">
      <c r="A210" s="285">
        <v>5</v>
      </c>
      <c r="B210" s="286">
        <v>32</v>
      </c>
      <c r="C210" s="284" t="s">
        <v>101</v>
      </c>
      <c r="D210" s="284" t="s">
        <v>188</v>
      </c>
      <c r="E210" s="284" t="s">
        <v>217</v>
      </c>
      <c r="F210" s="284" t="s">
        <v>166</v>
      </c>
      <c r="G210" s="286">
        <v>825</v>
      </c>
      <c r="H210" s="284" t="s">
        <v>97</v>
      </c>
      <c r="I210" s="284" t="s">
        <v>106</v>
      </c>
      <c r="J210" s="284" t="s">
        <v>184</v>
      </c>
      <c r="K210" s="284" t="s">
        <v>91</v>
      </c>
      <c r="L210" s="284" t="s">
        <v>184</v>
      </c>
      <c r="M210" s="286">
        <v>135</v>
      </c>
      <c r="N210" s="284" t="s">
        <v>94</v>
      </c>
      <c r="O210" s="284" t="s">
        <v>91</v>
      </c>
      <c r="P210" s="284" t="s">
        <v>91</v>
      </c>
      <c r="Q210" s="284" t="s">
        <v>123</v>
      </c>
      <c r="R210" s="284" t="s">
        <v>91</v>
      </c>
      <c r="S210" s="305"/>
      <c r="T210" s="284" t="s">
        <v>91</v>
      </c>
      <c r="U210" s="284" t="s">
        <v>110</v>
      </c>
      <c r="V210" s="305"/>
      <c r="W210" s="305"/>
      <c r="X210" s="309">
        <v>181.23</v>
      </c>
      <c r="Y210" s="185" t="s">
        <v>666</v>
      </c>
    </row>
    <row r="211" spans="1:25" s="185" customFormat="1" ht="25.85" x14ac:dyDescent="0.2">
      <c r="A211" s="285">
        <v>5</v>
      </c>
      <c r="B211" s="286">
        <v>33</v>
      </c>
      <c r="C211" s="284" t="s">
        <v>101</v>
      </c>
      <c r="D211" s="284" t="s">
        <v>198</v>
      </c>
      <c r="E211" s="284" t="s">
        <v>216</v>
      </c>
      <c r="F211" s="284" t="s">
        <v>166</v>
      </c>
      <c r="G211" s="286">
        <v>850</v>
      </c>
      <c r="H211" s="284" t="s">
        <v>97</v>
      </c>
      <c r="I211" s="284" t="s">
        <v>106</v>
      </c>
      <c r="J211" s="284" t="s">
        <v>184</v>
      </c>
      <c r="K211" s="284" t="s">
        <v>91</v>
      </c>
      <c r="L211" s="284" t="s">
        <v>184</v>
      </c>
      <c r="M211" s="286">
        <v>268</v>
      </c>
      <c r="N211" s="286">
        <v>29</v>
      </c>
      <c r="O211" s="284" t="s">
        <v>197</v>
      </c>
      <c r="P211" s="284" t="s">
        <v>113</v>
      </c>
      <c r="Q211" s="284" t="s">
        <v>92</v>
      </c>
      <c r="R211" s="284" t="s">
        <v>91</v>
      </c>
      <c r="S211" s="284" t="s">
        <v>196</v>
      </c>
      <c r="T211" s="284" t="s">
        <v>195</v>
      </c>
      <c r="U211" s="284" t="s">
        <v>110</v>
      </c>
      <c r="V211" s="305"/>
      <c r="W211" s="305"/>
      <c r="X211" s="309">
        <v>445.33</v>
      </c>
      <c r="Y211" s="185" t="s">
        <v>666</v>
      </c>
    </row>
    <row r="212" spans="1:25" s="185" customFormat="1" ht="25.85" x14ac:dyDescent="0.2">
      <c r="A212" s="285">
        <v>5</v>
      </c>
      <c r="B212" s="286">
        <v>34</v>
      </c>
      <c r="C212" s="284" t="s">
        <v>101</v>
      </c>
      <c r="D212" s="284" t="s">
        <v>188</v>
      </c>
      <c r="E212" s="284" t="s">
        <v>216</v>
      </c>
      <c r="F212" s="284" t="s">
        <v>166</v>
      </c>
      <c r="G212" s="286">
        <v>825</v>
      </c>
      <c r="H212" s="284" t="s">
        <v>97</v>
      </c>
      <c r="I212" s="284" t="s">
        <v>106</v>
      </c>
      <c r="J212" s="284" t="s">
        <v>184</v>
      </c>
      <c r="K212" s="284" t="s">
        <v>91</v>
      </c>
      <c r="L212" s="284" t="s">
        <v>184</v>
      </c>
      <c r="M212" s="286">
        <v>120</v>
      </c>
      <c r="N212" s="284" t="s">
        <v>94</v>
      </c>
      <c r="O212" s="284" t="s">
        <v>91</v>
      </c>
      <c r="P212" s="284" t="s">
        <v>91</v>
      </c>
      <c r="Q212" s="284" t="s">
        <v>91</v>
      </c>
      <c r="R212" s="284" t="s">
        <v>91</v>
      </c>
      <c r="S212" s="305"/>
      <c r="T212" s="284" t="s">
        <v>91</v>
      </c>
      <c r="U212" s="284" t="s">
        <v>110</v>
      </c>
      <c r="V212" s="305"/>
      <c r="W212" s="305"/>
      <c r="X212" s="309">
        <v>171.49</v>
      </c>
      <c r="Y212" s="185" t="s">
        <v>666</v>
      </c>
    </row>
    <row r="213" spans="1:25" s="185" customFormat="1" ht="25.85" x14ac:dyDescent="0.2">
      <c r="A213" s="285">
        <v>5</v>
      </c>
      <c r="B213" s="286">
        <v>35</v>
      </c>
      <c r="C213" s="284" t="s">
        <v>101</v>
      </c>
      <c r="D213" s="284" t="s">
        <v>194</v>
      </c>
      <c r="E213" s="284" t="s">
        <v>216</v>
      </c>
      <c r="F213" s="284" t="s">
        <v>213</v>
      </c>
      <c r="G213" s="284" t="s">
        <v>94</v>
      </c>
      <c r="H213" s="284" t="s">
        <v>97</v>
      </c>
      <c r="I213" s="284" t="s">
        <v>88</v>
      </c>
      <c r="J213" s="284" t="s">
        <v>184</v>
      </c>
      <c r="K213" s="284" t="s">
        <v>91</v>
      </c>
      <c r="L213" s="284" t="s">
        <v>184</v>
      </c>
      <c r="M213" s="286">
        <v>120</v>
      </c>
      <c r="N213" s="284" t="s">
        <v>94</v>
      </c>
      <c r="O213" s="284" t="s">
        <v>91</v>
      </c>
      <c r="P213" s="284" t="s">
        <v>91</v>
      </c>
      <c r="Q213" s="284" t="s">
        <v>91</v>
      </c>
      <c r="R213" s="284" t="s">
        <v>91</v>
      </c>
      <c r="S213" s="305"/>
      <c r="T213" s="284" t="s">
        <v>91</v>
      </c>
      <c r="U213" s="284" t="s">
        <v>110</v>
      </c>
      <c r="V213" s="305"/>
      <c r="W213" s="305"/>
      <c r="X213" s="309">
        <v>173.43</v>
      </c>
      <c r="Y213" s="185" t="s">
        <v>666</v>
      </c>
    </row>
    <row r="214" spans="1:25" s="185" customFormat="1" ht="25.85" x14ac:dyDescent="0.2">
      <c r="A214" s="285">
        <v>5</v>
      </c>
      <c r="B214" s="286">
        <v>36</v>
      </c>
      <c r="C214" s="284" t="s">
        <v>101</v>
      </c>
      <c r="D214" s="284" t="s">
        <v>188</v>
      </c>
      <c r="E214" s="284" t="s">
        <v>216</v>
      </c>
      <c r="F214" s="284" t="s">
        <v>166</v>
      </c>
      <c r="G214" s="286">
        <v>825</v>
      </c>
      <c r="H214" s="284" t="s">
        <v>97</v>
      </c>
      <c r="I214" s="284" t="s">
        <v>106</v>
      </c>
      <c r="J214" s="284" t="s">
        <v>184</v>
      </c>
      <c r="K214" s="284" t="s">
        <v>91</v>
      </c>
      <c r="L214" s="284" t="s">
        <v>184</v>
      </c>
      <c r="M214" s="286">
        <v>135</v>
      </c>
      <c r="N214" s="284" t="s">
        <v>94</v>
      </c>
      <c r="O214" s="284" t="s">
        <v>91</v>
      </c>
      <c r="P214" s="284" t="s">
        <v>91</v>
      </c>
      <c r="Q214" s="284" t="s">
        <v>123</v>
      </c>
      <c r="R214" s="284" t="s">
        <v>91</v>
      </c>
      <c r="S214" s="305"/>
      <c r="T214" s="284" t="s">
        <v>91</v>
      </c>
      <c r="U214" s="284" t="s">
        <v>110</v>
      </c>
      <c r="V214" s="305"/>
      <c r="W214" s="305"/>
      <c r="X214" s="309">
        <v>181.23</v>
      </c>
      <c r="Y214" s="185" t="s">
        <v>666</v>
      </c>
    </row>
    <row r="215" spans="1:25" s="185" customFormat="1" ht="25.85" x14ac:dyDescent="0.2">
      <c r="A215" s="285">
        <v>5</v>
      </c>
      <c r="B215" s="286">
        <v>37</v>
      </c>
      <c r="C215" s="284" t="s">
        <v>101</v>
      </c>
      <c r="D215" s="284" t="s">
        <v>198</v>
      </c>
      <c r="E215" s="284" t="s">
        <v>215</v>
      </c>
      <c r="F215" s="284" t="s">
        <v>166</v>
      </c>
      <c r="G215" s="286">
        <v>850</v>
      </c>
      <c r="H215" s="284" t="s">
        <v>97</v>
      </c>
      <c r="I215" s="284" t="s">
        <v>106</v>
      </c>
      <c r="J215" s="284" t="s">
        <v>184</v>
      </c>
      <c r="K215" s="284" t="s">
        <v>91</v>
      </c>
      <c r="L215" s="284" t="s">
        <v>184</v>
      </c>
      <c r="M215" s="286">
        <v>268</v>
      </c>
      <c r="N215" s="286">
        <v>29</v>
      </c>
      <c r="O215" s="284" t="s">
        <v>197</v>
      </c>
      <c r="P215" s="284" t="s">
        <v>113</v>
      </c>
      <c r="Q215" s="284" t="s">
        <v>92</v>
      </c>
      <c r="R215" s="284" t="s">
        <v>91</v>
      </c>
      <c r="S215" s="284" t="s">
        <v>196</v>
      </c>
      <c r="T215" s="284" t="s">
        <v>195</v>
      </c>
      <c r="U215" s="284" t="s">
        <v>110</v>
      </c>
      <c r="V215" s="305"/>
      <c r="W215" s="305"/>
      <c r="X215" s="309">
        <v>445.33</v>
      </c>
      <c r="Y215" s="185" t="s">
        <v>666</v>
      </c>
    </row>
    <row r="216" spans="1:25" s="185" customFormat="1" ht="25.85" x14ac:dyDescent="0.2">
      <c r="A216" s="285">
        <v>5</v>
      </c>
      <c r="B216" s="286">
        <v>38</v>
      </c>
      <c r="C216" s="284" t="s">
        <v>101</v>
      </c>
      <c r="D216" s="284" t="s">
        <v>194</v>
      </c>
      <c r="E216" s="284" t="s">
        <v>215</v>
      </c>
      <c r="F216" s="284" t="s">
        <v>170</v>
      </c>
      <c r="G216" s="284" t="s">
        <v>94</v>
      </c>
      <c r="H216" s="284" t="s">
        <v>97</v>
      </c>
      <c r="I216" s="284" t="s">
        <v>88</v>
      </c>
      <c r="J216" s="284" t="s">
        <v>184</v>
      </c>
      <c r="K216" s="284" t="s">
        <v>91</v>
      </c>
      <c r="L216" s="284" t="s">
        <v>184</v>
      </c>
      <c r="M216" s="286">
        <v>120</v>
      </c>
      <c r="N216" s="284" t="s">
        <v>94</v>
      </c>
      <c r="O216" s="284" t="s">
        <v>91</v>
      </c>
      <c r="P216" s="284" t="s">
        <v>91</v>
      </c>
      <c r="Q216" s="284" t="s">
        <v>91</v>
      </c>
      <c r="R216" s="284" t="s">
        <v>91</v>
      </c>
      <c r="S216" s="305"/>
      <c r="T216" s="284" t="s">
        <v>91</v>
      </c>
      <c r="U216" s="284" t="s">
        <v>110</v>
      </c>
      <c r="V216" s="305"/>
      <c r="W216" s="305"/>
      <c r="X216" s="309">
        <v>176.4</v>
      </c>
      <c r="Y216" s="185" t="s">
        <v>666</v>
      </c>
    </row>
    <row r="217" spans="1:25" s="185" customFormat="1" ht="25.85" x14ac:dyDescent="0.2">
      <c r="A217" s="285">
        <v>5</v>
      </c>
      <c r="B217" s="286">
        <v>39</v>
      </c>
      <c r="C217" s="284" t="s">
        <v>101</v>
      </c>
      <c r="D217" s="284" t="s">
        <v>203</v>
      </c>
      <c r="E217" s="284" t="s">
        <v>215</v>
      </c>
      <c r="F217" s="284" t="s">
        <v>202</v>
      </c>
      <c r="G217" s="286">
        <v>825</v>
      </c>
      <c r="H217" s="284" t="s">
        <v>97</v>
      </c>
      <c r="I217" s="284" t="s">
        <v>106</v>
      </c>
      <c r="J217" s="284" t="s">
        <v>184</v>
      </c>
      <c r="K217" s="284" t="s">
        <v>91</v>
      </c>
      <c r="L217" s="284" t="s">
        <v>184</v>
      </c>
      <c r="M217" s="286">
        <v>135</v>
      </c>
      <c r="N217" s="284" t="s">
        <v>94</v>
      </c>
      <c r="O217" s="284" t="s">
        <v>91</v>
      </c>
      <c r="P217" s="284" t="s">
        <v>91</v>
      </c>
      <c r="Q217" s="284" t="s">
        <v>123</v>
      </c>
      <c r="R217" s="284" t="s">
        <v>91</v>
      </c>
      <c r="S217" s="305"/>
      <c r="T217" s="284" t="s">
        <v>91</v>
      </c>
      <c r="U217" s="284" t="s">
        <v>110</v>
      </c>
      <c r="V217" s="305"/>
      <c r="W217" s="305"/>
      <c r="X217" s="186">
        <v>0</v>
      </c>
      <c r="Y217" s="310" t="s">
        <v>687</v>
      </c>
    </row>
    <row r="218" spans="1:25" s="185" customFormat="1" ht="25.85" x14ac:dyDescent="0.2">
      <c r="A218" s="285">
        <v>5</v>
      </c>
      <c r="B218" s="286">
        <v>40</v>
      </c>
      <c r="C218" s="284" t="s">
        <v>101</v>
      </c>
      <c r="D218" s="284" t="s">
        <v>188</v>
      </c>
      <c r="E218" s="284" t="s">
        <v>215</v>
      </c>
      <c r="F218" s="284" t="s">
        <v>166</v>
      </c>
      <c r="G218" s="286">
        <v>825</v>
      </c>
      <c r="H218" s="284" t="s">
        <v>97</v>
      </c>
      <c r="I218" s="284" t="s">
        <v>106</v>
      </c>
      <c r="J218" s="284" t="s">
        <v>184</v>
      </c>
      <c r="K218" s="284" t="s">
        <v>91</v>
      </c>
      <c r="L218" s="284" t="s">
        <v>184</v>
      </c>
      <c r="M218" s="286">
        <v>120</v>
      </c>
      <c r="N218" s="284" t="s">
        <v>94</v>
      </c>
      <c r="O218" s="284" t="s">
        <v>91</v>
      </c>
      <c r="P218" s="284" t="s">
        <v>91</v>
      </c>
      <c r="Q218" s="284" t="s">
        <v>91</v>
      </c>
      <c r="R218" s="284" t="s">
        <v>91</v>
      </c>
      <c r="S218" s="305"/>
      <c r="T218" s="284" t="s">
        <v>91</v>
      </c>
      <c r="U218" s="284" t="s">
        <v>110</v>
      </c>
      <c r="V218" s="305"/>
      <c r="W218" s="305"/>
      <c r="X218" s="309">
        <v>171.49</v>
      </c>
      <c r="Y218" s="185" t="s">
        <v>666</v>
      </c>
    </row>
    <row r="219" spans="1:25" s="185" customFormat="1" ht="25.85" x14ac:dyDescent="0.2">
      <c r="A219" s="285">
        <v>5</v>
      </c>
      <c r="B219" s="286">
        <v>41</v>
      </c>
      <c r="C219" s="284" t="s">
        <v>101</v>
      </c>
      <c r="D219" s="284" t="s">
        <v>198</v>
      </c>
      <c r="E219" s="284" t="s">
        <v>214</v>
      </c>
      <c r="F219" s="284" t="s">
        <v>166</v>
      </c>
      <c r="G219" s="286">
        <v>850</v>
      </c>
      <c r="H219" s="284" t="s">
        <v>97</v>
      </c>
      <c r="I219" s="284" t="s">
        <v>106</v>
      </c>
      <c r="J219" s="284" t="s">
        <v>184</v>
      </c>
      <c r="K219" s="284" t="s">
        <v>91</v>
      </c>
      <c r="L219" s="284" t="s">
        <v>184</v>
      </c>
      <c r="M219" s="286">
        <v>268</v>
      </c>
      <c r="N219" s="286">
        <v>29</v>
      </c>
      <c r="O219" s="284" t="s">
        <v>197</v>
      </c>
      <c r="P219" s="284" t="s">
        <v>113</v>
      </c>
      <c r="Q219" s="284" t="s">
        <v>92</v>
      </c>
      <c r="R219" s="284" t="s">
        <v>91</v>
      </c>
      <c r="S219" s="284" t="s">
        <v>196</v>
      </c>
      <c r="T219" s="284" t="s">
        <v>195</v>
      </c>
      <c r="U219" s="284" t="s">
        <v>110</v>
      </c>
      <c r="V219" s="305"/>
      <c r="W219" s="305"/>
      <c r="X219" s="309">
        <v>445.33</v>
      </c>
      <c r="Y219" s="185" t="s">
        <v>666</v>
      </c>
    </row>
    <row r="220" spans="1:25" s="185" customFormat="1" ht="25.85" x14ac:dyDescent="0.2">
      <c r="A220" s="285">
        <v>5</v>
      </c>
      <c r="B220" s="286">
        <v>42</v>
      </c>
      <c r="C220" s="284" t="s">
        <v>101</v>
      </c>
      <c r="D220" s="284" t="s">
        <v>188</v>
      </c>
      <c r="E220" s="284" t="s">
        <v>214</v>
      </c>
      <c r="F220" s="284" t="s">
        <v>207</v>
      </c>
      <c r="G220" s="286">
        <v>825</v>
      </c>
      <c r="H220" s="284" t="s">
        <v>97</v>
      </c>
      <c r="I220" s="284" t="s">
        <v>106</v>
      </c>
      <c r="J220" s="284" t="s">
        <v>184</v>
      </c>
      <c r="K220" s="284" t="s">
        <v>91</v>
      </c>
      <c r="L220" s="284" t="s">
        <v>184</v>
      </c>
      <c r="M220" s="286">
        <v>135</v>
      </c>
      <c r="N220" s="284" t="s">
        <v>94</v>
      </c>
      <c r="O220" s="284" t="s">
        <v>91</v>
      </c>
      <c r="P220" s="284" t="s">
        <v>91</v>
      </c>
      <c r="Q220" s="284" t="s">
        <v>123</v>
      </c>
      <c r="R220" s="284" t="s">
        <v>91</v>
      </c>
      <c r="S220" s="305"/>
      <c r="T220" s="284" t="s">
        <v>91</v>
      </c>
      <c r="U220" s="284" t="s">
        <v>110</v>
      </c>
      <c r="V220" s="305"/>
      <c r="W220" s="305"/>
      <c r="X220" s="309">
        <v>179.57</v>
      </c>
      <c r="Y220" s="185" t="s">
        <v>666</v>
      </c>
    </row>
    <row r="221" spans="1:25" s="185" customFormat="1" ht="25.85" x14ac:dyDescent="0.2">
      <c r="A221" s="285">
        <v>5</v>
      </c>
      <c r="B221" s="286">
        <v>43</v>
      </c>
      <c r="C221" s="284" t="s">
        <v>101</v>
      </c>
      <c r="D221" s="284" t="s">
        <v>194</v>
      </c>
      <c r="E221" s="284" t="s">
        <v>214</v>
      </c>
      <c r="F221" s="284" t="s">
        <v>170</v>
      </c>
      <c r="G221" s="284" t="s">
        <v>94</v>
      </c>
      <c r="H221" s="284" t="s">
        <v>97</v>
      </c>
      <c r="I221" s="284" t="s">
        <v>88</v>
      </c>
      <c r="J221" s="284" t="s">
        <v>184</v>
      </c>
      <c r="K221" s="284" t="s">
        <v>91</v>
      </c>
      <c r="L221" s="284" t="s">
        <v>184</v>
      </c>
      <c r="M221" s="286">
        <v>120</v>
      </c>
      <c r="N221" s="284" t="s">
        <v>94</v>
      </c>
      <c r="O221" s="284" t="s">
        <v>91</v>
      </c>
      <c r="P221" s="284" t="s">
        <v>91</v>
      </c>
      <c r="Q221" s="284" t="s">
        <v>91</v>
      </c>
      <c r="R221" s="284" t="s">
        <v>91</v>
      </c>
      <c r="S221" s="305"/>
      <c r="T221" s="284" t="s">
        <v>91</v>
      </c>
      <c r="U221" s="284" t="s">
        <v>110</v>
      </c>
      <c r="V221" s="305"/>
      <c r="W221" s="305"/>
      <c r="X221" s="309">
        <v>176.4</v>
      </c>
      <c r="Y221" s="185" t="s">
        <v>666</v>
      </c>
    </row>
    <row r="222" spans="1:25" s="185" customFormat="1" ht="25.85" x14ac:dyDescent="0.2">
      <c r="A222" s="285">
        <v>5</v>
      </c>
      <c r="B222" s="286">
        <v>44</v>
      </c>
      <c r="C222" s="284" t="s">
        <v>101</v>
      </c>
      <c r="D222" s="284" t="s">
        <v>188</v>
      </c>
      <c r="E222" s="284" t="s">
        <v>214</v>
      </c>
      <c r="F222" s="284" t="s">
        <v>166</v>
      </c>
      <c r="G222" s="286">
        <v>825</v>
      </c>
      <c r="H222" s="284" t="s">
        <v>97</v>
      </c>
      <c r="I222" s="284" t="s">
        <v>106</v>
      </c>
      <c r="J222" s="284" t="s">
        <v>184</v>
      </c>
      <c r="K222" s="284" t="s">
        <v>91</v>
      </c>
      <c r="L222" s="284" t="s">
        <v>184</v>
      </c>
      <c r="M222" s="286">
        <v>120</v>
      </c>
      <c r="N222" s="284" t="s">
        <v>94</v>
      </c>
      <c r="O222" s="284" t="s">
        <v>91</v>
      </c>
      <c r="P222" s="284" t="s">
        <v>91</v>
      </c>
      <c r="Q222" s="284" t="s">
        <v>91</v>
      </c>
      <c r="R222" s="284" t="s">
        <v>91</v>
      </c>
      <c r="S222" s="305"/>
      <c r="T222" s="284" t="s">
        <v>91</v>
      </c>
      <c r="U222" s="284" t="s">
        <v>110</v>
      </c>
      <c r="V222" s="305"/>
      <c r="W222" s="305"/>
      <c r="X222" s="309">
        <v>171.49</v>
      </c>
      <c r="Y222" s="185" t="s">
        <v>666</v>
      </c>
    </row>
    <row r="223" spans="1:25" s="185" customFormat="1" ht="25.85" x14ac:dyDescent="0.2">
      <c r="A223" s="285">
        <v>5</v>
      </c>
      <c r="B223" s="286">
        <v>45</v>
      </c>
      <c r="C223" s="284" t="s">
        <v>101</v>
      </c>
      <c r="D223" s="284" t="s">
        <v>198</v>
      </c>
      <c r="E223" s="284" t="s">
        <v>212</v>
      </c>
      <c r="F223" s="284" t="s">
        <v>166</v>
      </c>
      <c r="G223" s="286">
        <v>850</v>
      </c>
      <c r="H223" s="284" t="s">
        <v>97</v>
      </c>
      <c r="I223" s="284" t="s">
        <v>106</v>
      </c>
      <c r="J223" s="284" t="s">
        <v>184</v>
      </c>
      <c r="K223" s="284" t="s">
        <v>91</v>
      </c>
      <c r="L223" s="284" t="s">
        <v>184</v>
      </c>
      <c r="M223" s="286">
        <v>268</v>
      </c>
      <c r="N223" s="286">
        <v>29</v>
      </c>
      <c r="O223" s="284" t="s">
        <v>197</v>
      </c>
      <c r="P223" s="284" t="s">
        <v>113</v>
      </c>
      <c r="Q223" s="284" t="s">
        <v>92</v>
      </c>
      <c r="R223" s="284" t="s">
        <v>91</v>
      </c>
      <c r="S223" s="284" t="s">
        <v>196</v>
      </c>
      <c r="T223" s="284" t="s">
        <v>195</v>
      </c>
      <c r="U223" s="284" t="s">
        <v>110</v>
      </c>
      <c r="V223" s="305"/>
      <c r="W223" s="305"/>
      <c r="X223" s="309">
        <v>445.33</v>
      </c>
      <c r="Y223" s="185" t="s">
        <v>666</v>
      </c>
    </row>
    <row r="224" spans="1:25" s="185" customFormat="1" ht="25.85" x14ac:dyDescent="0.2">
      <c r="A224" s="285">
        <v>5</v>
      </c>
      <c r="B224" s="286">
        <v>46</v>
      </c>
      <c r="C224" s="284" t="s">
        <v>101</v>
      </c>
      <c r="D224" s="284" t="s">
        <v>188</v>
      </c>
      <c r="E224" s="284" t="s">
        <v>212</v>
      </c>
      <c r="F224" s="284" t="s">
        <v>166</v>
      </c>
      <c r="G224" s="286">
        <v>825</v>
      </c>
      <c r="H224" s="284" t="s">
        <v>97</v>
      </c>
      <c r="I224" s="284" t="s">
        <v>106</v>
      </c>
      <c r="J224" s="284" t="s">
        <v>184</v>
      </c>
      <c r="K224" s="284" t="s">
        <v>91</v>
      </c>
      <c r="L224" s="284" t="s">
        <v>184</v>
      </c>
      <c r="M224" s="286">
        <v>120</v>
      </c>
      <c r="N224" s="284" t="s">
        <v>94</v>
      </c>
      <c r="O224" s="284" t="s">
        <v>91</v>
      </c>
      <c r="P224" s="284" t="s">
        <v>91</v>
      </c>
      <c r="Q224" s="284" t="s">
        <v>91</v>
      </c>
      <c r="R224" s="284" t="s">
        <v>91</v>
      </c>
      <c r="S224" s="305"/>
      <c r="T224" s="284" t="s">
        <v>91</v>
      </c>
      <c r="U224" s="284" t="s">
        <v>110</v>
      </c>
      <c r="V224" s="305"/>
      <c r="W224" s="305"/>
      <c r="X224" s="309">
        <v>171.49</v>
      </c>
      <c r="Y224" s="185" t="s">
        <v>666</v>
      </c>
    </row>
    <row r="225" spans="1:25" s="185" customFormat="1" ht="25.85" x14ac:dyDescent="0.2">
      <c r="A225" s="285">
        <v>5</v>
      </c>
      <c r="B225" s="286">
        <v>47</v>
      </c>
      <c r="C225" s="284" t="s">
        <v>101</v>
      </c>
      <c r="D225" s="284" t="s">
        <v>194</v>
      </c>
      <c r="E225" s="284" t="s">
        <v>212</v>
      </c>
      <c r="F225" s="284" t="s">
        <v>213</v>
      </c>
      <c r="G225" s="284" t="s">
        <v>94</v>
      </c>
      <c r="H225" s="284" t="s">
        <v>97</v>
      </c>
      <c r="I225" s="284" t="s">
        <v>88</v>
      </c>
      <c r="J225" s="284" t="s">
        <v>184</v>
      </c>
      <c r="K225" s="284" t="s">
        <v>91</v>
      </c>
      <c r="L225" s="284" t="s">
        <v>184</v>
      </c>
      <c r="M225" s="286">
        <v>120</v>
      </c>
      <c r="N225" s="284" t="s">
        <v>94</v>
      </c>
      <c r="O225" s="284" t="s">
        <v>91</v>
      </c>
      <c r="P225" s="284" t="s">
        <v>91</v>
      </c>
      <c r="Q225" s="284" t="s">
        <v>91</v>
      </c>
      <c r="R225" s="284" t="s">
        <v>91</v>
      </c>
      <c r="S225" s="305"/>
      <c r="T225" s="284" t="s">
        <v>91</v>
      </c>
      <c r="U225" s="284" t="s">
        <v>110</v>
      </c>
      <c r="V225" s="305"/>
      <c r="W225" s="305"/>
      <c r="X225" s="309">
        <v>173.43</v>
      </c>
      <c r="Y225" s="185" t="s">
        <v>666</v>
      </c>
    </row>
    <row r="226" spans="1:25" s="185" customFormat="1" ht="25.85" x14ac:dyDescent="0.2">
      <c r="A226" s="285">
        <v>5</v>
      </c>
      <c r="B226" s="286">
        <v>48</v>
      </c>
      <c r="C226" s="284" t="s">
        <v>101</v>
      </c>
      <c r="D226" s="284" t="s">
        <v>188</v>
      </c>
      <c r="E226" s="284" t="s">
        <v>212</v>
      </c>
      <c r="F226" s="284" t="s">
        <v>166</v>
      </c>
      <c r="G226" s="286">
        <v>825</v>
      </c>
      <c r="H226" s="284" t="s">
        <v>97</v>
      </c>
      <c r="I226" s="284" t="s">
        <v>106</v>
      </c>
      <c r="J226" s="284" t="s">
        <v>184</v>
      </c>
      <c r="K226" s="284" t="s">
        <v>91</v>
      </c>
      <c r="L226" s="284" t="s">
        <v>184</v>
      </c>
      <c r="M226" s="286">
        <v>135</v>
      </c>
      <c r="N226" s="284" t="s">
        <v>94</v>
      </c>
      <c r="O226" s="284" t="s">
        <v>91</v>
      </c>
      <c r="P226" s="284" t="s">
        <v>91</v>
      </c>
      <c r="Q226" s="284" t="s">
        <v>123</v>
      </c>
      <c r="R226" s="284" t="s">
        <v>91</v>
      </c>
      <c r="S226" s="305"/>
      <c r="T226" s="284" t="s">
        <v>91</v>
      </c>
      <c r="U226" s="284" t="s">
        <v>110</v>
      </c>
      <c r="V226" s="305"/>
      <c r="W226" s="305"/>
      <c r="X226" s="309">
        <v>181.23</v>
      </c>
      <c r="Y226" s="185" t="s">
        <v>666</v>
      </c>
    </row>
    <row r="227" spans="1:25" s="185" customFormat="1" ht="25.85" x14ac:dyDescent="0.2">
      <c r="A227" s="285">
        <v>5</v>
      </c>
      <c r="B227" s="286">
        <v>49</v>
      </c>
      <c r="C227" s="284" t="s">
        <v>101</v>
      </c>
      <c r="D227" s="284" t="s">
        <v>188</v>
      </c>
      <c r="E227" s="284" t="s">
        <v>212</v>
      </c>
      <c r="F227" s="284" t="s">
        <v>166</v>
      </c>
      <c r="G227" s="286">
        <v>825</v>
      </c>
      <c r="H227" s="284" t="s">
        <v>97</v>
      </c>
      <c r="I227" s="284" t="s">
        <v>106</v>
      </c>
      <c r="J227" s="284" t="s">
        <v>184</v>
      </c>
      <c r="K227" s="284" t="s">
        <v>91</v>
      </c>
      <c r="L227" s="284" t="s">
        <v>184</v>
      </c>
      <c r="M227" s="286">
        <v>120</v>
      </c>
      <c r="N227" s="284" t="s">
        <v>94</v>
      </c>
      <c r="O227" s="284" t="s">
        <v>91</v>
      </c>
      <c r="P227" s="284" t="s">
        <v>91</v>
      </c>
      <c r="Q227" s="284" t="s">
        <v>91</v>
      </c>
      <c r="R227" s="284" t="s">
        <v>91</v>
      </c>
      <c r="S227" s="305"/>
      <c r="T227" s="284" t="s">
        <v>91</v>
      </c>
      <c r="U227" s="284" t="s">
        <v>110</v>
      </c>
      <c r="V227" s="305"/>
      <c r="W227" s="305"/>
      <c r="X227" s="309">
        <v>171.49</v>
      </c>
      <c r="Y227" s="185" t="s">
        <v>666</v>
      </c>
    </row>
    <row r="228" spans="1:25" s="185" customFormat="1" ht="25.85" x14ac:dyDescent="0.2">
      <c r="A228" s="285">
        <v>5</v>
      </c>
      <c r="B228" s="286">
        <v>50</v>
      </c>
      <c r="C228" s="284" t="s">
        <v>101</v>
      </c>
      <c r="D228" s="284" t="s">
        <v>188</v>
      </c>
      <c r="E228" s="284" t="s">
        <v>212</v>
      </c>
      <c r="F228" s="284" t="s">
        <v>166</v>
      </c>
      <c r="G228" s="286">
        <v>825</v>
      </c>
      <c r="H228" s="284" t="s">
        <v>97</v>
      </c>
      <c r="I228" s="284" t="s">
        <v>106</v>
      </c>
      <c r="J228" s="284" t="s">
        <v>184</v>
      </c>
      <c r="K228" s="284" t="s">
        <v>91</v>
      </c>
      <c r="L228" s="284" t="s">
        <v>184</v>
      </c>
      <c r="M228" s="286">
        <v>120</v>
      </c>
      <c r="N228" s="284" t="s">
        <v>94</v>
      </c>
      <c r="O228" s="284" t="s">
        <v>91</v>
      </c>
      <c r="P228" s="284" t="s">
        <v>91</v>
      </c>
      <c r="Q228" s="284" t="s">
        <v>91</v>
      </c>
      <c r="R228" s="284" t="s">
        <v>91</v>
      </c>
      <c r="S228" s="305"/>
      <c r="T228" s="284" t="s">
        <v>91</v>
      </c>
      <c r="U228" s="284" t="s">
        <v>110</v>
      </c>
      <c r="V228" s="305"/>
      <c r="W228" s="305"/>
      <c r="X228" s="309">
        <v>171.49</v>
      </c>
      <c r="Y228" s="185" t="s">
        <v>666</v>
      </c>
    </row>
    <row r="229" spans="1:25" s="185" customFormat="1" ht="25.85" x14ac:dyDescent="0.2">
      <c r="A229" s="285">
        <v>5</v>
      </c>
      <c r="B229" s="286">
        <v>51</v>
      </c>
      <c r="C229" s="284" t="s">
        <v>101</v>
      </c>
      <c r="D229" s="284" t="s">
        <v>188</v>
      </c>
      <c r="E229" s="284" t="s">
        <v>212</v>
      </c>
      <c r="F229" s="284" t="s">
        <v>166</v>
      </c>
      <c r="G229" s="286">
        <v>825</v>
      </c>
      <c r="H229" s="284" t="s">
        <v>97</v>
      </c>
      <c r="I229" s="284" t="s">
        <v>106</v>
      </c>
      <c r="J229" s="284" t="s">
        <v>184</v>
      </c>
      <c r="K229" s="284" t="s">
        <v>91</v>
      </c>
      <c r="L229" s="284" t="s">
        <v>184</v>
      </c>
      <c r="M229" s="286">
        <v>120</v>
      </c>
      <c r="N229" s="284" t="s">
        <v>94</v>
      </c>
      <c r="O229" s="284" t="s">
        <v>91</v>
      </c>
      <c r="P229" s="284" t="s">
        <v>91</v>
      </c>
      <c r="Q229" s="284" t="s">
        <v>91</v>
      </c>
      <c r="R229" s="284" t="s">
        <v>91</v>
      </c>
      <c r="S229" s="305"/>
      <c r="T229" s="284" t="s">
        <v>91</v>
      </c>
      <c r="U229" s="284" t="s">
        <v>110</v>
      </c>
      <c r="V229" s="305"/>
      <c r="W229" s="305"/>
      <c r="X229" s="309">
        <v>171.49</v>
      </c>
      <c r="Y229" s="185" t="s">
        <v>666</v>
      </c>
    </row>
    <row r="230" spans="1:25" s="185" customFormat="1" ht="25.85" x14ac:dyDescent="0.2">
      <c r="A230" s="285">
        <v>5</v>
      </c>
      <c r="B230" s="286">
        <v>52</v>
      </c>
      <c r="C230" s="284" t="s">
        <v>101</v>
      </c>
      <c r="D230" s="284" t="s">
        <v>203</v>
      </c>
      <c r="E230" s="284" t="s">
        <v>212</v>
      </c>
      <c r="F230" s="284" t="s">
        <v>202</v>
      </c>
      <c r="G230" s="286">
        <v>825</v>
      </c>
      <c r="H230" s="284" t="s">
        <v>97</v>
      </c>
      <c r="I230" s="284" t="s">
        <v>106</v>
      </c>
      <c r="J230" s="284" t="s">
        <v>184</v>
      </c>
      <c r="K230" s="284" t="s">
        <v>91</v>
      </c>
      <c r="L230" s="284" t="s">
        <v>184</v>
      </c>
      <c r="M230" s="286">
        <v>135</v>
      </c>
      <c r="N230" s="284" t="s">
        <v>94</v>
      </c>
      <c r="O230" s="284" t="s">
        <v>91</v>
      </c>
      <c r="P230" s="284" t="s">
        <v>91</v>
      </c>
      <c r="Q230" s="284" t="s">
        <v>123</v>
      </c>
      <c r="R230" s="284" t="s">
        <v>91</v>
      </c>
      <c r="S230" s="305"/>
      <c r="T230" s="284" t="s">
        <v>91</v>
      </c>
      <c r="U230" s="284" t="s">
        <v>110</v>
      </c>
      <c r="V230" s="305"/>
      <c r="W230" s="305"/>
      <c r="X230" s="186">
        <v>0</v>
      </c>
      <c r="Y230" s="310" t="s">
        <v>687</v>
      </c>
    </row>
    <row r="231" spans="1:25" s="185" customFormat="1" ht="25.85" x14ac:dyDescent="0.2">
      <c r="A231" s="285">
        <v>5</v>
      </c>
      <c r="B231" s="286">
        <v>53</v>
      </c>
      <c r="C231" s="284" t="s">
        <v>101</v>
      </c>
      <c r="D231" s="284" t="s">
        <v>198</v>
      </c>
      <c r="E231" s="284" t="s">
        <v>211</v>
      </c>
      <c r="F231" s="284" t="s">
        <v>166</v>
      </c>
      <c r="G231" s="286">
        <v>850</v>
      </c>
      <c r="H231" s="284" t="s">
        <v>97</v>
      </c>
      <c r="I231" s="284" t="s">
        <v>106</v>
      </c>
      <c r="J231" s="284" t="s">
        <v>184</v>
      </c>
      <c r="K231" s="284" t="s">
        <v>91</v>
      </c>
      <c r="L231" s="284" t="s">
        <v>184</v>
      </c>
      <c r="M231" s="286">
        <v>268</v>
      </c>
      <c r="N231" s="286">
        <v>29</v>
      </c>
      <c r="O231" s="284" t="s">
        <v>197</v>
      </c>
      <c r="P231" s="284" t="s">
        <v>113</v>
      </c>
      <c r="Q231" s="284" t="s">
        <v>92</v>
      </c>
      <c r="R231" s="284" t="s">
        <v>91</v>
      </c>
      <c r="S231" s="284" t="s">
        <v>196</v>
      </c>
      <c r="T231" s="284" t="s">
        <v>195</v>
      </c>
      <c r="U231" s="284" t="s">
        <v>110</v>
      </c>
      <c r="V231" s="305"/>
      <c r="W231" s="305"/>
      <c r="X231" s="309">
        <v>445.33</v>
      </c>
      <c r="Y231" s="185" t="s">
        <v>666</v>
      </c>
    </row>
    <row r="232" spans="1:25" s="185" customFormat="1" ht="25.85" x14ac:dyDescent="0.2">
      <c r="A232" s="285">
        <v>5</v>
      </c>
      <c r="B232" s="286">
        <v>54</v>
      </c>
      <c r="C232" s="284" t="s">
        <v>101</v>
      </c>
      <c r="D232" s="284" t="s">
        <v>188</v>
      </c>
      <c r="E232" s="284" t="s">
        <v>211</v>
      </c>
      <c r="F232" s="284" t="s">
        <v>166</v>
      </c>
      <c r="G232" s="286">
        <v>825</v>
      </c>
      <c r="H232" s="284" t="s">
        <v>97</v>
      </c>
      <c r="I232" s="284" t="s">
        <v>106</v>
      </c>
      <c r="J232" s="284" t="s">
        <v>184</v>
      </c>
      <c r="K232" s="284" t="s">
        <v>91</v>
      </c>
      <c r="L232" s="284" t="s">
        <v>184</v>
      </c>
      <c r="M232" s="286">
        <v>120</v>
      </c>
      <c r="N232" s="284" t="s">
        <v>94</v>
      </c>
      <c r="O232" s="284" t="s">
        <v>91</v>
      </c>
      <c r="P232" s="284" t="s">
        <v>91</v>
      </c>
      <c r="Q232" s="284" t="s">
        <v>91</v>
      </c>
      <c r="R232" s="284" t="s">
        <v>91</v>
      </c>
      <c r="S232" s="305"/>
      <c r="T232" s="284" t="s">
        <v>91</v>
      </c>
      <c r="U232" s="284" t="s">
        <v>110</v>
      </c>
      <c r="V232" s="305"/>
      <c r="W232" s="305"/>
      <c r="X232" s="309">
        <v>171.49</v>
      </c>
      <c r="Y232" s="185" t="s">
        <v>666</v>
      </c>
    </row>
    <row r="233" spans="1:25" s="185" customFormat="1" ht="25.85" x14ac:dyDescent="0.2">
      <c r="A233" s="285">
        <v>5</v>
      </c>
      <c r="B233" s="286">
        <v>55</v>
      </c>
      <c r="C233" s="284" t="s">
        <v>101</v>
      </c>
      <c r="D233" s="284" t="s">
        <v>188</v>
      </c>
      <c r="E233" s="284" t="s">
        <v>211</v>
      </c>
      <c r="F233" s="284" t="s">
        <v>166</v>
      </c>
      <c r="G233" s="286">
        <v>825</v>
      </c>
      <c r="H233" s="284" t="s">
        <v>97</v>
      </c>
      <c r="I233" s="284" t="s">
        <v>106</v>
      </c>
      <c r="J233" s="284" t="s">
        <v>184</v>
      </c>
      <c r="K233" s="284" t="s">
        <v>91</v>
      </c>
      <c r="L233" s="284" t="s">
        <v>184</v>
      </c>
      <c r="M233" s="286">
        <v>135</v>
      </c>
      <c r="N233" s="284" t="s">
        <v>94</v>
      </c>
      <c r="O233" s="284" t="s">
        <v>91</v>
      </c>
      <c r="P233" s="284" t="s">
        <v>91</v>
      </c>
      <c r="Q233" s="284" t="s">
        <v>123</v>
      </c>
      <c r="R233" s="284" t="s">
        <v>91</v>
      </c>
      <c r="S233" s="305"/>
      <c r="T233" s="284" t="s">
        <v>91</v>
      </c>
      <c r="U233" s="284" t="s">
        <v>110</v>
      </c>
      <c r="V233" s="305"/>
      <c r="W233" s="305"/>
      <c r="X233" s="309">
        <v>181.23</v>
      </c>
      <c r="Y233" s="185" t="s">
        <v>666</v>
      </c>
    </row>
    <row r="234" spans="1:25" s="185" customFormat="1" ht="25.85" x14ac:dyDescent="0.2">
      <c r="A234" s="285">
        <v>5</v>
      </c>
      <c r="B234" s="286">
        <v>56</v>
      </c>
      <c r="C234" s="284" t="s">
        <v>101</v>
      </c>
      <c r="D234" s="284" t="s">
        <v>188</v>
      </c>
      <c r="E234" s="284" t="s">
        <v>211</v>
      </c>
      <c r="F234" s="284" t="s">
        <v>166</v>
      </c>
      <c r="G234" s="286">
        <v>825</v>
      </c>
      <c r="H234" s="284" t="s">
        <v>97</v>
      </c>
      <c r="I234" s="284" t="s">
        <v>106</v>
      </c>
      <c r="J234" s="284" t="s">
        <v>184</v>
      </c>
      <c r="K234" s="284" t="s">
        <v>91</v>
      </c>
      <c r="L234" s="284" t="s">
        <v>184</v>
      </c>
      <c r="M234" s="286">
        <v>120</v>
      </c>
      <c r="N234" s="284" t="s">
        <v>94</v>
      </c>
      <c r="O234" s="284" t="s">
        <v>91</v>
      </c>
      <c r="P234" s="284" t="s">
        <v>91</v>
      </c>
      <c r="Q234" s="284" t="s">
        <v>91</v>
      </c>
      <c r="R234" s="284" t="s">
        <v>91</v>
      </c>
      <c r="S234" s="305"/>
      <c r="T234" s="284" t="s">
        <v>91</v>
      </c>
      <c r="U234" s="284" t="s">
        <v>110</v>
      </c>
      <c r="V234" s="305"/>
      <c r="W234" s="305"/>
      <c r="X234" s="309">
        <v>171.49</v>
      </c>
      <c r="Y234" s="185" t="s">
        <v>666</v>
      </c>
    </row>
    <row r="235" spans="1:25" s="185" customFormat="1" ht="25.85" x14ac:dyDescent="0.2">
      <c r="A235" s="285">
        <v>5</v>
      </c>
      <c r="B235" s="286">
        <v>57</v>
      </c>
      <c r="C235" s="284" t="s">
        <v>101</v>
      </c>
      <c r="D235" s="284" t="s">
        <v>198</v>
      </c>
      <c r="E235" s="284" t="s">
        <v>210</v>
      </c>
      <c r="F235" s="284" t="s">
        <v>166</v>
      </c>
      <c r="G235" s="286">
        <v>850</v>
      </c>
      <c r="H235" s="284" t="s">
        <v>97</v>
      </c>
      <c r="I235" s="284" t="s">
        <v>106</v>
      </c>
      <c r="J235" s="284" t="s">
        <v>184</v>
      </c>
      <c r="K235" s="284" t="s">
        <v>91</v>
      </c>
      <c r="L235" s="284" t="s">
        <v>184</v>
      </c>
      <c r="M235" s="286">
        <v>268</v>
      </c>
      <c r="N235" s="286">
        <v>29</v>
      </c>
      <c r="O235" s="284" t="s">
        <v>197</v>
      </c>
      <c r="P235" s="284" t="s">
        <v>113</v>
      </c>
      <c r="Q235" s="284" t="s">
        <v>92</v>
      </c>
      <c r="R235" s="284" t="s">
        <v>91</v>
      </c>
      <c r="S235" s="284" t="s">
        <v>196</v>
      </c>
      <c r="T235" s="284" t="s">
        <v>195</v>
      </c>
      <c r="U235" s="284" t="s">
        <v>110</v>
      </c>
      <c r="V235" s="305"/>
      <c r="W235" s="305"/>
      <c r="X235" s="309">
        <v>445.33</v>
      </c>
      <c r="Y235" s="185" t="s">
        <v>666</v>
      </c>
    </row>
    <row r="236" spans="1:25" s="185" customFormat="1" ht="25.85" x14ac:dyDescent="0.2">
      <c r="A236" s="285">
        <v>5</v>
      </c>
      <c r="B236" s="286">
        <v>58</v>
      </c>
      <c r="C236" s="284" t="s">
        <v>101</v>
      </c>
      <c r="D236" s="284" t="s">
        <v>188</v>
      </c>
      <c r="E236" s="284" t="s">
        <v>210</v>
      </c>
      <c r="F236" s="284" t="s">
        <v>166</v>
      </c>
      <c r="G236" s="286">
        <v>825</v>
      </c>
      <c r="H236" s="284" t="s">
        <v>97</v>
      </c>
      <c r="I236" s="284" t="s">
        <v>106</v>
      </c>
      <c r="J236" s="284" t="s">
        <v>184</v>
      </c>
      <c r="K236" s="284" t="s">
        <v>91</v>
      </c>
      <c r="L236" s="284" t="s">
        <v>184</v>
      </c>
      <c r="M236" s="286">
        <v>135</v>
      </c>
      <c r="N236" s="284" t="s">
        <v>94</v>
      </c>
      <c r="O236" s="284" t="s">
        <v>91</v>
      </c>
      <c r="P236" s="284" t="s">
        <v>91</v>
      </c>
      <c r="Q236" s="284" t="s">
        <v>123</v>
      </c>
      <c r="R236" s="284" t="s">
        <v>91</v>
      </c>
      <c r="S236" s="305"/>
      <c r="T236" s="284" t="s">
        <v>91</v>
      </c>
      <c r="U236" s="284" t="s">
        <v>110</v>
      </c>
      <c r="V236" s="305"/>
      <c r="W236" s="305"/>
      <c r="X236" s="309">
        <v>181.23</v>
      </c>
      <c r="Y236" s="185" t="s">
        <v>666</v>
      </c>
    </row>
    <row r="237" spans="1:25" s="185" customFormat="1" ht="25.85" x14ac:dyDescent="0.2">
      <c r="A237" s="285">
        <v>5</v>
      </c>
      <c r="B237" s="286">
        <v>59</v>
      </c>
      <c r="C237" s="284" t="s">
        <v>101</v>
      </c>
      <c r="D237" s="284" t="s">
        <v>194</v>
      </c>
      <c r="E237" s="284" t="s">
        <v>210</v>
      </c>
      <c r="F237" s="284" t="s">
        <v>162</v>
      </c>
      <c r="G237" s="284" t="s">
        <v>94</v>
      </c>
      <c r="H237" s="284" t="s">
        <v>97</v>
      </c>
      <c r="I237" s="284" t="s">
        <v>88</v>
      </c>
      <c r="J237" s="284" t="s">
        <v>184</v>
      </c>
      <c r="K237" s="284" t="s">
        <v>91</v>
      </c>
      <c r="L237" s="284" t="s">
        <v>184</v>
      </c>
      <c r="M237" s="286">
        <v>120</v>
      </c>
      <c r="N237" s="284" t="s">
        <v>94</v>
      </c>
      <c r="O237" s="284" t="s">
        <v>91</v>
      </c>
      <c r="P237" s="284" t="s">
        <v>91</v>
      </c>
      <c r="Q237" s="284" t="s">
        <v>91</v>
      </c>
      <c r="R237" s="284" t="s">
        <v>91</v>
      </c>
      <c r="S237" s="305"/>
      <c r="T237" s="284" t="s">
        <v>91</v>
      </c>
      <c r="U237" s="284" t="s">
        <v>110</v>
      </c>
      <c r="V237" s="305"/>
      <c r="W237" s="305"/>
      <c r="X237" s="309">
        <v>179.38</v>
      </c>
      <c r="Y237" s="185" t="s">
        <v>666</v>
      </c>
    </row>
    <row r="238" spans="1:25" s="185" customFormat="1" ht="25.85" x14ac:dyDescent="0.2">
      <c r="A238" s="285">
        <v>5</v>
      </c>
      <c r="B238" s="286">
        <v>60</v>
      </c>
      <c r="C238" s="284" t="s">
        <v>101</v>
      </c>
      <c r="D238" s="284" t="s">
        <v>188</v>
      </c>
      <c r="E238" s="284" t="s">
        <v>210</v>
      </c>
      <c r="F238" s="284" t="s">
        <v>166</v>
      </c>
      <c r="G238" s="286">
        <v>825</v>
      </c>
      <c r="H238" s="284" t="s">
        <v>97</v>
      </c>
      <c r="I238" s="284" t="s">
        <v>106</v>
      </c>
      <c r="J238" s="284" t="s">
        <v>184</v>
      </c>
      <c r="K238" s="284" t="s">
        <v>91</v>
      </c>
      <c r="L238" s="284" t="s">
        <v>184</v>
      </c>
      <c r="M238" s="286">
        <v>120</v>
      </c>
      <c r="N238" s="284" t="s">
        <v>94</v>
      </c>
      <c r="O238" s="284" t="s">
        <v>91</v>
      </c>
      <c r="P238" s="284" t="s">
        <v>91</v>
      </c>
      <c r="Q238" s="284" t="s">
        <v>91</v>
      </c>
      <c r="R238" s="284" t="s">
        <v>91</v>
      </c>
      <c r="S238" s="305"/>
      <c r="T238" s="284" t="s">
        <v>91</v>
      </c>
      <c r="U238" s="284" t="s">
        <v>110</v>
      </c>
      <c r="V238" s="305"/>
      <c r="W238" s="305"/>
      <c r="X238" s="309">
        <v>171.49</v>
      </c>
      <c r="Y238" s="185" t="s">
        <v>666</v>
      </c>
    </row>
    <row r="239" spans="1:25" s="185" customFormat="1" ht="25.85" x14ac:dyDescent="0.2">
      <c r="A239" s="285">
        <v>5</v>
      </c>
      <c r="B239" s="286">
        <v>62</v>
      </c>
      <c r="C239" s="284" t="s">
        <v>101</v>
      </c>
      <c r="D239" s="284" t="s">
        <v>198</v>
      </c>
      <c r="E239" s="284" t="s">
        <v>209</v>
      </c>
      <c r="F239" s="284" t="s">
        <v>166</v>
      </c>
      <c r="G239" s="286">
        <v>850</v>
      </c>
      <c r="H239" s="284" t="s">
        <v>97</v>
      </c>
      <c r="I239" s="284" t="s">
        <v>106</v>
      </c>
      <c r="J239" s="284" t="s">
        <v>184</v>
      </c>
      <c r="K239" s="284" t="s">
        <v>91</v>
      </c>
      <c r="L239" s="284" t="s">
        <v>184</v>
      </c>
      <c r="M239" s="286">
        <v>268</v>
      </c>
      <c r="N239" s="286">
        <v>29</v>
      </c>
      <c r="O239" s="284" t="s">
        <v>197</v>
      </c>
      <c r="P239" s="284" t="s">
        <v>113</v>
      </c>
      <c r="Q239" s="284" t="s">
        <v>92</v>
      </c>
      <c r="R239" s="284" t="s">
        <v>91</v>
      </c>
      <c r="S239" s="284" t="s">
        <v>196</v>
      </c>
      <c r="T239" s="284" t="s">
        <v>195</v>
      </c>
      <c r="U239" s="284" t="s">
        <v>110</v>
      </c>
      <c r="V239" s="305"/>
      <c r="W239" s="305"/>
      <c r="X239" s="309">
        <v>445.33</v>
      </c>
      <c r="Y239" s="185" t="s">
        <v>666</v>
      </c>
    </row>
    <row r="240" spans="1:25" s="185" customFormat="1" ht="25.85" x14ac:dyDescent="0.2">
      <c r="A240" s="285">
        <v>5</v>
      </c>
      <c r="B240" s="286">
        <v>63</v>
      </c>
      <c r="C240" s="284" t="s">
        <v>101</v>
      </c>
      <c r="D240" s="284" t="s">
        <v>194</v>
      </c>
      <c r="E240" s="284" t="s">
        <v>209</v>
      </c>
      <c r="F240" s="284" t="s">
        <v>162</v>
      </c>
      <c r="G240" s="286">
        <v>825</v>
      </c>
      <c r="H240" s="284" t="s">
        <v>97</v>
      </c>
      <c r="I240" s="284" t="s">
        <v>88</v>
      </c>
      <c r="J240" s="284" t="s">
        <v>184</v>
      </c>
      <c r="K240" s="284" t="s">
        <v>91</v>
      </c>
      <c r="L240" s="284" t="s">
        <v>184</v>
      </c>
      <c r="M240" s="286">
        <v>120</v>
      </c>
      <c r="N240" s="284" t="s">
        <v>94</v>
      </c>
      <c r="O240" s="284" t="s">
        <v>91</v>
      </c>
      <c r="P240" s="284" t="s">
        <v>91</v>
      </c>
      <c r="Q240" s="284" t="s">
        <v>91</v>
      </c>
      <c r="R240" s="284" t="s">
        <v>91</v>
      </c>
      <c r="S240" s="305"/>
      <c r="T240" s="284" t="s">
        <v>91</v>
      </c>
      <c r="U240" s="284" t="s">
        <v>110</v>
      </c>
      <c r="V240" s="305"/>
      <c r="W240" s="305"/>
      <c r="X240" s="309">
        <v>179.38</v>
      </c>
      <c r="Y240" s="185" t="s">
        <v>666</v>
      </c>
    </row>
    <row r="241" spans="1:25" s="185" customFormat="1" ht="25.85" x14ac:dyDescent="0.2">
      <c r="A241" s="285">
        <v>5</v>
      </c>
      <c r="B241" s="286">
        <v>64</v>
      </c>
      <c r="C241" s="284" t="s">
        <v>101</v>
      </c>
      <c r="D241" s="284" t="s">
        <v>203</v>
      </c>
      <c r="E241" s="284" t="s">
        <v>209</v>
      </c>
      <c r="F241" s="284" t="s">
        <v>202</v>
      </c>
      <c r="G241" s="286">
        <v>825</v>
      </c>
      <c r="H241" s="284" t="s">
        <v>97</v>
      </c>
      <c r="I241" s="284" t="s">
        <v>106</v>
      </c>
      <c r="J241" s="284" t="s">
        <v>184</v>
      </c>
      <c r="K241" s="284" t="s">
        <v>91</v>
      </c>
      <c r="L241" s="284" t="s">
        <v>184</v>
      </c>
      <c r="M241" s="286">
        <v>135</v>
      </c>
      <c r="N241" s="284" t="s">
        <v>94</v>
      </c>
      <c r="O241" s="284" t="s">
        <v>91</v>
      </c>
      <c r="P241" s="284" t="s">
        <v>91</v>
      </c>
      <c r="Q241" s="284" t="s">
        <v>123</v>
      </c>
      <c r="R241" s="284" t="s">
        <v>91</v>
      </c>
      <c r="S241" s="305"/>
      <c r="T241" s="284" t="s">
        <v>91</v>
      </c>
      <c r="U241" s="284" t="s">
        <v>110</v>
      </c>
      <c r="V241" s="305"/>
      <c r="W241" s="305"/>
      <c r="X241" s="186">
        <v>0</v>
      </c>
      <c r="Y241" s="310" t="s">
        <v>687</v>
      </c>
    </row>
    <row r="242" spans="1:25" s="185" customFormat="1" ht="25.85" x14ac:dyDescent="0.2">
      <c r="A242" s="285">
        <v>5</v>
      </c>
      <c r="B242" s="286">
        <v>65</v>
      </c>
      <c r="C242" s="284" t="s">
        <v>101</v>
      </c>
      <c r="D242" s="284" t="s">
        <v>188</v>
      </c>
      <c r="E242" s="284" t="s">
        <v>209</v>
      </c>
      <c r="F242" s="284" t="s">
        <v>166</v>
      </c>
      <c r="G242" s="286">
        <v>825</v>
      </c>
      <c r="H242" s="284" t="s">
        <v>97</v>
      </c>
      <c r="I242" s="284" t="s">
        <v>106</v>
      </c>
      <c r="J242" s="284" t="s">
        <v>184</v>
      </c>
      <c r="K242" s="284" t="s">
        <v>91</v>
      </c>
      <c r="L242" s="284" t="s">
        <v>184</v>
      </c>
      <c r="M242" s="286">
        <v>120</v>
      </c>
      <c r="N242" s="284" t="s">
        <v>94</v>
      </c>
      <c r="O242" s="284" t="s">
        <v>91</v>
      </c>
      <c r="P242" s="284" t="s">
        <v>91</v>
      </c>
      <c r="Q242" s="284" t="s">
        <v>91</v>
      </c>
      <c r="R242" s="284" t="s">
        <v>91</v>
      </c>
      <c r="S242" s="305"/>
      <c r="T242" s="284" t="s">
        <v>91</v>
      </c>
      <c r="U242" s="284" t="s">
        <v>110</v>
      </c>
      <c r="V242" s="305"/>
      <c r="W242" s="305"/>
      <c r="X242" s="309">
        <v>171.49</v>
      </c>
      <c r="Y242" s="185" t="s">
        <v>666</v>
      </c>
    </row>
    <row r="243" spans="1:25" s="185" customFormat="1" ht="25.85" x14ac:dyDescent="0.2">
      <c r="A243" s="285">
        <v>5</v>
      </c>
      <c r="B243" s="286">
        <v>66</v>
      </c>
      <c r="C243" s="284" t="s">
        <v>101</v>
      </c>
      <c r="D243" s="284" t="s">
        <v>188</v>
      </c>
      <c r="E243" s="284" t="s">
        <v>209</v>
      </c>
      <c r="F243" s="284" t="s">
        <v>166</v>
      </c>
      <c r="G243" s="286">
        <v>825</v>
      </c>
      <c r="H243" s="284" t="s">
        <v>97</v>
      </c>
      <c r="I243" s="284" t="s">
        <v>106</v>
      </c>
      <c r="J243" s="284" t="s">
        <v>184</v>
      </c>
      <c r="K243" s="284" t="s">
        <v>91</v>
      </c>
      <c r="L243" s="284" t="s">
        <v>184</v>
      </c>
      <c r="M243" s="286">
        <v>120</v>
      </c>
      <c r="N243" s="284" t="s">
        <v>94</v>
      </c>
      <c r="O243" s="284" t="s">
        <v>91</v>
      </c>
      <c r="P243" s="284" t="s">
        <v>91</v>
      </c>
      <c r="Q243" s="284" t="s">
        <v>91</v>
      </c>
      <c r="R243" s="284" t="s">
        <v>91</v>
      </c>
      <c r="S243" s="305"/>
      <c r="T243" s="284" t="s">
        <v>91</v>
      </c>
      <c r="U243" s="284" t="s">
        <v>110</v>
      </c>
      <c r="V243" s="305"/>
      <c r="W243" s="305"/>
      <c r="X243" s="309">
        <v>171.49</v>
      </c>
      <c r="Y243" s="185" t="s">
        <v>666</v>
      </c>
    </row>
    <row r="244" spans="1:25" s="185" customFormat="1" ht="25.85" x14ac:dyDescent="0.2">
      <c r="A244" s="285">
        <v>5</v>
      </c>
      <c r="B244" s="286">
        <v>67</v>
      </c>
      <c r="C244" s="284" t="s">
        <v>101</v>
      </c>
      <c r="D244" s="284" t="s">
        <v>198</v>
      </c>
      <c r="E244" s="284" t="s">
        <v>208</v>
      </c>
      <c r="F244" s="284" t="s">
        <v>166</v>
      </c>
      <c r="G244" s="286">
        <v>850</v>
      </c>
      <c r="H244" s="284" t="s">
        <v>97</v>
      </c>
      <c r="I244" s="284" t="s">
        <v>106</v>
      </c>
      <c r="J244" s="284" t="s">
        <v>184</v>
      </c>
      <c r="K244" s="284" t="s">
        <v>91</v>
      </c>
      <c r="L244" s="284" t="s">
        <v>184</v>
      </c>
      <c r="M244" s="286">
        <v>268</v>
      </c>
      <c r="N244" s="286">
        <v>29</v>
      </c>
      <c r="O244" s="284" t="s">
        <v>197</v>
      </c>
      <c r="P244" s="284" t="s">
        <v>113</v>
      </c>
      <c r="Q244" s="284" t="s">
        <v>92</v>
      </c>
      <c r="R244" s="284" t="s">
        <v>91</v>
      </c>
      <c r="S244" s="284" t="s">
        <v>196</v>
      </c>
      <c r="T244" s="284" t="s">
        <v>195</v>
      </c>
      <c r="U244" s="284" t="s">
        <v>110</v>
      </c>
      <c r="V244" s="305"/>
      <c r="W244" s="305"/>
      <c r="X244" s="309">
        <v>445.33</v>
      </c>
      <c r="Y244" s="185" t="s">
        <v>666</v>
      </c>
    </row>
    <row r="245" spans="1:25" s="185" customFormat="1" ht="25.85" x14ac:dyDescent="0.2">
      <c r="A245" s="285">
        <v>5</v>
      </c>
      <c r="B245" s="286">
        <v>68</v>
      </c>
      <c r="C245" s="284" t="s">
        <v>101</v>
      </c>
      <c r="D245" s="284" t="s">
        <v>188</v>
      </c>
      <c r="E245" s="284" t="s">
        <v>208</v>
      </c>
      <c r="F245" s="284" t="s">
        <v>207</v>
      </c>
      <c r="G245" s="284" t="s">
        <v>94</v>
      </c>
      <c r="H245" s="284" t="s">
        <v>97</v>
      </c>
      <c r="I245" s="284" t="s">
        <v>106</v>
      </c>
      <c r="J245" s="284" t="s">
        <v>184</v>
      </c>
      <c r="K245" s="284" t="s">
        <v>91</v>
      </c>
      <c r="L245" s="284" t="s">
        <v>184</v>
      </c>
      <c r="M245" s="286">
        <v>120</v>
      </c>
      <c r="N245" s="284" t="s">
        <v>94</v>
      </c>
      <c r="O245" s="284" t="s">
        <v>91</v>
      </c>
      <c r="P245" s="284" t="s">
        <v>91</v>
      </c>
      <c r="Q245" s="284" t="s">
        <v>91</v>
      </c>
      <c r="R245" s="284" t="s">
        <v>91</v>
      </c>
      <c r="S245" s="305"/>
      <c r="T245" s="284" t="s">
        <v>91</v>
      </c>
      <c r="U245" s="284" t="s">
        <v>110</v>
      </c>
      <c r="V245" s="305"/>
      <c r="W245" s="305"/>
      <c r="X245" s="309">
        <v>170</v>
      </c>
      <c r="Y245" s="185" t="s">
        <v>666</v>
      </c>
    </row>
    <row r="246" spans="1:25" s="185" customFormat="1" ht="25.85" x14ac:dyDescent="0.2">
      <c r="A246" s="285">
        <v>5</v>
      </c>
      <c r="B246" s="286">
        <v>69</v>
      </c>
      <c r="C246" s="284" t="s">
        <v>101</v>
      </c>
      <c r="D246" s="284" t="s">
        <v>194</v>
      </c>
      <c r="E246" s="284" t="s">
        <v>208</v>
      </c>
      <c r="F246" s="284" t="s">
        <v>170</v>
      </c>
      <c r="G246" s="284" t="s">
        <v>94</v>
      </c>
      <c r="H246" s="284" t="s">
        <v>97</v>
      </c>
      <c r="I246" s="284" t="s">
        <v>88</v>
      </c>
      <c r="J246" s="284" t="s">
        <v>184</v>
      </c>
      <c r="K246" s="284" t="s">
        <v>91</v>
      </c>
      <c r="L246" s="284" t="s">
        <v>184</v>
      </c>
      <c r="M246" s="286">
        <v>120</v>
      </c>
      <c r="N246" s="284" t="s">
        <v>94</v>
      </c>
      <c r="O246" s="284" t="s">
        <v>91</v>
      </c>
      <c r="P246" s="284" t="s">
        <v>91</v>
      </c>
      <c r="Q246" s="284" t="s">
        <v>91</v>
      </c>
      <c r="R246" s="284" t="s">
        <v>91</v>
      </c>
      <c r="S246" s="305"/>
      <c r="T246" s="284" t="s">
        <v>91</v>
      </c>
      <c r="U246" s="284" t="s">
        <v>110</v>
      </c>
      <c r="V246" s="305"/>
      <c r="W246" s="305"/>
      <c r="X246" s="309">
        <v>176.4</v>
      </c>
      <c r="Y246" s="185" t="s">
        <v>666</v>
      </c>
    </row>
    <row r="247" spans="1:25" s="185" customFormat="1" ht="25.85" x14ac:dyDescent="0.2">
      <c r="A247" s="285">
        <v>5</v>
      </c>
      <c r="B247" s="286">
        <v>70</v>
      </c>
      <c r="C247" s="284" t="s">
        <v>101</v>
      </c>
      <c r="D247" s="284" t="s">
        <v>203</v>
      </c>
      <c r="E247" s="284" t="s">
        <v>208</v>
      </c>
      <c r="F247" s="284" t="s">
        <v>202</v>
      </c>
      <c r="G247" s="286">
        <v>825</v>
      </c>
      <c r="H247" s="284" t="s">
        <v>97</v>
      </c>
      <c r="I247" s="284" t="s">
        <v>106</v>
      </c>
      <c r="J247" s="284" t="s">
        <v>184</v>
      </c>
      <c r="K247" s="284" t="s">
        <v>91</v>
      </c>
      <c r="L247" s="284" t="s">
        <v>184</v>
      </c>
      <c r="M247" s="286">
        <v>120</v>
      </c>
      <c r="N247" s="284" t="s">
        <v>94</v>
      </c>
      <c r="O247" s="284" t="s">
        <v>91</v>
      </c>
      <c r="P247" s="284" t="s">
        <v>91</v>
      </c>
      <c r="Q247" s="284" t="s">
        <v>91</v>
      </c>
      <c r="R247" s="284" t="s">
        <v>91</v>
      </c>
      <c r="S247" s="305"/>
      <c r="T247" s="284" t="s">
        <v>91</v>
      </c>
      <c r="U247" s="284" t="s">
        <v>110</v>
      </c>
      <c r="V247" s="305"/>
      <c r="W247" s="305"/>
      <c r="X247" s="186">
        <v>0</v>
      </c>
      <c r="Y247" s="310" t="s">
        <v>687</v>
      </c>
    </row>
    <row r="248" spans="1:25" s="185" customFormat="1" ht="25.85" x14ac:dyDescent="0.2">
      <c r="A248" s="285">
        <v>5</v>
      </c>
      <c r="B248" s="286">
        <v>71</v>
      </c>
      <c r="C248" s="284" t="s">
        <v>101</v>
      </c>
      <c r="D248" s="284" t="s">
        <v>188</v>
      </c>
      <c r="E248" s="284" t="s">
        <v>208</v>
      </c>
      <c r="F248" s="284" t="s">
        <v>241</v>
      </c>
      <c r="G248" s="284" t="s">
        <v>94</v>
      </c>
      <c r="H248" s="284" t="s">
        <v>97</v>
      </c>
      <c r="I248" s="284" t="s">
        <v>106</v>
      </c>
      <c r="J248" s="284" t="s">
        <v>184</v>
      </c>
      <c r="K248" s="284" t="s">
        <v>91</v>
      </c>
      <c r="L248" s="284" t="s">
        <v>184</v>
      </c>
      <c r="M248" s="286">
        <v>120</v>
      </c>
      <c r="N248" s="284" t="s">
        <v>94</v>
      </c>
      <c r="O248" s="284" t="s">
        <v>91</v>
      </c>
      <c r="P248" s="284" t="s">
        <v>91</v>
      </c>
      <c r="Q248" s="284" t="s">
        <v>91</v>
      </c>
      <c r="R248" s="284" t="s">
        <v>91</v>
      </c>
      <c r="S248" s="305"/>
      <c r="T248" s="284" t="s">
        <v>91</v>
      </c>
      <c r="U248" s="284" t="s">
        <v>110</v>
      </c>
      <c r="V248" s="305"/>
      <c r="W248" s="305"/>
      <c r="X248" s="309">
        <v>168.52</v>
      </c>
      <c r="Y248" s="185" t="s">
        <v>666</v>
      </c>
    </row>
    <row r="249" spans="1:25" s="185" customFormat="1" ht="25.85" x14ac:dyDescent="0.2">
      <c r="A249" s="285">
        <v>5</v>
      </c>
      <c r="B249" s="286">
        <v>72</v>
      </c>
      <c r="C249" s="284" t="s">
        <v>101</v>
      </c>
      <c r="D249" s="284" t="s">
        <v>203</v>
      </c>
      <c r="E249" s="284" t="s">
        <v>208</v>
      </c>
      <c r="F249" s="284" t="s">
        <v>202</v>
      </c>
      <c r="G249" s="286">
        <v>825</v>
      </c>
      <c r="H249" s="284" t="s">
        <v>97</v>
      </c>
      <c r="I249" s="284" t="s">
        <v>106</v>
      </c>
      <c r="J249" s="284" t="s">
        <v>184</v>
      </c>
      <c r="K249" s="284" t="s">
        <v>91</v>
      </c>
      <c r="L249" s="284" t="s">
        <v>184</v>
      </c>
      <c r="M249" s="286">
        <v>135</v>
      </c>
      <c r="N249" s="284" t="s">
        <v>94</v>
      </c>
      <c r="O249" s="284" t="s">
        <v>91</v>
      </c>
      <c r="P249" s="284" t="s">
        <v>91</v>
      </c>
      <c r="Q249" s="284" t="s">
        <v>123</v>
      </c>
      <c r="R249" s="284" t="s">
        <v>91</v>
      </c>
      <c r="S249" s="305"/>
      <c r="T249" s="284" t="s">
        <v>91</v>
      </c>
      <c r="U249" s="284" t="s">
        <v>110</v>
      </c>
      <c r="V249" s="305"/>
      <c r="W249" s="305"/>
      <c r="X249" s="186">
        <v>0</v>
      </c>
      <c r="Y249" s="310" t="s">
        <v>687</v>
      </c>
    </row>
    <row r="250" spans="1:25" s="185" customFormat="1" ht="25.85" x14ac:dyDescent="0.2">
      <c r="A250" s="285">
        <v>5</v>
      </c>
      <c r="B250" s="286">
        <v>73</v>
      </c>
      <c r="C250" s="284" t="s">
        <v>101</v>
      </c>
      <c r="D250" s="284" t="s">
        <v>188</v>
      </c>
      <c r="E250" s="284" t="s">
        <v>208</v>
      </c>
      <c r="F250" s="284" t="s">
        <v>207</v>
      </c>
      <c r="G250" s="286">
        <v>825</v>
      </c>
      <c r="H250" s="284" t="s">
        <v>97</v>
      </c>
      <c r="I250" s="284" t="s">
        <v>106</v>
      </c>
      <c r="J250" s="284" t="s">
        <v>184</v>
      </c>
      <c r="K250" s="284" t="s">
        <v>91</v>
      </c>
      <c r="L250" s="284" t="s">
        <v>184</v>
      </c>
      <c r="M250" s="286">
        <v>120</v>
      </c>
      <c r="N250" s="284" t="s">
        <v>94</v>
      </c>
      <c r="O250" s="284" t="s">
        <v>91</v>
      </c>
      <c r="P250" s="284" t="s">
        <v>91</v>
      </c>
      <c r="Q250" s="284" t="s">
        <v>91</v>
      </c>
      <c r="R250" s="284" t="s">
        <v>91</v>
      </c>
      <c r="S250" s="305"/>
      <c r="T250" s="284" t="s">
        <v>91</v>
      </c>
      <c r="U250" s="284" t="s">
        <v>110</v>
      </c>
      <c r="V250" s="305"/>
      <c r="W250" s="305"/>
      <c r="X250" s="309">
        <v>170</v>
      </c>
      <c r="Y250" s="185" t="s">
        <v>666</v>
      </c>
    </row>
    <row r="251" spans="1:25" s="185" customFormat="1" ht="25.85" x14ac:dyDescent="0.2">
      <c r="A251" s="285">
        <v>5</v>
      </c>
      <c r="B251" s="286">
        <v>74</v>
      </c>
      <c r="C251" s="284" t="s">
        <v>101</v>
      </c>
      <c r="D251" s="284" t="s">
        <v>198</v>
      </c>
      <c r="E251" s="284" t="s">
        <v>206</v>
      </c>
      <c r="F251" s="284" t="s">
        <v>166</v>
      </c>
      <c r="G251" s="286">
        <v>850</v>
      </c>
      <c r="H251" s="284" t="s">
        <v>97</v>
      </c>
      <c r="I251" s="284" t="s">
        <v>106</v>
      </c>
      <c r="J251" s="284" t="s">
        <v>184</v>
      </c>
      <c r="K251" s="284" t="s">
        <v>91</v>
      </c>
      <c r="L251" s="284" t="s">
        <v>184</v>
      </c>
      <c r="M251" s="286">
        <v>268</v>
      </c>
      <c r="N251" s="286">
        <v>29</v>
      </c>
      <c r="O251" s="284" t="s">
        <v>197</v>
      </c>
      <c r="P251" s="284" t="s">
        <v>113</v>
      </c>
      <c r="Q251" s="284" t="s">
        <v>92</v>
      </c>
      <c r="R251" s="284" t="s">
        <v>91</v>
      </c>
      <c r="S251" s="284" t="s">
        <v>196</v>
      </c>
      <c r="T251" s="284" t="s">
        <v>195</v>
      </c>
      <c r="U251" s="284" t="s">
        <v>110</v>
      </c>
      <c r="V251" s="305"/>
      <c r="W251" s="305"/>
      <c r="X251" s="309">
        <v>445.33</v>
      </c>
      <c r="Y251" s="185" t="s">
        <v>666</v>
      </c>
    </row>
    <row r="252" spans="1:25" s="185" customFormat="1" ht="25.85" x14ac:dyDescent="0.2">
      <c r="A252" s="285">
        <v>5</v>
      </c>
      <c r="B252" s="286">
        <v>75</v>
      </c>
      <c r="C252" s="284" t="s">
        <v>101</v>
      </c>
      <c r="D252" s="284" t="s">
        <v>188</v>
      </c>
      <c r="E252" s="284" t="s">
        <v>206</v>
      </c>
      <c r="F252" s="284" t="s">
        <v>166</v>
      </c>
      <c r="G252" s="286">
        <v>825</v>
      </c>
      <c r="H252" s="284" t="s">
        <v>97</v>
      </c>
      <c r="I252" s="284" t="s">
        <v>106</v>
      </c>
      <c r="J252" s="284" t="s">
        <v>184</v>
      </c>
      <c r="K252" s="284" t="s">
        <v>91</v>
      </c>
      <c r="L252" s="284" t="s">
        <v>184</v>
      </c>
      <c r="M252" s="286">
        <v>120</v>
      </c>
      <c r="N252" s="284" t="s">
        <v>94</v>
      </c>
      <c r="O252" s="284" t="s">
        <v>91</v>
      </c>
      <c r="P252" s="284" t="s">
        <v>91</v>
      </c>
      <c r="Q252" s="284" t="s">
        <v>91</v>
      </c>
      <c r="R252" s="284" t="s">
        <v>91</v>
      </c>
      <c r="S252" s="305"/>
      <c r="T252" s="284" t="s">
        <v>91</v>
      </c>
      <c r="U252" s="284" t="s">
        <v>110</v>
      </c>
      <c r="V252" s="305"/>
      <c r="W252" s="305"/>
      <c r="X252" s="309">
        <v>171.49</v>
      </c>
      <c r="Y252" s="185" t="s">
        <v>666</v>
      </c>
    </row>
    <row r="253" spans="1:25" s="185" customFormat="1" ht="25.85" x14ac:dyDescent="0.2">
      <c r="A253" s="285">
        <v>5</v>
      </c>
      <c r="B253" s="286">
        <v>76</v>
      </c>
      <c r="C253" s="284" t="s">
        <v>101</v>
      </c>
      <c r="D253" s="284" t="s">
        <v>188</v>
      </c>
      <c r="E253" s="284" t="s">
        <v>206</v>
      </c>
      <c r="F253" s="284" t="s">
        <v>166</v>
      </c>
      <c r="G253" s="286">
        <v>825</v>
      </c>
      <c r="H253" s="284" t="s">
        <v>97</v>
      </c>
      <c r="I253" s="284" t="s">
        <v>106</v>
      </c>
      <c r="J253" s="284" t="s">
        <v>184</v>
      </c>
      <c r="K253" s="284" t="s">
        <v>91</v>
      </c>
      <c r="L253" s="284" t="s">
        <v>184</v>
      </c>
      <c r="M253" s="286">
        <v>135</v>
      </c>
      <c r="N253" s="284" t="s">
        <v>94</v>
      </c>
      <c r="O253" s="284" t="s">
        <v>91</v>
      </c>
      <c r="P253" s="284" t="s">
        <v>91</v>
      </c>
      <c r="Q253" s="284" t="s">
        <v>123</v>
      </c>
      <c r="R253" s="284" t="s">
        <v>91</v>
      </c>
      <c r="S253" s="305"/>
      <c r="T253" s="284" t="s">
        <v>91</v>
      </c>
      <c r="U253" s="284" t="s">
        <v>110</v>
      </c>
      <c r="V253" s="305"/>
      <c r="W253" s="305"/>
      <c r="X253" s="309">
        <v>181.23</v>
      </c>
      <c r="Y253" s="185" t="s">
        <v>666</v>
      </c>
    </row>
    <row r="254" spans="1:25" s="185" customFormat="1" ht="25.85" x14ac:dyDescent="0.2">
      <c r="A254" s="285">
        <v>5</v>
      </c>
      <c r="B254" s="286">
        <v>77</v>
      </c>
      <c r="C254" s="284" t="s">
        <v>101</v>
      </c>
      <c r="D254" s="284" t="s">
        <v>194</v>
      </c>
      <c r="E254" s="284" t="s">
        <v>206</v>
      </c>
      <c r="F254" s="284" t="s">
        <v>205</v>
      </c>
      <c r="G254" s="284" t="s">
        <v>94</v>
      </c>
      <c r="H254" s="284" t="s">
        <v>97</v>
      </c>
      <c r="I254" s="284" t="s">
        <v>88</v>
      </c>
      <c r="J254" s="284" t="s">
        <v>184</v>
      </c>
      <c r="K254" s="284" t="s">
        <v>91</v>
      </c>
      <c r="L254" s="284" t="s">
        <v>184</v>
      </c>
      <c r="M254" s="286">
        <v>120</v>
      </c>
      <c r="N254" s="284" t="s">
        <v>94</v>
      </c>
      <c r="O254" s="284" t="s">
        <v>91</v>
      </c>
      <c r="P254" s="284" t="s">
        <v>91</v>
      </c>
      <c r="Q254" s="284" t="s">
        <v>91</v>
      </c>
      <c r="R254" s="284" t="s">
        <v>91</v>
      </c>
      <c r="S254" s="305"/>
      <c r="T254" s="284" t="s">
        <v>91</v>
      </c>
      <c r="U254" s="284" t="s">
        <v>110</v>
      </c>
      <c r="V254" s="305"/>
      <c r="W254" s="305"/>
      <c r="X254" s="309">
        <v>174.24</v>
      </c>
      <c r="Y254" s="185" t="s">
        <v>666</v>
      </c>
    </row>
    <row r="255" spans="1:25" s="185" customFormat="1" ht="25.85" x14ac:dyDescent="0.2">
      <c r="A255" s="285">
        <v>5</v>
      </c>
      <c r="B255" s="286">
        <v>78</v>
      </c>
      <c r="C255" s="284" t="s">
        <v>101</v>
      </c>
      <c r="D255" s="284" t="s">
        <v>198</v>
      </c>
      <c r="E255" s="284" t="s">
        <v>204</v>
      </c>
      <c r="F255" s="284" t="s">
        <v>166</v>
      </c>
      <c r="G255" s="286">
        <v>850</v>
      </c>
      <c r="H255" s="284" t="s">
        <v>97</v>
      </c>
      <c r="I255" s="284" t="s">
        <v>106</v>
      </c>
      <c r="J255" s="284" t="s">
        <v>184</v>
      </c>
      <c r="K255" s="284" t="s">
        <v>91</v>
      </c>
      <c r="L255" s="284" t="s">
        <v>184</v>
      </c>
      <c r="M255" s="286">
        <v>268</v>
      </c>
      <c r="N255" s="286">
        <v>29</v>
      </c>
      <c r="O255" s="284" t="s">
        <v>197</v>
      </c>
      <c r="P255" s="284" t="s">
        <v>113</v>
      </c>
      <c r="Q255" s="284" t="s">
        <v>92</v>
      </c>
      <c r="R255" s="284" t="s">
        <v>91</v>
      </c>
      <c r="S255" s="284" t="s">
        <v>196</v>
      </c>
      <c r="T255" s="284" t="s">
        <v>195</v>
      </c>
      <c r="U255" s="284" t="s">
        <v>110</v>
      </c>
      <c r="V255" s="305"/>
      <c r="W255" s="305"/>
      <c r="X255" s="309">
        <v>445.33</v>
      </c>
      <c r="Y255" s="185" t="s">
        <v>666</v>
      </c>
    </row>
    <row r="256" spans="1:25" s="185" customFormat="1" ht="25.85" x14ac:dyDescent="0.2">
      <c r="A256" s="285">
        <v>5</v>
      </c>
      <c r="B256" s="286">
        <v>79</v>
      </c>
      <c r="C256" s="284" t="s">
        <v>101</v>
      </c>
      <c r="D256" s="284" t="s">
        <v>188</v>
      </c>
      <c r="E256" s="284" t="s">
        <v>204</v>
      </c>
      <c r="F256" s="284" t="s">
        <v>166</v>
      </c>
      <c r="G256" s="286">
        <v>825</v>
      </c>
      <c r="H256" s="284" t="s">
        <v>97</v>
      </c>
      <c r="I256" s="284" t="s">
        <v>106</v>
      </c>
      <c r="J256" s="284" t="s">
        <v>184</v>
      </c>
      <c r="K256" s="284" t="s">
        <v>91</v>
      </c>
      <c r="L256" s="284" t="s">
        <v>184</v>
      </c>
      <c r="M256" s="286">
        <v>120</v>
      </c>
      <c r="N256" s="284" t="s">
        <v>94</v>
      </c>
      <c r="O256" s="284" t="s">
        <v>91</v>
      </c>
      <c r="P256" s="284" t="s">
        <v>91</v>
      </c>
      <c r="Q256" s="284" t="s">
        <v>91</v>
      </c>
      <c r="R256" s="284" t="s">
        <v>91</v>
      </c>
      <c r="S256" s="305"/>
      <c r="T256" s="284" t="s">
        <v>91</v>
      </c>
      <c r="U256" s="284" t="s">
        <v>110</v>
      </c>
      <c r="V256" s="305"/>
      <c r="W256" s="305"/>
      <c r="X256" s="309">
        <v>171.49</v>
      </c>
      <c r="Y256" s="185" t="s">
        <v>666</v>
      </c>
    </row>
    <row r="257" spans="1:25" s="185" customFormat="1" ht="25.85" x14ac:dyDescent="0.2">
      <c r="A257" s="285">
        <v>5</v>
      </c>
      <c r="B257" s="286">
        <v>80</v>
      </c>
      <c r="C257" s="284" t="s">
        <v>101</v>
      </c>
      <c r="D257" s="284" t="s">
        <v>188</v>
      </c>
      <c r="E257" s="284" t="s">
        <v>204</v>
      </c>
      <c r="F257" s="284" t="s">
        <v>166</v>
      </c>
      <c r="G257" s="286">
        <v>825</v>
      </c>
      <c r="H257" s="284" t="s">
        <v>97</v>
      </c>
      <c r="I257" s="284" t="s">
        <v>106</v>
      </c>
      <c r="J257" s="284" t="s">
        <v>184</v>
      </c>
      <c r="K257" s="284" t="s">
        <v>91</v>
      </c>
      <c r="L257" s="284" t="s">
        <v>184</v>
      </c>
      <c r="M257" s="286">
        <v>120</v>
      </c>
      <c r="N257" s="284" t="s">
        <v>94</v>
      </c>
      <c r="O257" s="284" t="s">
        <v>91</v>
      </c>
      <c r="P257" s="284" t="s">
        <v>91</v>
      </c>
      <c r="Q257" s="284" t="s">
        <v>91</v>
      </c>
      <c r="R257" s="284" t="s">
        <v>91</v>
      </c>
      <c r="S257" s="305"/>
      <c r="T257" s="284" t="s">
        <v>91</v>
      </c>
      <c r="U257" s="284" t="s">
        <v>110</v>
      </c>
      <c r="V257" s="305"/>
      <c r="W257" s="305"/>
      <c r="X257" s="309">
        <v>171.49</v>
      </c>
      <c r="Y257" s="185" t="s">
        <v>666</v>
      </c>
    </row>
    <row r="258" spans="1:25" s="185" customFormat="1" ht="25.85" x14ac:dyDescent="0.2">
      <c r="A258" s="285">
        <v>5</v>
      </c>
      <c r="B258" s="286">
        <v>81</v>
      </c>
      <c r="C258" s="284" t="s">
        <v>101</v>
      </c>
      <c r="D258" s="284" t="s">
        <v>188</v>
      </c>
      <c r="E258" s="284" t="s">
        <v>204</v>
      </c>
      <c r="F258" s="284" t="s">
        <v>166</v>
      </c>
      <c r="G258" s="286">
        <v>825</v>
      </c>
      <c r="H258" s="284" t="s">
        <v>97</v>
      </c>
      <c r="I258" s="284" t="s">
        <v>106</v>
      </c>
      <c r="J258" s="284" t="s">
        <v>184</v>
      </c>
      <c r="K258" s="284" t="s">
        <v>91</v>
      </c>
      <c r="L258" s="284" t="s">
        <v>184</v>
      </c>
      <c r="M258" s="286">
        <v>120</v>
      </c>
      <c r="N258" s="284" t="s">
        <v>94</v>
      </c>
      <c r="O258" s="284" t="s">
        <v>91</v>
      </c>
      <c r="P258" s="284" t="s">
        <v>91</v>
      </c>
      <c r="Q258" s="284" t="s">
        <v>91</v>
      </c>
      <c r="R258" s="284" t="s">
        <v>91</v>
      </c>
      <c r="S258" s="305"/>
      <c r="T258" s="284" t="s">
        <v>91</v>
      </c>
      <c r="U258" s="284" t="s">
        <v>110</v>
      </c>
      <c r="V258" s="305"/>
      <c r="W258" s="305"/>
      <c r="X258" s="309">
        <v>171.49</v>
      </c>
      <c r="Y258" s="185" t="s">
        <v>666</v>
      </c>
    </row>
    <row r="259" spans="1:25" s="185" customFormat="1" ht="25.85" x14ac:dyDescent="0.2">
      <c r="A259" s="285">
        <v>5</v>
      </c>
      <c r="B259" s="286">
        <v>82</v>
      </c>
      <c r="C259" s="284" t="s">
        <v>101</v>
      </c>
      <c r="D259" s="284" t="s">
        <v>188</v>
      </c>
      <c r="E259" s="284" t="s">
        <v>204</v>
      </c>
      <c r="F259" s="284" t="s">
        <v>166</v>
      </c>
      <c r="G259" s="286">
        <v>825</v>
      </c>
      <c r="H259" s="284" t="s">
        <v>97</v>
      </c>
      <c r="I259" s="284" t="s">
        <v>106</v>
      </c>
      <c r="J259" s="284" t="s">
        <v>184</v>
      </c>
      <c r="K259" s="284" t="s">
        <v>91</v>
      </c>
      <c r="L259" s="284" t="s">
        <v>184</v>
      </c>
      <c r="M259" s="286">
        <v>135</v>
      </c>
      <c r="N259" s="284" t="s">
        <v>94</v>
      </c>
      <c r="O259" s="284" t="s">
        <v>91</v>
      </c>
      <c r="P259" s="284" t="s">
        <v>91</v>
      </c>
      <c r="Q259" s="284" t="s">
        <v>123</v>
      </c>
      <c r="R259" s="284" t="s">
        <v>91</v>
      </c>
      <c r="S259" s="305"/>
      <c r="T259" s="284" t="s">
        <v>91</v>
      </c>
      <c r="U259" s="284" t="s">
        <v>110</v>
      </c>
      <c r="V259" s="305"/>
      <c r="W259" s="305"/>
      <c r="X259" s="309">
        <v>181.23</v>
      </c>
      <c r="Y259" s="185" t="s">
        <v>666</v>
      </c>
    </row>
    <row r="260" spans="1:25" s="185" customFormat="1" ht="25.85" x14ac:dyDescent="0.2">
      <c r="A260" s="285">
        <v>5</v>
      </c>
      <c r="B260" s="286">
        <v>83</v>
      </c>
      <c r="C260" s="284" t="s">
        <v>101</v>
      </c>
      <c r="D260" s="284" t="s">
        <v>203</v>
      </c>
      <c r="E260" s="284" t="s">
        <v>204</v>
      </c>
      <c r="F260" s="284" t="s">
        <v>202</v>
      </c>
      <c r="G260" s="286">
        <v>825</v>
      </c>
      <c r="H260" s="284" t="s">
        <v>97</v>
      </c>
      <c r="I260" s="284" t="s">
        <v>106</v>
      </c>
      <c r="J260" s="284" t="s">
        <v>184</v>
      </c>
      <c r="K260" s="284" t="s">
        <v>91</v>
      </c>
      <c r="L260" s="284" t="s">
        <v>184</v>
      </c>
      <c r="M260" s="286">
        <v>135</v>
      </c>
      <c r="N260" s="284" t="s">
        <v>94</v>
      </c>
      <c r="O260" s="284" t="s">
        <v>91</v>
      </c>
      <c r="P260" s="284" t="s">
        <v>91</v>
      </c>
      <c r="Q260" s="284" t="s">
        <v>123</v>
      </c>
      <c r="R260" s="284" t="s">
        <v>91</v>
      </c>
      <c r="S260" s="305"/>
      <c r="T260" s="284" t="s">
        <v>91</v>
      </c>
      <c r="U260" s="284" t="s">
        <v>110</v>
      </c>
      <c r="V260" s="305"/>
      <c r="W260" s="305"/>
      <c r="X260" s="186">
        <v>0</v>
      </c>
      <c r="Y260" s="310" t="s">
        <v>687</v>
      </c>
    </row>
    <row r="261" spans="1:25" s="185" customFormat="1" ht="25.85" x14ac:dyDescent="0.2">
      <c r="A261" s="285">
        <v>5</v>
      </c>
      <c r="B261" s="286">
        <v>84</v>
      </c>
      <c r="C261" s="284" t="s">
        <v>101</v>
      </c>
      <c r="D261" s="284" t="s">
        <v>194</v>
      </c>
      <c r="E261" s="284" t="s">
        <v>204</v>
      </c>
      <c r="F261" s="284" t="s">
        <v>162</v>
      </c>
      <c r="G261" s="284" t="s">
        <v>94</v>
      </c>
      <c r="H261" s="284" t="s">
        <v>97</v>
      </c>
      <c r="I261" s="284" t="s">
        <v>88</v>
      </c>
      <c r="J261" s="284" t="s">
        <v>184</v>
      </c>
      <c r="K261" s="284" t="s">
        <v>91</v>
      </c>
      <c r="L261" s="284" t="s">
        <v>184</v>
      </c>
      <c r="M261" s="286">
        <v>120</v>
      </c>
      <c r="N261" s="284" t="s">
        <v>94</v>
      </c>
      <c r="O261" s="284" t="s">
        <v>91</v>
      </c>
      <c r="P261" s="284" t="s">
        <v>91</v>
      </c>
      <c r="Q261" s="284" t="s">
        <v>91</v>
      </c>
      <c r="R261" s="284" t="s">
        <v>91</v>
      </c>
      <c r="S261" s="305"/>
      <c r="T261" s="284" t="s">
        <v>91</v>
      </c>
      <c r="U261" s="284" t="s">
        <v>110</v>
      </c>
      <c r="V261" s="305"/>
      <c r="W261" s="305"/>
      <c r="X261" s="309">
        <v>179.38</v>
      </c>
      <c r="Y261" s="185" t="s">
        <v>666</v>
      </c>
    </row>
    <row r="262" spans="1:25" s="185" customFormat="1" ht="25.85" x14ac:dyDescent="0.2">
      <c r="A262" s="285">
        <v>5</v>
      </c>
      <c r="B262" s="286">
        <v>85</v>
      </c>
      <c r="C262" s="284" t="s">
        <v>101</v>
      </c>
      <c r="D262" s="284" t="s">
        <v>198</v>
      </c>
      <c r="E262" s="284" t="s">
        <v>201</v>
      </c>
      <c r="F262" s="284" t="s">
        <v>166</v>
      </c>
      <c r="G262" s="286">
        <v>850</v>
      </c>
      <c r="H262" s="284" t="s">
        <v>97</v>
      </c>
      <c r="I262" s="284" t="s">
        <v>106</v>
      </c>
      <c r="J262" s="284" t="s">
        <v>184</v>
      </c>
      <c r="K262" s="284" t="s">
        <v>91</v>
      </c>
      <c r="L262" s="284" t="s">
        <v>184</v>
      </c>
      <c r="M262" s="286">
        <v>268</v>
      </c>
      <c r="N262" s="286">
        <v>29</v>
      </c>
      <c r="O262" s="284" t="s">
        <v>197</v>
      </c>
      <c r="P262" s="284" t="s">
        <v>113</v>
      </c>
      <c r="Q262" s="284" t="s">
        <v>92</v>
      </c>
      <c r="R262" s="284" t="s">
        <v>91</v>
      </c>
      <c r="S262" s="284" t="s">
        <v>196</v>
      </c>
      <c r="T262" s="284" t="s">
        <v>195</v>
      </c>
      <c r="U262" s="284" t="s">
        <v>110</v>
      </c>
      <c r="V262" s="305"/>
      <c r="W262" s="305"/>
      <c r="X262" s="309">
        <v>445.33</v>
      </c>
      <c r="Y262" s="185" t="s">
        <v>666</v>
      </c>
    </row>
    <row r="263" spans="1:25" s="185" customFormat="1" ht="25.85" x14ac:dyDescent="0.2">
      <c r="A263" s="285">
        <v>5</v>
      </c>
      <c r="B263" s="286">
        <v>86</v>
      </c>
      <c r="C263" s="284" t="s">
        <v>101</v>
      </c>
      <c r="D263" s="284" t="s">
        <v>188</v>
      </c>
      <c r="E263" s="284" t="s">
        <v>201</v>
      </c>
      <c r="F263" s="284" t="s">
        <v>166</v>
      </c>
      <c r="G263" s="286">
        <v>825</v>
      </c>
      <c r="H263" s="284" t="s">
        <v>97</v>
      </c>
      <c r="I263" s="284" t="s">
        <v>106</v>
      </c>
      <c r="J263" s="284" t="s">
        <v>184</v>
      </c>
      <c r="K263" s="284" t="s">
        <v>91</v>
      </c>
      <c r="L263" s="284" t="s">
        <v>184</v>
      </c>
      <c r="M263" s="286">
        <v>135</v>
      </c>
      <c r="N263" s="284" t="s">
        <v>94</v>
      </c>
      <c r="O263" s="284" t="s">
        <v>91</v>
      </c>
      <c r="P263" s="284" t="s">
        <v>91</v>
      </c>
      <c r="Q263" s="284" t="s">
        <v>123</v>
      </c>
      <c r="R263" s="284" t="s">
        <v>91</v>
      </c>
      <c r="S263" s="305"/>
      <c r="T263" s="284" t="s">
        <v>91</v>
      </c>
      <c r="U263" s="284" t="s">
        <v>110</v>
      </c>
      <c r="V263" s="305"/>
      <c r="W263" s="305"/>
      <c r="X263" s="309">
        <v>181.23</v>
      </c>
      <c r="Y263" s="185" t="s">
        <v>666</v>
      </c>
    </row>
    <row r="264" spans="1:25" s="185" customFormat="1" ht="25.85" x14ac:dyDescent="0.2">
      <c r="A264" s="285">
        <v>5</v>
      </c>
      <c r="B264" s="286">
        <v>87</v>
      </c>
      <c r="C264" s="284" t="s">
        <v>101</v>
      </c>
      <c r="D264" s="284" t="s">
        <v>188</v>
      </c>
      <c r="E264" s="284" t="s">
        <v>201</v>
      </c>
      <c r="F264" s="284" t="s">
        <v>166</v>
      </c>
      <c r="G264" s="286">
        <v>825</v>
      </c>
      <c r="H264" s="284" t="s">
        <v>97</v>
      </c>
      <c r="I264" s="284" t="s">
        <v>106</v>
      </c>
      <c r="J264" s="284" t="s">
        <v>184</v>
      </c>
      <c r="K264" s="284" t="s">
        <v>91</v>
      </c>
      <c r="L264" s="284" t="s">
        <v>184</v>
      </c>
      <c r="M264" s="286">
        <v>120</v>
      </c>
      <c r="N264" s="284" t="s">
        <v>94</v>
      </c>
      <c r="O264" s="284" t="s">
        <v>91</v>
      </c>
      <c r="P264" s="284" t="s">
        <v>91</v>
      </c>
      <c r="Q264" s="284" t="s">
        <v>91</v>
      </c>
      <c r="R264" s="284" t="s">
        <v>91</v>
      </c>
      <c r="S264" s="305"/>
      <c r="T264" s="284" t="s">
        <v>91</v>
      </c>
      <c r="U264" s="284" t="s">
        <v>110</v>
      </c>
      <c r="V264" s="305"/>
      <c r="W264" s="305"/>
      <c r="X264" s="309">
        <v>171.49</v>
      </c>
      <c r="Y264" s="185" t="s">
        <v>666</v>
      </c>
    </row>
    <row r="265" spans="1:25" s="185" customFormat="1" ht="25.85" x14ac:dyDescent="0.2">
      <c r="A265" s="285">
        <v>5</v>
      </c>
      <c r="B265" s="286">
        <v>88</v>
      </c>
      <c r="C265" s="284" t="s">
        <v>101</v>
      </c>
      <c r="D265" s="284" t="s">
        <v>203</v>
      </c>
      <c r="E265" s="284" t="s">
        <v>201</v>
      </c>
      <c r="F265" s="284" t="s">
        <v>202</v>
      </c>
      <c r="G265" s="286">
        <v>825</v>
      </c>
      <c r="H265" s="284" t="s">
        <v>97</v>
      </c>
      <c r="I265" s="284" t="s">
        <v>106</v>
      </c>
      <c r="J265" s="284" t="s">
        <v>184</v>
      </c>
      <c r="K265" s="284" t="s">
        <v>91</v>
      </c>
      <c r="L265" s="284" t="s">
        <v>184</v>
      </c>
      <c r="M265" s="286">
        <v>120</v>
      </c>
      <c r="N265" s="284" t="s">
        <v>94</v>
      </c>
      <c r="O265" s="284" t="s">
        <v>91</v>
      </c>
      <c r="P265" s="284" t="s">
        <v>91</v>
      </c>
      <c r="Q265" s="284" t="s">
        <v>91</v>
      </c>
      <c r="R265" s="284" t="s">
        <v>91</v>
      </c>
      <c r="S265" s="305"/>
      <c r="T265" s="284" t="s">
        <v>91</v>
      </c>
      <c r="U265" s="284" t="s">
        <v>110</v>
      </c>
      <c r="V265" s="305"/>
      <c r="W265" s="305"/>
      <c r="X265" s="186">
        <v>0</v>
      </c>
      <c r="Y265" s="310" t="s">
        <v>687</v>
      </c>
    </row>
    <row r="266" spans="1:25" s="185" customFormat="1" ht="25.85" x14ac:dyDescent="0.2">
      <c r="A266" s="285">
        <v>5</v>
      </c>
      <c r="B266" s="286">
        <v>89</v>
      </c>
      <c r="C266" s="284" t="s">
        <v>101</v>
      </c>
      <c r="D266" s="284" t="s">
        <v>188</v>
      </c>
      <c r="E266" s="284" t="s">
        <v>201</v>
      </c>
      <c r="F266" s="284" t="s">
        <v>166</v>
      </c>
      <c r="G266" s="286">
        <v>825</v>
      </c>
      <c r="H266" s="284" t="s">
        <v>97</v>
      </c>
      <c r="I266" s="284" t="s">
        <v>106</v>
      </c>
      <c r="J266" s="284" t="s">
        <v>184</v>
      </c>
      <c r="K266" s="284" t="s">
        <v>91</v>
      </c>
      <c r="L266" s="284" t="s">
        <v>184</v>
      </c>
      <c r="M266" s="286">
        <v>120</v>
      </c>
      <c r="N266" s="284" t="s">
        <v>94</v>
      </c>
      <c r="O266" s="284" t="s">
        <v>91</v>
      </c>
      <c r="P266" s="284" t="s">
        <v>91</v>
      </c>
      <c r="Q266" s="284" t="s">
        <v>91</v>
      </c>
      <c r="R266" s="284" t="s">
        <v>91</v>
      </c>
      <c r="S266" s="305"/>
      <c r="T266" s="284" t="s">
        <v>91</v>
      </c>
      <c r="U266" s="284" t="s">
        <v>110</v>
      </c>
      <c r="V266" s="305"/>
      <c r="W266" s="305"/>
      <c r="X266" s="309">
        <v>171.49</v>
      </c>
      <c r="Y266" s="185" t="s">
        <v>666</v>
      </c>
    </row>
    <row r="267" spans="1:25" s="185" customFormat="1" ht="25.85" x14ac:dyDescent="0.2">
      <c r="A267" s="285">
        <v>5</v>
      </c>
      <c r="B267" s="286">
        <v>90</v>
      </c>
      <c r="C267" s="284" t="s">
        <v>101</v>
      </c>
      <c r="D267" s="284" t="s">
        <v>188</v>
      </c>
      <c r="E267" s="284" t="s">
        <v>201</v>
      </c>
      <c r="F267" s="284" t="s">
        <v>166</v>
      </c>
      <c r="G267" s="286">
        <v>825</v>
      </c>
      <c r="H267" s="284" t="s">
        <v>97</v>
      </c>
      <c r="I267" s="284" t="s">
        <v>106</v>
      </c>
      <c r="J267" s="284" t="s">
        <v>184</v>
      </c>
      <c r="K267" s="284" t="s">
        <v>91</v>
      </c>
      <c r="L267" s="284" t="s">
        <v>184</v>
      </c>
      <c r="M267" s="286">
        <v>135</v>
      </c>
      <c r="N267" s="284" t="s">
        <v>94</v>
      </c>
      <c r="O267" s="284" t="s">
        <v>91</v>
      </c>
      <c r="P267" s="284" t="s">
        <v>91</v>
      </c>
      <c r="Q267" s="284" t="s">
        <v>123</v>
      </c>
      <c r="R267" s="284" t="s">
        <v>91</v>
      </c>
      <c r="S267" s="305"/>
      <c r="T267" s="284" t="s">
        <v>91</v>
      </c>
      <c r="U267" s="284" t="s">
        <v>110</v>
      </c>
      <c r="V267" s="305"/>
      <c r="W267" s="305"/>
      <c r="X267" s="309">
        <v>181.23</v>
      </c>
      <c r="Y267" s="185" t="s">
        <v>666</v>
      </c>
    </row>
    <row r="268" spans="1:25" s="185" customFormat="1" ht="25.85" x14ac:dyDescent="0.2">
      <c r="A268" s="285">
        <v>5</v>
      </c>
      <c r="B268" s="286">
        <v>91</v>
      </c>
      <c r="C268" s="284" t="s">
        <v>101</v>
      </c>
      <c r="D268" s="284" t="s">
        <v>194</v>
      </c>
      <c r="E268" s="284" t="s">
        <v>201</v>
      </c>
      <c r="F268" s="284" t="s">
        <v>162</v>
      </c>
      <c r="G268" s="284" t="s">
        <v>94</v>
      </c>
      <c r="H268" s="284" t="s">
        <v>97</v>
      </c>
      <c r="I268" s="284" t="s">
        <v>88</v>
      </c>
      <c r="J268" s="284" t="s">
        <v>184</v>
      </c>
      <c r="K268" s="284" t="s">
        <v>91</v>
      </c>
      <c r="L268" s="284" t="s">
        <v>184</v>
      </c>
      <c r="M268" s="286">
        <v>120</v>
      </c>
      <c r="N268" s="284" t="s">
        <v>94</v>
      </c>
      <c r="O268" s="284" t="s">
        <v>91</v>
      </c>
      <c r="P268" s="284" t="s">
        <v>91</v>
      </c>
      <c r="Q268" s="284" t="s">
        <v>91</v>
      </c>
      <c r="R268" s="284" t="s">
        <v>91</v>
      </c>
      <c r="S268" s="305"/>
      <c r="T268" s="284" t="s">
        <v>91</v>
      </c>
      <c r="U268" s="284" t="s">
        <v>110</v>
      </c>
      <c r="V268" s="305"/>
      <c r="W268" s="305"/>
      <c r="X268" s="309">
        <v>179.38</v>
      </c>
      <c r="Y268" s="185" t="s">
        <v>666</v>
      </c>
    </row>
    <row r="269" spans="1:25" s="185" customFormat="1" ht="25.85" x14ac:dyDescent="0.2">
      <c r="A269" s="285">
        <v>5</v>
      </c>
      <c r="B269" s="286">
        <v>92</v>
      </c>
      <c r="C269" s="284" t="s">
        <v>101</v>
      </c>
      <c r="D269" s="284" t="s">
        <v>198</v>
      </c>
      <c r="E269" s="284" t="s">
        <v>187</v>
      </c>
      <c r="F269" s="284" t="s">
        <v>166</v>
      </c>
      <c r="G269" s="286">
        <v>850</v>
      </c>
      <c r="H269" s="284" t="s">
        <v>97</v>
      </c>
      <c r="I269" s="284" t="s">
        <v>106</v>
      </c>
      <c r="J269" s="284" t="s">
        <v>184</v>
      </c>
      <c r="K269" s="284" t="s">
        <v>91</v>
      </c>
      <c r="L269" s="284" t="s">
        <v>184</v>
      </c>
      <c r="M269" s="286">
        <v>268</v>
      </c>
      <c r="N269" s="286">
        <v>29</v>
      </c>
      <c r="O269" s="284" t="s">
        <v>197</v>
      </c>
      <c r="P269" s="284" t="s">
        <v>113</v>
      </c>
      <c r="Q269" s="284" t="s">
        <v>92</v>
      </c>
      <c r="R269" s="284" t="s">
        <v>91</v>
      </c>
      <c r="S269" s="284" t="s">
        <v>196</v>
      </c>
      <c r="T269" s="284" t="s">
        <v>195</v>
      </c>
      <c r="U269" s="284" t="s">
        <v>110</v>
      </c>
      <c r="V269" s="305"/>
      <c r="W269" s="305"/>
      <c r="X269" s="309">
        <v>445.33</v>
      </c>
      <c r="Y269" s="185" t="s">
        <v>666</v>
      </c>
    </row>
    <row r="270" spans="1:25" s="185" customFormat="1" ht="25.85" x14ac:dyDescent="0.2">
      <c r="A270" s="285">
        <v>5</v>
      </c>
      <c r="B270" s="286">
        <v>93</v>
      </c>
      <c r="C270" s="284" t="s">
        <v>101</v>
      </c>
      <c r="D270" s="284" t="s">
        <v>188</v>
      </c>
      <c r="E270" s="284" t="s">
        <v>187</v>
      </c>
      <c r="F270" s="284" t="s">
        <v>166</v>
      </c>
      <c r="G270" s="286">
        <v>825</v>
      </c>
      <c r="H270" s="284" t="s">
        <v>97</v>
      </c>
      <c r="I270" s="284" t="s">
        <v>106</v>
      </c>
      <c r="J270" s="284" t="s">
        <v>184</v>
      </c>
      <c r="K270" s="284" t="s">
        <v>91</v>
      </c>
      <c r="L270" s="284" t="s">
        <v>184</v>
      </c>
      <c r="M270" s="286">
        <v>120</v>
      </c>
      <c r="N270" s="284" t="s">
        <v>94</v>
      </c>
      <c r="O270" s="284" t="s">
        <v>91</v>
      </c>
      <c r="P270" s="284" t="s">
        <v>91</v>
      </c>
      <c r="Q270" s="284" t="s">
        <v>91</v>
      </c>
      <c r="R270" s="284" t="s">
        <v>91</v>
      </c>
      <c r="S270" s="305"/>
      <c r="T270" s="284" t="s">
        <v>91</v>
      </c>
      <c r="U270" s="284" t="s">
        <v>110</v>
      </c>
      <c r="V270" s="305"/>
      <c r="W270" s="305"/>
      <c r="X270" s="309">
        <v>171.49</v>
      </c>
      <c r="Y270" s="185" t="s">
        <v>666</v>
      </c>
    </row>
    <row r="271" spans="1:25" s="185" customFormat="1" ht="25.85" x14ac:dyDescent="0.2">
      <c r="A271" s="285">
        <v>5</v>
      </c>
      <c r="B271" s="286">
        <v>94</v>
      </c>
      <c r="C271" s="284" t="s">
        <v>101</v>
      </c>
      <c r="D271" s="284" t="s">
        <v>194</v>
      </c>
      <c r="E271" s="284" t="s">
        <v>187</v>
      </c>
      <c r="F271" s="284" t="s">
        <v>170</v>
      </c>
      <c r="G271" s="284" t="s">
        <v>94</v>
      </c>
      <c r="H271" s="284" t="s">
        <v>97</v>
      </c>
      <c r="I271" s="284" t="s">
        <v>88</v>
      </c>
      <c r="J271" s="284" t="s">
        <v>184</v>
      </c>
      <c r="K271" s="284" t="s">
        <v>91</v>
      </c>
      <c r="L271" s="284" t="s">
        <v>184</v>
      </c>
      <c r="M271" s="286">
        <v>120</v>
      </c>
      <c r="N271" s="284" t="s">
        <v>94</v>
      </c>
      <c r="O271" s="284" t="s">
        <v>91</v>
      </c>
      <c r="P271" s="284" t="s">
        <v>91</v>
      </c>
      <c r="Q271" s="284" t="s">
        <v>91</v>
      </c>
      <c r="R271" s="284" t="s">
        <v>91</v>
      </c>
      <c r="S271" s="305"/>
      <c r="T271" s="284" t="s">
        <v>91</v>
      </c>
      <c r="U271" s="284" t="s">
        <v>110</v>
      </c>
      <c r="V271" s="305"/>
      <c r="W271" s="305"/>
      <c r="X271" s="309">
        <v>176.4</v>
      </c>
      <c r="Y271" s="185" t="s">
        <v>666</v>
      </c>
    </row>
    <row r="272" spans="1:25" s="185" customFormat="1" ht="25.85" x14ac:dyDescent="0.2">
      <c r="A272" s="285">
        <v>5</v>
      </c>
      <c r="B272" s="286">
        <v>95</v>
      </c>
      <c r="C272" s="284" t="s">
        <v>101</v>
      </c>
      <c r="D272" s="284" t="s">
        <v>188</v>
      </c>
      <c r="E272" s="284" t="s">
        <v>187</v>
      </c>
      <c r="F272" s="284" t="s">
        <v>166</v>
      </c>
      <c r="G272" s="286">
        <v>825</v>
      </c>
      <c r="H272" s="284" t="s">
        <v>97</v>
      </c>
      <c r="I272" s="284" t="s">
        <v>106</v>
      </c>
      <c r="J272" s="284" t="s">
        <v>184</v>
      </c>
      <c r="K272" s="284" t="s">
        <v>91</v>
      </c>
      <c r="L272" s="284" t="s">
        <v>184</v>
      </c>
      <c r="M272" s="286">
        <v>120</v>
      </c>
      <c r="N272" s="284" t="s">
        <v>94</v>
      </c>
      <c r="O272" s="284" t="s">
        <v>91</v>
      </c>
      <c r="P272" s="284" t="s">
        <v>91</v>
      </c>
      <c r="Q272" s="284" t="s">
        <v>91</v>
      </c>
      <c r="R272" s="284" t="s">
        <v>91</v>
      </c>
      <c r="S272" s="305"/>
      <c r="T272" s="284" t="s">
        <v>91</v>
      </c>
      <c r="U272" s="284" t="s">
        <v>110</v>
      </c>
      <c r="V272" s="305"/>
      <c r="W272" s="305"/>
      <c r="X272" s="309">
        <v>171.49</v>
      </c>
      <c r="Y272" s="185" t="s">
        <v>666</v>
      </c>
    </row>
    <row r="273" spans="1:25" s="185" customFormat="1" ht="25.85" x14ac:dyDescent="0.2">
      <c r="A273" s="285">
        <v>5</v>
      </c>
      <c r="B273" s="286">
        <v>96</v>
      </c>
      <c r="C273" s="284" t="s">
        <v>101</v>
      </c>
      <c r="D273" s="284" t="s">
        <v>198</v>
      </c>
      <c r="E273" s="284" t="s">
        <v>199</v>
      </c>
      <c r="F273" s="284" t="s">
        <v>166</v>
      </c>
      <c r="G273" s="286">
        <v>850</v>
      </c>
      <c r="H273" s="284" t="s">
        <v>97</v>
      </c>
      <c r="I273" s="284" t="s">
        <v>106</v>
      </c>
      <c r="J273" s="284" t="s">
        <v>184</v>
      </c>
      <c r="K273" s="284" t="s">
        <v>91</v>
      </c>
      <c r="L273" s="284" t="s">
        <v>184</v>
      </c>
      <c r="M273" s="286">
        <v>268</v>
      </c>
      <c r="N273" s="286">
        <v>29</v>
      </c>
      <c r="O273" s="284" t="s">
        <v>197</v>
      </c>
      <c r="P273" s="284" t="s">
        <v>113</v>
      </c>
      <c r="Q273" s="284" t="s">
        <v>92</v>
      </c>
      <c r="R273" s="284" t="s">
        <v>91</v>
      </c>
      <c r="S273" s="284" t="s">
        <v>196</v>
      </c>
      <c r="T273" s="284" t="s">
        <v>195</v>
      </c>
      <c r="U273" s="284" t="s">
        <v>110</v>
      </c>
      <c r="V273" s="305"/>
      <c r="W273" s="305"/>
      <c r="X273" s="309">
        <v>445.33</v>
      </c>
      <c r="Y273" s="185" t="s">
        <v>666</v>
      </c>
    </row>
    <row r="274" spans="1:25" s="185" customFormat="1" ht="25.85" x14ac:dyDescent="0.2">
      <c r="A274" s="285">
        <v>5</v>
      </c>
      <c r="B274" s="286">
        <v>97</v>
      </c>
      <c r="C274" s="284" t="s">
        <v>101</v>
      </c>
      <c r="D274" s="284" t="s">
        <v>194</v>
      </c>
      <c r="E274" s="284" t="s">
        <v>199</v>
      </c>
      <c r="F274" s="284" t="s">
        <v>200</v>
      </c>
      <c r="G274" s="284" t="s">
        <v>94</v>
      </c>
      <c r="H274" s="284" t="s">
        <v>97</v>
      </c>
      <c r="I274" s="284" t="s">
        <v>88</v>
      </c>
      <c r="J274" s="284" t="s">
        <v>184</v>
      </c>
      <c r="K274" s="284" t="s">
        <v>91</v>
      </c>
      <c r="L274" s="284" t="s">
        <v>184</v>
      </c>
      <c r="M274" s="286">
        <v>120</v>
      </c>
      <c r="N274" s="284" t="s">
        <v>94</v>
      </c>
      <c r="O274" s="284" t="s">
        <v>91</v>
      </c>
      <c r="P274" s="284" t="s">
        <v>91</v>
      </c>
      <c r="Q274" s="284" t="s">
        <v>91</v>
      </c>
      <c r="R274" s="284" t="s">
        <v>91</v>
      </c>
      <c r="S274" s="305"/>
      <c r="T274" s="284" t="s">
        <v>91</v>
      </c>
      <c r="U274" s="284" t="s">
        <v>110</v>
      </c>
      <c r="V274" s="305"/>
      <c r="W274" s="305"/>
      <c r="X274" s="309">
        <v>180.2</v>
      </c>
      <c r="Y274" s="185" t="s">
        <v>666</v>
      </c>
    </row>
    <row r="275" spans="1:25" s="185" customFormat="1" ht="25.85" x14ac:dyDescent="0.2">
      <c r="A275" s="285">
        <v>5</v>
      </c>
      <c r="B275" s="286">
        <v>98</v>
      </c>
      <c r="C275" s="284" t="s">
        <v>101</v>
      </c>
      <c r="D275" s="284" t="s">
        <v>188</v>
      </c>
      <c r="E275" s="284" t="s">
        <v>199</v>
      </c>
      <c r="F275" s="284" t="s">
        <v>207</v>
      </c>
      <c r="G275" s="286">
        <v>750</v>
      </c>
      <c r="H275" s="284" t="s">
        <v>97</v>
      </c>
      <c r="I275" s="284" t="s">
        <v>106</v>
      </c>
      <c r="J275" s="284" t="s">
        <v>184</v>
      </c>
      <c r="K275" s="284" t="s">
        <v>91</v>
      </c>
      <c r="L275" s="284" t="s">
        <v>184</v>
      </c>
      <c r="M275" s="286">
        <v>135</v>
      </c>
      <c r="N275" s="284" t="s">
        <v>94</v>
      </c>
      <c r="O275" s="284" t="s">
        <v>91</v>
      </c>
      <c r="P275" s="284" t="s">
        <v>91</v>
      </c>
      <c r="Q275" s="284" t="s">
        <v>123</v>
      </c>
      <c r="R275" s="284" t="s">
        <v>91</v>
      </c>
      <c r="S275" s="305"/>
      <c r="T275" s="284" t="s">
        <v>91</v>
      </c>
      <c r="U275" s="284" t="s">
        <v>110</v>
      </c>
      <c r="V275" s="305"/>
      <c r="W275" s="305"/>
      <c r="X275" s="309">
        <v>179.57</v>
      </c>
      <c r="Y275" s="185" t="s">
        <v>666</v>
      </c>
    </row>
    <row r="276" spans="1:25" s="185" customFormat="1" ht="25.85" x14ac:dyDescent="0.2">
      <c r="A276" s="285">
        <v>5</v>
      </c>
      <c r="B276" s="286">
        <v>99</v>
      </c>
      <c r="C276" s="284" t="s">
        <v>101</v>
      </c>
      <c r="D276" s="284" t="s">
        <v>188</v>
      </c>
      <c r="E276" s="284" t="s">
        <v>199</v>
      </c>
      <c r="F276" s="284" t="s">
        <v>166</v>
      </c>
      <c r="G276" s="286">
        <v>825</v>
      </c>
      <c r="H276" s="284" t="s">
        <v>97</v>
      </c>
      <c r="I276" s="284" t="s">
        <v>106</v>
      </c>
      <c r="J276" s="284" t="s">
        <v>184</v>
      </c>
      <c r="K276" s="284" t="s">
        <v>91</v>
      </c>
      <c r="L276" s="284" t="s">
        <v>184</v>
      </c>
      <c r="M276" s="286">
        <v>120</v>
      </c>
      <c r="N276" s="284" t="s">
        <v>94</v>
      </c>
      <c r="O276" s="284" t="s">
        <v>91</v>
      </c>
      <c r="P276" s="284" t="s">
        <v>91</v>
      </c>
      <c r="Q276" s="284" t="s">
        <v>91</v>
      </c>
      <c r="R276" s="284" t="s">
        <v>91</v>
      </c>
      <c r="S276" s="305"/>
      <c r="T276" s="284" t="s">
        <v>91</v>
      </c>
      <c r="U276" s="284" t="s">
        <v>110</v>
      </c>
      <c r="V276" s="305"/>
      <c r="W276" s="305"/>
      <c r="X276" s="309">
        <v>171.49</v>
      </c>
      <c r="Y276" s="185" t="s">
        <v>666</v>
      </c>
    </row>
    <row r="277" spans="1:25" s="185" customFormat="1" ht="25.85" x14ac:dyDescent="0.2">
      <c r="A277" s="285">
        <v>5</v>
      </c>
      <c r="B277" s="286">
        <v>100</v>
      </c>
      <c r="C277" s="284" t="s">
        <v>101</v>
      </c>
      <c r="D277" s="284" t="s">
        <v>188</v>
      </c>
      <c r="E277" s="284" t="s">
        <v>199</v>
      </c>
      <c r="F277" s="284" t="s">
        <v>166</v>
      </c>
      <c r="G277" s="286">
        <v>825</v>
      </c>
      <c r="H277" s="284" t="s">
        <v>97</v>
      </c>
      <c r="I277" s="284" t="s">
        <v>106</v>
      </c>
      <c r="J277" s="284" t="s">
        <v>184</v>
      </c>
      <c r="K277" s="284" t="s">
        <v>91</v>
      </c>
      <c r="L277" s="284" t="s">
        <v>184</v>
      </c>
      <c r="M277" s="286">
        <v>120</v>
      </c>
      <c r="N277" s="284" t="s">
        <v>94</v>
      </c>
      <c r="O277" s="284" t="s">
        <v>91</v>
      </c>
      <c r="P277" s="284" t="s">
        <v>91</v>
      </c>
      <c r="Q277" s="284" t="s">
        <v>91</v>
      </c>
      <c r="R277" s="284" t="s">
        <v>91</v>
      </c>
      <c r="S277" s="305"/>
      <c r="T277" s="284" t="s">
        <v>91</v>
      </c>
      <c r="U277" s="284" t="s">
        <v>110</v>
      </c>
      <c r="V277" s="305"/>
      <c r="W277" s="305"/>
      <c r="X277" s="309">
        <v>171.49</v>
      </c>
      <c r="Y277" s="185" t="s">
        <v>666</v>
      </c>
    </row>
    <row r="278" spans="1:25" s="185" customFormat="1" ht="25.85" x14ac:dyDescent="0.2">
      <c r="A278" s="285">
        <v>5</v>
      </c>
      <c r="B278" s="286">
        <v>101</v>
      </c>
      <c r="C278" s="284" t="s">
        <v>101</v>
      </c>
      <c r="D278" s="284" t="s">
        <v>188</v>
      </c>
      <c r="E278" s="284" t="s">
        <v>199</v>
      </c>
      <c r="F278" s="284" t="s">
        <v>166</v>
      </c>
      <c r="G278" s="286">
        <v>825</v>
      </c>
      <c r="H278" s="284" t="s">
        <v>97</v>
      </c>
      <c r="I278" s="284" t="s">
        <v>106</v>
      </c>
      <c r="J278" s="284" t="s">
        <v>184</v>
      </c>
      <c r="K278" s="284" t="s">
        <v>91</v>
      </c>
      <c r="L278" s="284" t="s">
        <v>184</v>
      </c>
      <c r="M278" s="286">
        <v>135</v>
      </c>
      <c r="N278" s="284" t="s">
        <v>94</v>
      </c>
      <c r="O278" s="284" t="s">
        <v>91</v>
      </c>
      <c r="P278" s="284" t="s">
        <v>91</v>
      </c>
      <c r="Q278" s="284" t="s">
        <v>123</v>
      </c>
      <c r="R278" s="284" t="s">
        <v>91</v>
      </c>
      <c r="S278" s="305"/>
      <c r="T278" s="284" t="s">
        <v>91</v>
      </c>
      <c r="U278" s="284" t="s">
        <v>110</v>
      </c>
      <c r="V278" s="305"/>
      <c r="W278" s="305"/>
      <c r="X278" s="309">
        <v>181.23</v>
      </c>
      <c r="Y278" s="185" t="s">
        <v>666</v>
      </c>
    </row>
    <row r="279" spans="1:25" s="185" customFormat="1" ht="25.85" x14ac:dyDescent="0.2">
      <c r="A279" s="285">
        <v>5</v>
      </c>
      <c r="B279" s="286">
        <v>102</v>
      </c>
      <c r="C279" s="284" t="s">
        <v>101</v>
      </c>
      <c r="D279" s="284" t="s">
        <v>198</v>
      </c>
      <c r="E279" s="284" t="s">
        <v>192</v>
      </c>
      <c r="F279" s="284" t="s">
        <v>166</v>
      </c>
      <c r="G279" s="286">
        <v>850</v>
      </c>
      <c r="H279" s="284" t="s">
        <v>97</v>
      </c>
      <c r="I279" s="284" t="s">
        <v>106</v>
      </c>
      <c r="J279" s="284" t="s">
        <v>184</v>
      </c>
      <c r="K279" s="284" t="s">
        <v>91</v>
      </c>
      <c r="L279" s="284" t="s">
        <v>184</v>
      </c>
      <c r="M279" s="286">
        <v>268</v>
      </c>
      <c r="N279" s="286">
        <v>29</v>
      </c>
      <c r="O279" s="284" t="s">
        <v>197</v>
      </c>
      <c r="P279" s="284" t="s">
        <v>113</v>
      </c>
      <c r="Q279" s="284" t="s">
        <v>92</v>
      </c>
      <c r="R279" s="284" t="s">
        <v>91</v>
      </c>
      <c r="S279" s="284" t="s">
        <v>196</v>
      </c>
      <c r="T279" s="284" t="s">
        <v>195</v>
      </c>
      <c r="U279" s="284" t="s">
        <v>110</v>
      </c>
      <c r="V279" s="305"/>
      <c r="W279" s="305"/>
      <c r="X279" s="309">
        <v>445.33</v>
      </c>
      <c r="Y279" s="185" t="s">
        <v>666</v>
      </c>
    </row>
    <row r="280" spans="1:25" s="185" customFormat="1" ht="25.85" x14ac:dyDescent="0.2">
      <c r="A280" s="285">
        <v>5</v>
      </c>
      <c r="B280" s="286">
        <v>103</v>
      </c>
      <c r="C280" s="284" t="s">
        <v>101</v>
      </c>
      <c r="D280" s="284" t="s">
        <v>194</v>
      </c>
      <c r="E280" s="284" t="s">
        <v>192</v>
      </c>
      <c r="F280" s="284" t="s">
        <v>170</v>
      </c>
      <c r="G280" s="284" t="s">
        <v>94</v>
      </c>
      <c r="H280" s="284" t="s">
        <v>97</v>
      </c>
      <c r="I280" s="284" t="s">
        <v>88</v>
      </c>
      <c r="J280" s="284" t="s">
        <v>184</v>
      </c>
      <c r="K280" s="284" t="s">
        <v>91</v>
      </c>
      <c r="L280" s="284" t="s">
        <v>184</v>
      </c>
      <c r="M280" s="286">
        <v>120</v>
      </c>
      <c r="N280" s="284" t="s">
        <v>94</v>
      </c>
      <c r="O280" s="284" t="s">
        <v>91</v>
      </c>
      <c r="P280" s="284" t="s">
        <v>91</v>
      </c>
      <c r="Q280" s="284" t="s">
        <v>91</v>
      </c>
      <c r="R280" s="284" t="s">
        <v>91</v>
      </c>
      <c r="S280" s="305"/>
      <c r="T280" s="284" t="s">
        <v>91</v>
      </c>
      <c r="U280" s="284" t="s">
        <v>110</v>
      </c>
      <c r="V280" s="305"/>
      <c r="W280" s="305"/>
      <c r="X280" s="309">
        <v>176.4</v>
      </c>
      <c r="Y280" s="185" t="s">
        <v>666</v>
      </c>
    </row>
    <row r="281" spans="1:25" s="185" customFormat="1" ht="25.85" x14ac:dyDescent="0.2">
      <c r="A281" s="285">
        <v>5</v>
      </c>
      <c r="B281" s="286">
        <v>104</v>
      </c>
      <c r="C281" s="284" t="s">
        <v>101</v>
      </c>
      <c r="D281" s="284" t="s">
        <v>188</v>
      </c>
      <c r="E281" s="284" t="s">
        <v>192</v>
      </c>
      <c r="F281" s="284" t="s">
        <v>166</v>
      </c>
      <c r="G281" s="286">
        <v>825</v>
      </c>
      <c r="H281" s="284" t="s">
        <v>97</v>
      </c>
      <c r="I281" s="284" t="s">
        <v>106</v>
      </c>
      <c r="J281" s="284" t="s">
        <v>184</v>
      </c>
      <c r="K281" s="284" t="s">
        <v>91</v>
      </c>
      <c r="L281" s="284" t="s">
        <v>184</v>
      </c>
      <c r="M281" s="286">
        <v>120</v>
      </c>
      <c r="N281" s="284" t="s">
        <v>94</v>
      </c>
      <c r="O281" s="284" t="s">
        <v>91</v>
      </c>
      <c r="P281" s="284" t="s">
        <v>91</v>
      </c>
      <c r="Q281" s="284" t="s">
        <v>91</v>
      </c>
      <c r="R281" s="284" t="s">
        <v>91</v>
      </c>
      <c r="S281" s="305"/>
      <c r="T281" s="284" t="s">
        <v>91</v>
      </c>
      <c r="U281" s="284" t="s">
        <v>110</v>
      </c>
      <c r="V281" s="305"/>
      <c r="W281" s="305"/>
      <c r="X281" s="309">
        <v>171.49</v>
      </c>
      <c r="Y281" s="185" t="s">
        <v>666</v>
      </c>
    </row>
    <row r="282" spans="1:25" s="185" customFormat="1" ht="25.85" x14ac:dyDescent="0.2">
      <c r="A282" s="285">
        <v>5</v>
      </c>
      <c r="B282" s="286">
        <v>105</v>
      </c>
      <c r="C282" s="284" t="s">
        <v>101</v>
      </c>
      <c r="D282" s="284" t="s">
        <v>188</v>
      </c>
      <c r="E282" s="284" t="s">
        <v>192</v>
      </c>
      <c r="F282" s="284" t="s">
        <v>166</v>
      </c>
      <c r="G282" s="286">
        <v>825</v>
      </c>
      <c r="H282" s="284" t="s">
        <v>97</v>
      </c>
      <c r="I282" s="284" t="s">
        <v>106</v>
      </c>
      <c r="J282" s="284" t="s">
        <v>184</v>
      </c>
      <c r="K282" s="284" t="s">
        <v>91</v>
      </c>
      <c r="L282" s="284" t="s">
        <v>184</v>
      </c>
      <c r="M282" s="286">
        <v>120</v>
      </c>
      <c r="N282" s="284" t="s">
        <v>94</v>
      </c>
      <c r="O282" s="284" t="s">
        <v>91</v>
      </c>
      <c r="P282" s="284" t="s">
        <v>91</v>
      </c>
      <c r="Q282" s="284" t="s">
        <v>91</v>
      </c>
      <c r="R282" s="284" t="s">
        <v>91</v>
      </c>
      <c r="S282" s="305"/>
      <c r="T282" s="284" t="s">
        <v>91</v>
      </c>
      <c r="U282" s="284" t="s">
        <v>110</v>
      </c>
      <c r="V282" s="305"/>
      <c r="W282" s="305"/>
      <c r="X282" s="309">
        <v>171.49</v>
      </c>
      <c r="Y282" s="185" t="s">
        <v>666</v>
      </c>
    </row>
    <row r="283" spans="1:25" s="185" customFormat="1" ht="25.85" x14ac:dyDescent="0.2">
      <c r="A283" s="285">
        <v>5</v>
      </c>
      <c r="B283" s="286">
        <v>106</v>
      </c>
      <c r="C283" s="284" t="s">
        <v>101</v>
      </c>
      <c r="D283" s="284" t="s">
        <v>188</v>
      </c>
      <c r="E283" s="284" t="s">
        <v>192</v>
      </c>
      <c r="F283" s="284" t="s">
        <v>166</v>
      </c>
      <c r="G283" s="286">
        <v>825</v>
      </c>
      <c r="H283" s="284" t="s">
        <v>97</v>
      </c>
      <c r="I283" s="284" t="s">
        <v>106</v>
      </c>
      <c r="J283" s="284" t="s">
        <v>184</v>
      </c>
      <c r="K283" s="284" t="s">
        <v>91</v>
      </c>
      <c r="L283" s="284" t="s">
        <v>184</v>
      </c>
      <c r="M283" s="286">
        <v>135</v>
      </c>
      <c r="N283" s="284" t="s">
        <v>94</v>
      </c>
      <c r="O283" s="284" t="s">
        <v>91</v>
      </c>
      <c r="P283" s="284" t="s">
        <v>91</v>
      </c>
      <c r="Q283" s="284" t="s">
        <v>123</v>
      </c>
      <c r="R283" s="284" t="s">
        <v>91</v>
      </c>
      <c r="S283" s="305"/>
      <c r="T283" s="284" t="s">
        <v>91</v>
      </c>
      <c r="U283" s="284" t="s">
        <v>110</v>
      </c>
      <c r="V283" s="305"/>
      <c r="W283" s="305"/>
      <c r="X283" s="309">
        <v>181.23</v>
      </c>
      <c r="Y283" s="185" t="s">
        <v>666</v>
      </c>
    </row>
    <row r="284" spans="1:25" s="185" customFormat="1" ht="25.85" x14ac:dyDescent="0.2">
      <c r="A284" s="285">
        <v>5</v>
      </c>
      <c r="B284" s="286">
        <v>107</v>
      </c>
      <c r="C284" s="284" t="s">
        <v>101</v>
      </c>
      <c r="D284" s="284" t="s">
        <v>188</v>
      </c>
      <c r="E284" s="284" t="s">
        <v>192</v>
      </c>
      <c r="F284" s="284" t="s">
        <v>166</v>
      </c>
      <c r="G284" s="286">
        <v>825</v>
      </c>
      <c r="H284" s="284" t="s">
        <v>97</v>
      </c>
      <c r="I284" s="284" t="s">
        <v>106</v>
      </c>
      <c r="J284" s="284" t="s">
        <v>184</v>
      </c>
      <c r="K284" s="284" t="s">
        <v>91</v>
      </c>
      <c r="L284" s="284" t="s">
        <v>184</v>
      </c>
      <c r="M284" s="286">
        <v>120</v>
      </c>
      <c r="N284" s="284" t="s">
        <v>94</v>
      </c>
      <c r="O284" s="284" t="s">
        <v>91</v>
      </c>
      <c r="P284" s="284" t="s">
        <v>91</v>
      </c>
      <c r="Q284" s="284" t="s">
        <v>91</v>
      </c>
      <c r="R284" s="284" t="s">
        <v>91</v>
      </c>
      <c r="S284" s="305"/>
      <c r="T284" s="284" t="s">
        <v>91</v>
      </c>
      <c r="U284" s="284" t="s">
        <v>110</v>
      </c>
      <c r="V284" s="305"/>
      <c r="W284" s="305"/>
      <c r="X284" s="309">
        <v>171.49</v>
      </c>
      <c r="Y284" s="185" t="s">
        <v>666</v>
      </c>
    </row>
    <row r="285" spans="1:25" s="185" customFormat="1" ht="51.65" x14ac:dyDescent="0.2">
      <c r="A285" s="285">
        <v>5</v>
      </c>
      <c r="B285" s="286">
        <v>108</v>
      </c>
      <c r="C285" s="284" t="s">
        <v>101</v>
      </c>
      <c r="D285" s="284" t="s">
        <v>193</v>
      </c>
      <c r="E285" s="284" t="s">
        <v>192</v>
      </c>
      <c r="F285" s="284" t="s">
        <v>191</v>
      </c>
      <c r="G285" s="286">
        <v>825</v>
      </c>
      <c r="H285" s="284" t="s">
        <v>94</v>
      </c>
      <c r="I285" s="284" t="s">
        <v>106</v>
      </c>
      <c r="J285" s="284" t="s">
        <v>190</v>
      </c>
      <c r="K285" s="284" t="s">
        <v>91</v>
      </c>
      <c r="L285" s="284" t="s">
        <v>189</v>
      </c>
      <c r="M285" s="286">
        <v>135</v>
      </c>
      <c r="N285" s="284" t="s">
        <v>94</v>
      </c>
      <c r="O285" s="284" t="s">
        <v>91</v>
      </c>
      <c r="P285" s="284" t="s">
        <v>91</v>
      </c>
      <c r="Q285" s="284" t="s">
        <v>123</v>
      </c>
      <c r="R285" s="284" t="s">
        <v>91</v>
      </c>
      <c r="S285" s="305"/>
      <c r="T285" s="284" t="s">
        <v>91</v>
      </c>
      <c r="U285" s="284" t="s">
        <v>110</v>
      </c>
      <c r="V285" s="305"/>
      <c r="W285" s="305"/>
      <c r="X285" s="186">
        <v>0</v>
      </c>
      <c r="Y285" s="310" t="s">
        <v>688</v>
      </c>
    </row>
    <row r="286" spans="1:25" s="185" customFormat="1" ht="25.85" x14ac:dyDescent="0.2">
      <c r="A286" s="285">
        <v>5</v>
      </c>
      <c r="B286" s="286">
        <v>109</v>
      </c>
      <c r="C286" s="284" t="s">
        <v>101</v>
      </c>
      <c r="D286" s="284" t="s">
        <v>188</v>
      </c>
      <c r="E286" s="284" t="s">
        <v>187</v>
      </c>
      <c r="F286" s="284" t="s">
        <v>166</v>
      </c>
      <c r="G286" s="286">
        <v>825</v>
      </c>
      <c r="H286" s="284" t="s">
        <v>97</v>
      </c>
      <c r="I286" s="284" t="s">
        <v>106</v>
      </c>
      <c r="J286" s="284" t="s">
        <v>184</v>
      </c>
      <c r="K286" s="284" t="s">
        <v>91</v>
      </c>
      <c r="L286" s="284" t="s">
        <v>184</v>
      </c>
      <c r="M286" s="286">
        <v>135</v>
      </c>
      <c r="N286" s="284" t="s">
        <v>94</v>
      </c>
      <c r="O286" s="284" t="s">
        <v>91</v>
      </c>
      <c r="P286" s="284" t="s">
        <v>91</v>
      </c>
      <c r="Q286" s="284" t="s">
        <v>123</v>
      </c>
      <c r="R286" s="284" t="s">
        <v>91</v>
      </c>
      <c r="S286" s="305"/>
      <c r="T286" s="284" t="s">
        <v>91</v>
      </c>
      <c r="U286" s="284" t="s">
        <v>110</v>
      </c>
      <c r="V286" s="305"/>
      <c r="W286" s="305"/>
      <c r="X286" s="309">
        <v>181.23</v>
      </c>
      <c r="Y286" s="185" t="s">
        <v>666</v>
      </c>
    </row>
    <row r="287" spans="1:25" s="185" customFormat="1" ht="25.85" x14ac:dyDescent="0.2">
      <c r="A287" s="285">
        <v>5</v>
      </c>
      <c r="B287" s="286">
        <v>110</v>
      </c>
      <c r="C287" s="284" t="s">
        <v>101</v>
      </c>
      <c r="D287" s="284" t="s">
        <v>163</v>
      </c>
      <c r="E287" s="284" t="s">
        <v>186</v>
      </c>
      <c r="F287" s="284" t="s">
        <v>584</v>
      </c>
      <c r="G287" s="284" t="s">
        <v>94</v>
      </c>
      <c r="H287" s="284" t="s">
        <v>97</v>
      </c>
      <c r="I287" s="284" t="s">
        <v>88</v>
      </c>
      <c r="J287" s="284" t="s">
        <v>184</v>
      </c>
      <c r="K287" s="284" t="s">
        <v>91</v>
      </c>
      <c r="L287" s="284" t="s">
        <v>184</v>
      </c>
      <c r="M287" s="286">
        <v>102</v>
      </c>
      <c r="N287" s="284" t="s">
        <v>94</v>
      </c>
      <c r="O287" s="284" t="s">
        <v>197</v>
      </c>
      <c r="P287" s="284" t="s">
        <v>91</v>
      </c>
      <c r="Q287" s="284" t="s">
        <v>92</v>
      </c>
      <c r="R287" s="284" t="s">
        <v>91</v>
      </c>
      <c r="S287" s="305"/>
      <c r="T287" s="284" t="s">
        <v>169</v>
      </c>
      <c r="U287" s="284" t="s">
        <v>110</v>
      </c>
      <c r="V287" s="305"/>
      <c r="W287" s="305"/>
      <c r="X287" s="309">
        <v>205.6</v>
      </c>
      <c r="Y287" s="185" t="s">
        <v>684</v>
      </c>
    </row>
    <row r="288" spans="1:25" s="185" customFormat="1" ht="25.85" x14ac:dyDescent="0.2">
      <c r="A288" s="294">
        <v>5</v>
      </c>
      <c r="B288" s="295">
        <v>111</v>
      </c>
      <c r="C288" s="284" t="s">
        <v>585</v>
      </c>
      <c r="D288" s="284" t="s">
        <v>586</v>
      </c>
      <c r="E288" s="284" t="s">
        <v>587</v>
      </c>
      <c r="F288" s="284" t="s">
        <v>588</v>
      </c>
      <c r="G288" s="284" t="s">
        <v>589</v>
      </c>
      <c r="H288" s="284" t="s">
        <v>590</v>
      </c>
      <c r="I288" s="284" t="s">
        <v>591</v>
      </c>
      <c r="J288" s="284" t="s">
        <v>592</v>
      </c>
      <c r="K288" s="284" t="s">
        <v>593</v>
      </c>
      <c r="L288" s="284" t="s">
        <v>592</v>
      </c>
      <c r="M288" s="295">
        <v>120</v>
      </c>
      <c r="N288" s="284" t="s">
        <v>589</v>
      </c>
      <c r="O288" s="284" t="s">
        <v>594</v>
      </c>
      <c r="P288" s="284" t="s">
        <v>593</v>
      </c>
      <c r="Q288" s="284" t="s">
        <v>593</v>
      </c>
      <c r="R288" s="284" t="s">
        <v>593</v>
      </c>
      <c r="S288" s="305"/>
      <c r="T288" s="284" t="s">
        <v>593</v>
      </c>
      <c r="U288" s="284" t="s">
        <v>595</v>
      </c>
      <c r="V288" s="305"/>
      <c r="W288" s="305"/>
      <c r="X288" s="309">
        <v>0</v>
      </c>
      <c r="Y288" s="185" t="s">
        <v>645</v>
      </c>
    </row>
    <row r="289" spans="1:25" s="185" customFormat="1" ht="25.85" x14ac:dyDescent="0.2">
      <c r="A289" s="294">
        <v>5</v>
      </c>
      <c r="B289" s="295">
        <v>112</v>
      </c>
      <c r="C289" s="284" t="s">
        <v>585</v>
      </c>
      <c r="D289" s="284" t="s">
        <v>586</v>
      </c>
      <c r="E289" s="284" t="s">
        <v>587</v>
      </c>
      <c r="F289" s="284" t="s">
        <v>588</v>
      </c>
      <c r="G289" s="284" t="s">
        <v>589</v>
      </c>
      <c r="H289" s="284" t="s">
        <v>590</v>
      </c>
      <c r="I289" s="284" t="s">
        <v>591</v>
      </c>
      <c r="J289" s="284" t="s">
        <v>592</v>
      </c>
      <c r="K289" s="284" t="s">
        <v>593</v>
      </c>
      <c r="L289" s="284" t="s">
        <v>592</v>
      </c>
      <c r="M289" s="295">
        <v>120</v>
      </c>
      <c r="N289" s="284" t="s">
        <v>589</v>
      </c>
      <c r="O289" s="284" t="s">
        <v>594</v>
      </c>
      <c r="P289" s="284" t="s">
        <v>593</v>
      </c>
      <c r="Q289" s="284" t="s">
        <v>593</v>
      </c>
      <c r="R289" s="284" t="s">
        <v>593</v>
      </c>
      <c r="S289" s="305"/>
      <c r="T289" s="284" t="s">
        <v>593</v>
      </c>
      <c r="U289" s="284" t="s">
        <v>595</v>
      </c>
      <c r="V289" s="305"/>
      <c r="W289" s="305"/>
      <c r="X289" s="309">
        <v>0</v>
      </c>
      <c r="Y289" s="185" t="s">
        <v>645</v>
      </c>
    </row>
    <row r="290" spans="1:25" s="185" customFormat="1" ht="25.85" x14ac:dyDescent="0.2">
      <c r="A290" s="294">
        <v>5</v>
      </c>
      <c r="B290" s="295">
        <v>113</v>
      </c>
      <c r="C290" s="284" t="s">
        <v>585</v>
      </c>
      <c r="D290" s="284" t="s">
        <v>586</v>
      </c>
      <c r="E290" s="284" t="s">
        <v>587</v>
      </c>
      <c r="F290" s="284" t="s">
        <v>588</v>
      </c>
      <c r="G290" s="284" t="s">
        <v>589</v>
      </c>
      <c r="H290" s="284" t="s">
        <v>590</v>
      </c>
      <c r="I290" s="284" t="s">
        <v>591</v>
      </c>
      <c r="J290" s="284" t="s">
        <v>592</v>
      </c>
      <c r="K290" s="284" t="s">
        <v>593</v>
      </c>
      <c r="L290" s="284" t="s">
        <v>592</v>
      </c>
      <c r="M290" s="295">
        <v>120</v>
      </c>
      <c r="N290" s="284" t="s">
        <v>589</v>
      </c>
      <c r="O290" s="284" t="s">
        <v>594</v>
      </c>
      <c r="P290" s="284" t="s">
        <v>593</v>
      </c>
      <c r="Q290" s="284" t="s">
        <v>593</v>
      </c>
      <c r="R290" s="284" t="s">
        <v>593</v>
      </c>
      <c r="S290" s="305"/>
      <c r="T290" s="284" t="s">
        <v>593</v>
      </c>
      <c r="U290" s="284" t="s">
        <v>595</v>
      </c>
      <c r="V290" s="305"/>
      <c r="W290" s="305"/>
      <c r="X290" s="309">
        <v>0</v>
      </c>
      <c r="Y290" s="185" t="s">
        <v>645</v>
      </c>
    </row>
    <row r="291" spans="1:25" s="185" customFormat="1" ht="25.85" x14ac:dyDescent="0.2">
      <c r="A291" s="294">
        <v>5</v>
      </c>
      <c r="B291" s="295">
        <v>114</v>
      </c>
      <c r="C291" s="284" t="s">
        <v>585</v>
      </c>
      <c r="D291" s="284" t="s">
        <v>586</v>
      </c>
      <c r="E291" s="284" t="s">
        <v>587</v>
      </c>
      <c r="F291" s="284" t="s">
        <v>588</v>
      </c>
      <c r="G291" s="284" t="s">
        <v>589</v>
      </c>
      <c r="H291" s="284" t="s">
        <v>590</v>
      </c>
      <c r="I291" s="284" t="s">
        <v>591</v>
      </c>
      <c r="J291" s="284" t="s">
        <v>592</v>
      </c>
      <c r="K291" s="284" t="s">
        <v>593</v>
      </c>
      <c r="L291" s="284" t="s">
        <v>592</v>
      </c>
      <c r="M291" s="295">
        <v>120</v>
      </c>
      <c r="N291" s="284" t="s">
        <v>589</v>
      </c>
      <c r="O291" s="284" t="s">
        <v>594</v>
      </c>
      <c r="P291" s="284" t="s">
        <v>593</v>
      </c>
      <c r="Q291" s="284" t="s">
        <v>593</v>
      </c>
      <c r="R291" s="284" t="s">
        <v>593</v>
      </c>
      <c r="S291" s="305"/>
      <c r="T291" s="284" t="s">
        <v>593</v>
      </c>
      <c r="U291" s="284" t="s">
        <v>595</v>
      </c>
      <c r="V291" s="305"/>
      <c r="W291" s="305"/>
      <c r="X291" s="309">
        <v>0</v>
      </c>
      <c r="Y291" s="185" t="s">
        <v>645</v>
      </c>
    </row>
    <row r="292" spans="1:25" s="185" customFormat="1" ht="25.85" x14ac:dyDescent="0.2">
      <c r="A292" s="294">
        <v>5</v>
      </c>
      <c r="B292" s="295">
        <v>115</v>
      </c>
      <c r="C292" s="284" t="s">
        <v>585</v>
      </c>
      <c r="D292" s="284" t="s">
        <v>586</v>
      </c>
      <c r="E292" s="284" t="s">
        <v>587</v>
      </c>
      <c r="F292" s="284" t="s">
        <v>588</v>
      </c>
      <c r="G292" s="284" t="s">
        <v>589</v>
      </c>
      <c r="H292" s="284" t="s">
        <v>590</v>
      </c>
      <c r="I292" s="284" t="s">
        <v>591</v>
      </c>
      <c r="J292" s="284" t="s">
        <v>592</v>
      </c>
      <c r="K292" s="284" t="s">
        <v>593</v>
      </c>
      <c r="L292" s="284" t="s">
        <v>592</v>
      </c>
      <c r="M292" s="295">
        <v>120</v>
      </c>
      <c r="N292" s="284" t="s">
        <v>589</v>
      </c>
      <c r="O292" s="284" t="s">
        <v>594</v>
      </c>
      <c r="P292" s="284" t="s">
        <v>593</v>
      </c>
      <c r="Q292" s="284" t="s">
        <v>593</v>
      </c>
      <c r="R292" s="284" t="s">
        <v>593</v>
      </c>
      <c r="S292" s="305"/>
      <c r="T292" s="284" t="s">
        <v>593</v>
      </c>
      <c r="U292" s="284" t="s">
        <v>595</v>
      </c>
      <c r="V292" s="305"/>
      <c r="W292" s="305"/>
      <c r="X292" s="309">
        <v>0</v>
      </c>
      <c r="Y292" s="185" t="s">
        <v>645</v>
      </c>
    </row>
    <row r="293" spans="1:25" s="185" customFormat="1" ht="25.85" x14ac:dyDescent="0.2">
      <c r="A293" s="294">
        <v>5</v>
      </c>
      <c r="B293" s="295">
        <v>116</v>
      </c>
      <c r="C293" s="284" t="s">
        <v>585</v>
      </c>
      <c r="D293" s="284" t="s">
        <v>586</v>
      </c>
      <c r="E293" s="284" t="s">
        <v>587</v>
      </c>
      <c r="F293" s="284" t="s">
        <v>588</v>
      </c>
      <c r="G293" s="284" t="s">
        <v>589</v>
      </c>
      <c r="H293" s="284" t="s">
        <v>590</v>
      </c>
      <c r="I293" s="284" t="s">
        <v>591</v>
      </c>
      <c r="J293" s="284" t="s">
        <v>592</v>
      </c>
      <c r="K293" s="284" t="s">
        <v>593</v>
      </c>
      <c r="L293" s="284" t="s">
        <v>592</v>
      </c>
      <c r="M293" s="295">
        <v>120</v>
      </c>
      <c r="N293" s="284" t="s">
        <v>589</v>
      </c>
      <c r="O293" s="284" t="s">
        <v>594</v>
      </c>
      <c r="P293" s="284" t="s">
        <v>593</v>
      </c>
      <c r="Q293" s="284" t="s">
        <v>593</v>
      </c>
      <c r="R293" s="284" t="s">
        <v>593</v>
      </c>
      <c r="S293" s="305"/>
      <c r="T293" s="284" t="s">
        <v>593</v>
      </c>
      <c r="U293" s="284" t="s">
        <v>595</v>
      </c>
      <c r="V293" s="305"/>
      <c r="W293" s="305"/>
      <c r="X293" s="309">
        <v>0</v>
      </c>
      <c r="Y293" s="185" t="s">
        <v>645</v>
      </c>
    </row>
    <row r="294" spans="1:25" s="185" customFormat="1" ht="25.85" x14ac:dyDescent="0.2">
      <c r="A294" s="294">
        <v>5</v>
      </c>
      <c r="B294" s="295">
        <v>117</v>
      </c>
      <c r="C294" s="284" t="s">
        <v>585</v>
      </c>
      <c r="D294" s="284" t="s">
        <v>586</v>
      </c>
      <c r="E294" s="284" t="s">
        <v>587</v>
      </c>
      <c r="F294" s="284" t="s">
        <v>588</v>
      </c>
      <c r="G294" s="284" t="s">
        <v>589</v>
      </c>
      <c r="H294" s="284" t="s">
        <v>590</v>
      </c>
      <c r="I294" s="284" t="s">
        <v>591</v>
      </c>
      <c r="J294" s="284" t="s">
        <v>592</v>
      </c>
      <c r="K294" s="284" t="s">
        <v>593</v>
      </c>
      <c r="L294" s="284" t="s">
        <v>592</v>
      </c>
      <c r="M294" s="295">
        <v>120</v>
      </c>
      <c r="N294" s="284" t="s">
        <v>589</v>
      </c>
      <c r="O294" s="284" t="s">
        <v>594</v>
      </c>
      <c r="P294" s="284" t="s">
        <v>593</v>
      </c>
      <c r="Q294" s="284" t="s">
        <v>593</v>
      </c>
      <c r="R294" s="284" t="s">
        <v>593</v>
      </c>
      <c r="S294" s="305"/>
      <c r="T294" s="284" t="s">
        <v>593</v>
      </c>
      <c r="U294" s="284" t="s">
        <v>595</v>
      </c>
      <c r="V294" s="305"/>
      <c r="W294" s="305"/>
      <c r="X294" s="309">
        <v>0</v>
      </c>
      <c r="Y294" s="185" t="s">
        <v>645</v>
      </c>
    </row>
    <row r="295" spans="1:25" s="185" customFormat="1" ht="25.85" x14ac:dyDescent="0.2">
      <c r="A295" s="294">
        <v>5</v>
      </c>
      <c r="B295" s="295">
        <v>118</v>
      </c>
      <c r="C295" s="284" t="s">
        <v>585</v>
      </c>
      <c r="D295" s="284" t="s">
        <v>586</v>
      </c>
      <c r="E295" s="284" t="s">
        <v>587</v>
      </c>
      <c r="F295" s="284" t="s">
        <v>588</v>
      </c>
      <c r="G295" s="284" t="s">
        <v>589</v>
      </c>
      <c r="H295" s="284" t="s">
        <v>590</v>
      </c>
      <c r="I295" s="284" t="s">
        <v>591</v>
      </c>
      <c r="J295" s="284" t="s">
        <v>592</v>
      </c>
      <c r="K295" s="284" t="s">
        <v>593</v>
      </c>
      <c r="L295" s="284" t="s">
        <v>592</v>
      </c>
      <c r="M295" s="295">
        <v>120</v>
      </c>
      <c r="N295" s="284" t="s">
        <v>589</v>
      </c>
      <c r="O295" s="284" t="s">
        <v>594</v>
      </c>
      <c r="P295" s="284" t="s">
        <v>593</v>
      </c>
      <c r="Q295" s="284" t="s">
        <v>593</v>
      </c>
      <c r="R295" s="284" t="s">
        <v>593</v>
      </c>
      <c r="S295" s="305"/>
      <c r="T295" s="284" t="s">
        <v>593</v>
      </c>
      <c r="U295" s="284" t="s">
        <v>595</v>
      </c>
      <c r="V295" s="305"/>
      <c r="W295" s="305"/>
      <c r="X295" s="309">
        <v>0</v>
      </c>
      <c r="Y295" s="185" t="s">
        <v>645</v>
      </c>
    </row>
    <row r="296" spans="1:25" s="185" customFormat="1" ht="25.85" x14ac:dyDescent="0.2">
      <c r="A296" s="294">
        <v>5</v>
      </c>
      <c r="B296" s="295">
        <v>119</v>
      </c>
      <c r="C296" s="284" t="s">
        <v>585</v>
      </c>
      <c r="D296" s="284" t="s">
        <v>586</v>
      </c>
      <c r="E296" s="284" t="s">
        <v>587</v>
      </c>
      <c r="F296" s="284" t="s">
        <v>588</v>
      </c>
      <c r="G296" s="284" t="s">
        <v>589</v>
      </c>
      <c r="H296" s="284" t="s">
        <v>590</v>
      </c>
      <c r="I296" s="284" t="s">
        <v>591</v>
      </c>
      <c r="J296" s="284" t="s">
        <v>592</v>
      </c>
      <c r="K296" s="284" t="s">
        <v>593</v>
      </c>
      <c r="L296" s="284" t="s">
        <v>592</v>
      </c>
      <c r="M296" s="295">
        <v>120</v>
      </c>
      <c r="N296" s="284" t="s">
        <v>589</v>
      </c>
      <c r="O296" s="284" t="s">
        <v>594</v>
      </c>
      <c r="P296" s="284" t="s">
        <v>593</v>
      </c>
      <c r="Q296" s="284" t="s">
        <v>593</v>
      </c>
      <c r="R296" s="284" t="s">
        <v>593</v>
      </c>
      <c r="S296" s="305"/>
      <c r="T296" s="284" t="s">
        <v>593</v>
      </c>
      <c r="U296" s="284" t="s">
        <v>595</v>
      </c>
      <c r="V296" s="305"/>
      <c r="W296" s="305"/>
      <c r="X296" s="309">
        <v>0</v>
      </c>
      <c r="Y296" s="185" t="s">
        <v>645</v>
      </c>
    </row>
    <row r="297" spans="1:25" s="185" customFormat="1" ht="25.85" x14ac:dyDescent="0.2">
      <c r="A297" s="294">
        <v>5</v>
      </c>
      <c r="B297" s="295">
        <v>120</v>
      </c>
      <c r="C297" s="284" t="s">
        <v>585</v>
      </c>
      <c r="D297" s="284" t="s">
        <v>586</v>
      </c>
      <c r="E297" s="284" t="s">
        <v>587</v>
      </c>
      <c r="F297" s="284" t="s">
        <v>588</v>
      </c>
      <c r="G297" s="284" t="s">
        <v>589</v>
      </c>
      <c r="H297" s="284" t="s">
        <v>590</v>
      </c>
      <c r="I297" s="284" t="s">
        <v>591</v>
      </c>
      <c r="J297" s="284" t="s">
        <v>592</v>
      </c>
      <c r="K297" s="284" t="s">
        <v>593</v>
      </c>
      <c r="L297" s="284" t="s">
        <v>592</v>
      </c>
      <c r="M297" s="295">
        <v>120</v>
      </c>
      <c r="N297" s="284" t="s">
        <v>589</v>
      </c>
      <c r="O297" s="284" t="s">
        <v>594</v>
      </c>
      <c r="P297" s="284" t="s">
        <v>593</v>
      </c>
      <c r="Q297" s="284" t="s">
        <v>593</v>
      </c>
      <c r="R297" s="284" t="s">
        <v>593</v>
      </c>
      <c r="S297" s="305"/>
      <c r="T297" s="284" t="s">
        <v>593</v>
      </c>
      <c r="U297" s="284" t="s">
        <v>595</v>
      </c>
      <c r="V297" s="305"/>
      <c r="W297" s="305"/>
      <c r="X297" s="309">
        <v>0</v>
      </c>
      <c r="Y297" s="185" t="s">
        <v>645</v>
      </c>
    </row>
    <row r="298" spans="1:25" s="185" customFormat="1" ht="25.85" x14ac:dyDescent="0.2">
      <c r="A298" s="294">
        <v>5</v>
      </c>
      <c r="B298" s="295">
        <v>121</v>
      </c>
      <c r="C298" s="284" t="s">
        <v>585</v>
      </c>
      <c r="D298" s="284" t="s">
        <v>586</v>
      </c>
      <c r="E298" s="284" t="s">
        <v>587</v>
      </c>
      <c r="F298" s="284" t="s">
        <v>588</v>
      </c>
      <c r="G298" s="284" t="s">
        <v>589</v>
      </c>
      <c r="H298" s="284" t="s">
        <v>590</v>
      </c>
      <c r="I298" s="284" t="s">
        <v>591</v>
      </c>
      <c r="J298" s="284" t="s">
        <v>592</v>
      </c>
      <c r="K298" s="284" t="s">
        <v>593</v>
      </c>
      <c r="L298" s="284" t="s">
        <v>592</v>
      </c>
      <c r="M298" s="295">
        <v>120</v>
      </c>
      <c r="N298" s="284" t="s">
        <v>589</v>
      </c>
      <c r="O298" s="284" t="s">
        <v>594</v>
      </c>
      <c r="P298" s="284" t="s">
        <v>593</v>
      </c>
      <c r="Q298" s="284" t="s">
        <v>593</v>
      </c>
      <c r="R298" s="284" t="s">
        <v>593</v>
      </c>
      <c r="S298" s="305"/>
      <c r="T298" s="284" t="s">
        <v>593</v>
      </c>
      <c r="U298" s="284" t="s">
        <v>595</v>
      </c>
      <c r="V298" s="305"/>
      <c r="W298" s="305"/>
      <c r="X298" s="309">
        <v>0</v>
      </c>
      <c r="Y298" s="185" t="s">
        <v>645</v>
      </c>
    </row>
    <row r="299" spans="1:25" s="185" customFormat="1" ht="25.85" x14ac:dyDescent="0.2">
      <c r="A299" s="294">
        <v>5</v>
      </c>
      <c r="B299" s="295">
        <v>122</v>
      </c>
      <c r="C299" s="284" t="s">
        <v>585</v>
      </c>
      <c r="D299" s="284" t="s">
        <v>586</v>
      </c>
      <c r="E299" s="284" t="s">
        <v>587</v>
      </c>
      <c r="F299" s="284" t="s">
        <v>588</v>
      </c>
      <c r="G299" s="284" t="s">
        <v>589</v>
      </c>
      <c r="H299" s="284" t="s">
        <v>590</v>
      </c>
      <c r="I299" s="284" t="s">
        <v>591</v>
      </c>
      <c r="J299" s="284" t="s">
        <v>592</v>
      </c>
      <c r="K299" s="284" t="s">
        <v>593</v>
      </c>
      <c r="L299" s="284" t="s">
        <v>592</v>
      </c>
      <c r="M299" s="295">
        <v>120</v>
      </c>
      <c r="N299" s="284" t="s">
        <v>589</v>
      </c>
      <c r="O299" s="284" t="s">
        <v>594</v>
      </c>
      <c r="P299" s="284" t="s">
        <v>593</v>
      </c>
      <c r="Q299" s="284" t="s">
        <v>593</v>
      </c>
      <c r="R299" s="284" t="s">
        <v>593</v>
      </c>
      <c r="S299" s="305"/>
      <c r="T299" s="284" t="s">
        <v>593</v>
      </c>
      <c r="U299" s="284" t="s">
        <v>595</v>
      </c>
      <c r="V299" s="305"/>
      <c r="W299" s="305"/>
      <c r="X299" s="309">
        <v>0</v>
      </c>
      <c r="Y299" s="185" t="s">
        <v>645</v>
      </c>
    </row>
    <row r="300" spans="1:25" s="185" customFormat="1" ht="25.85" x14ac:dyDescent="0.2">
      <c r="A300" s="294">
        <v>5</v>
      </c>
      <c r="B300" s="295">
        <v>123</v>
      </c>
      <c r="C300" s="284" t="s">
        <v>585</v>
      </c>
      <c r="D300" s="284" t="s">
        <v>586</v>
      </c>
      <c r="E300" s="284" t="s">
        <v>587</v>
      </c>
      <c r="F300" s="284" t="s">
        <v>588</v>
      </c>
      <c r="G300" s="284" t="s">
        <v>589</v>
      </c>
      <c r="H300" s="284" t="s">
        <v>590</v>
      </c>
      <c r="I300" s="284" t="s">
        <v>591</v>
      </c>
      <c r="J300" s="284" t="s">
        <v>592</v>
      </c>
      <c r="K300" s="284" t="s">
        <v>593</v>
      </c>
      <c r="L300" s="284" t="s">
        <v>592</v>
      </c>
      <c r="M300" s="295">
        <v>120</v>
      </c>
      <c r="N300" s="284" t="s">
        <v>589</v>
      </c>
      <c r="O300" s="284" t="s">
        <v>594</v>
      </c>
      <c r="P300" s="284" t="s">
        <v>593</v>
      </c>
      <c r="Q300" s="284" t="s">
        <v>593</v>
      </c>
      <c r="R300" s="284" t="s">
        <v>593</v>
      </c>
      <c r="S300" s="305"/>
      <c r="T300" s="284" t="s">
        <v>593</v>
      </c>
      <c r="U300" s="284" t="s">
        <v>595</v>
      </c>
      <c r="V300" s="305"/>
      <c r="W300" s="305"/>
      <c r="X300" s="309">
        <v>0</v>
      </c>
      <c r="Y300" s="185" t="s">
        <v>645</v>
      </c>
    </row>
    <row r="301" spans="1:25" s="185" customFormat="1" ht="25.85" x14ac:dyDescent="0.2">
      <c r="A301" s="294">
        <v>5</v>
      </c>
      <c r="B301" s="295">
        <v>124</v>
      </c>
      <c r="C301" s="284" t="s">
        <v>585</v>
      </c>
      <c r="D301" s="284" t="s">
        <v>586</v>
      </c>
      <c r="E301" s="284" t="s">
        <v>587</v>
      </c>
      <c r="F301" s="284" t="s">
        <v>588</v>
      </c>
      <c r="G301" s="284" t="s">
        <v>589</v>
      </c>
      <c r="H301" s="284" t="s">
        <v>590</v>
      </c>
      <c r="I301" s="284" t="s">
        <v>591</v>
      </c>
      <c r="J301" s="284" t="s">
        <v>592</v>
      </c>
      <c r="K301" s="284" t="s">
        <v>593</v>
      </c>
      <c r="L301" s="284" t="s">
        <v>592</v>
      </c>
      <c r="M301" s="295">
        <v>120</v>
      </c>
      <c r="N301" s="284" t="s">
        <v>589</v>
      </c>
      <c r="O301" s="284" t="s">
        <v>594</v>
      </c>
      <c r="P301" s="284" t="s">
        <v>593</v>
      </c>
      <c r="Q301" s="284" t="s">
        <v>593</v>
      </c>
      <c r="R301" s="284" t="s">
        <v>593</v>
      </c>
      <c r="S301" s="305"/>
      <c r="T301" s="284" t="s">
        <v>593</v>
      </c>
      <c r="U301" s="284" t="s">
        <v>595</v>
      </c>
      <c r="V301" s="305"/>
      <c r="W301" s="305"/>
      <c r="X301" s="309">
        <v>0</v>
      </c>
      <c r="Y301" s="185" t="s">
        <v>645</v>
      </c>
    </row>
    <row r="302" spans="1:25" s="185" customFormat="1" ht="25.85" x14ac:dyDescent="0.2">
      <c r="A302" s="294">
        <v>5</v>
      </c>
      <c r="B302" s="295">
        <v>125</v>
      </c>
      <c r="C302" s="284" t="s">
        <v>585</v>
      </c>
      <c r="D302" s="284" t="s">
        <v>586</v>
      </c>
      <c r="E302" s="284" t="s">
        <v>587</v>
      </c>
      <c r="F302" s="284" t="s">
        <v>588</v>
      </c>
      <c r="G302" s="284" t="s">
        <v>589</v>
      </c>
      <c r="H302" s="284" t="s">
        <v>590</v>
      </c>
      <c r="I302" s="284" t="s">
        <v>591</v>
      </c>
      <c r="J302" s="284" t="s">
        <v>592</v>
      </c>
      <c r="K302" s="284" t="s">
        <v>593</v>
      </c>
      <c r="L302" s="284" t="s">
        <v>592</v>
      </c>
      <c r="M302" s="295">
        <v>120</v>
      </c>
      <c r="N302" s="284" t="s">
        <v>589</v>
      </c>
      <c r="O302" s="284" t="s">
        <v>594</v>
      </c>
      <c r="P302" s="284" t="s">
        <v>593</v>
      </c>
      <c r="Q302" s="284" t="s">
        <v>593</v>
      </c>
      <c r="R302" s="284" t="s">
        <v>593</v>
      </c>
      <c r="S302" s="305"/>
      <c r="T302" s="284" t="s">
        <v>593</v>
      </c>
      <c r="U302" s="284" t="s">
        <v>595</v>
      </c>
      <c r="V302" s="305"/>
      <c r="W302" s="305"/>
      <c r="X302" s="309">
        <v>0</v>
      </c>
      <c r="Y302" s="185" t="s">
        <v>645</v>
      </c>
    </row>
    <row r="303" spans="1:25" s="185" customFormat="1" ht="25.85" x14ac:dyDescent="0.2">
      <c r="A303" s="294">
        <v>5</v>
      </c>
      <c r="B303" s="295">
        <v>126</v>
      </c>
      <c r="C303" s="284" t="s">
        <v>585</v>
      </c>
      <c r="D303" s="284" t="s">
        <v>586</v>
      </c>
      <c r="E303" s="284" t="s">
        <v>596</v>
      </c>
      <c r="F303" s="284" t="s">
        <v>588</v>
      </c>
      <c r="G303" s="284" t="s">
        <v>589</v>
      </c>
      <c r="H303" s="284" t="s">
        <v>590</v>
      </c>
      <c r="I303" s="284" t="s">
        <v>591</v>
      </c>
      <c r="J303" s="284" t="s">
        <v>592</v>
      </c>
      <c r="K303" s="284" t="s">
        <v>593</v>
      </c>
      <c r="L303" s="284" t="s">
        <v>592</v>
      </c>
      <c r="M303" s="295">
        <v>120</v>
      </c>
      <c r="N303" s="284" t="s">
        <v>589</v>
      </c>
      <c r="O303" s="284" t="s">
        <v>593</v>
      </c>
      <c r="P303" s="284" t="s">
        <v>593</v>
      </c>
      <c r="Q303" s="284" t="s">
        <v>593</v>
      </c>
      <c r="R303" s="284" t="s">
        <v>593</v>
      </c>
      <c r="S303" s="305"/>
      <c r="T303" s="284" t="s">
        <v>593</v>
      </c>
      <c r="U303" s="284" t="s">
        <v>595</v>
      </c>
      <c r="V303" s="305"/>
      <c r="W303" s="305"/>
      <c r="X303" s="309">
        <v>0</v>
      </c>
      <c r="Y303" s="185" t="s">
        <v>645</v>
      </c>
    </row>
    <row r="304" spans="1:25" s="185" customFormat="1" ht="25.85" x14ac:dyDescent="0.2">
      <c r="A304" s="294">
        <v>5</v>
      </c>
      <c r="B304" s="295">
        <v>127</v>
      </c>
      <c r="C304" s="284" t="s">
        <v>585</v>
      </c>
      <c r="D304" s="284" t="s">
        <v>586</v>
      </c>
      <c r="E304" s="284" t="s">
        <v>596</v>
      </c>
      <c r="F304" s="284" t="s">
        <v>588</v>
      </c>
      <c r="G304" s="284" t="s">
        <v>589</v>
      </c>
      <c r="H304" s="284" t="s">
        <v>590</v>
      </c>
      <c r="I304" s="284" t="s">
        <v>591</v>
      </c>
      <c r="J304" s="284" t="s">
        <v>592</v>
      </c>
      <c r="K304" s="284" t="s">
        <v>593</v>
      </c>
      <c r="L304" s="284" t="s">
        <v>592</v>
      </c>
      <c r="M304" s="295">
        <v>120</v>
      </c>
      <c r="N304" s="284" t="s">
        <v>589</v>
      </c>
      <c r="O304" s="284" t="s">
        <v>593</v>
      </c>
      <c r="P304" s="284" t="s">
        <v>593</v>
      </c>
      <c r="Q304" s="284" t="s">
        <v>593</v>
      </c>
      <c r="R304" s="284" t="s">
        <v>593</v>
      </c>
      <c r="S304" s="305"/>
      <c r="T304" s="284" t="s">
        <v>593</v>
      </c>
      <c r="U304" s="284" t="s">
        <v>595</v>
      </c>
      <c r="V304" s="305"/>
      <c r="W304" s="305"/>
      <c r="X304" s="309">
        <v>0</v>
      </c>
      <c r="Y304" s="185" t="s">
        <v>645</v>
      </c>
    </row>
    <row r="305" spans="1:25" s="185" customFormat="1" ht="25.85" x14ac:dyDescent="0.2">
      <c r="A305" s="294">
        <v>5</v>
      </c>
      <c r="B305" s="295">
        <v>128</v>
      </c>
      <c r="C305" s="284" t="s">
        <v>585</v>
      </c>
      <c r="D305" s="284" t="s">
        <v>586</v>
      </c>
      <c r="E305" s="284" t="s">
        <v>596</v>
      </c>
      <c r="F305" s="284" t="s">
        <v>588</v>
      </c>
      <c r="G305" s="284" t="s">
        <v>589</v>
      </c>
      <c r="H305" s="284" t="s">
        <v>590</v>
      </c>
      <c r="I305" s="284" t="s">
        <v>591</v>
      </c>
      <c r="J305" s="284" t="s">
        <v>592</v>
      </c>
      <c r="K305" s="284" t="s">
        <v>593</v>
      </c>
      <c r="L305" s="284" t="s">
        <v>592</v>
      </c>
      <c r="M305" s="295">
        <v>120</v>
      </c>
      <c r="N305" s="284" t="s">
        <v>589</v>
      </c>
      <c r="O305" s="284" t="s">
        <v>593</v>
      </c>
      <c r="P305" s="284" t="s">
        <v>593</v>
      </c>
      <c r="Q305" s="284" t="s">
        <v>593</v>
      </c>
      <c r="R305" s="284" t="s">
        <v>593</v>
      </c>
      <c r="S305" s="305"/>
      <c r="T305" s="284" t="s">
        <v>593</v>
      </c>
      <c r="U305" s="284" t="s">
        <v>595</v>
      </c>
      <c r="V305" s="305"/>
      <c r="W305" s="305"/>
      <c r="X305" s="309">
        <v>0</v>
      </c>
      <c r="Y305" s="185" t="s">
        <v>645</v>
      </c>
    </row>
    <row r="306" spans="1:25" s="185" customFormat="1" ht="25.85" x14ac:dyDescent="0.2">
      <c r="A306" s="294">
        <v>5</v>
      </c>
      <c r="B306" s="295">
        <v>129</v>
      </c>
      <c r="C306" s="284" t="s">
        <v>585</v>
      </c>
      <c r="D306" s="284" t="s">
        <v>586</v>
      </c>
      <c r="E306" s="284" t="s">
        <v>596</v>
      </c>
      <c r="F306" s="284" t="s">
        <v>588</v>
      </c>
      <c r="G306" s="284" t="s">
        <v>589</v>
      </c>
      <c r="H306" s="284" t="s">
        <v>590</v>
      </c>
      <c r="I306" s="284" t="s">
        <v>591</v>
      </c>
      <c r="J306" s="284" t="s">
        <v>592</v>
      </c>
      <c r="K306" s="284" t="s">
        <v>593</v>
      </c>
      <c r="L306" s="284" t="s">
        <v>592</v>
      </c>
      <c r="M306" s="295">
        <v>120</v>
      </c>
      <c r="N306" s="284" t="s">
        <v>589</v>
      </c>
      <c r="O306" s="284" t="s">
        <v>593</v>
      </c>
      <c r="P306" s="284" t="s">
        <v>593</v>
      </c>
      <c r="Q306" s="284" t="s">
        <v>593</v>
      </c>
      <c r="R306" s="284" t="s">
        <v>593</v>
      </c>
      <c r="S306" s="305"/>
      <c r="T306" s="284" t="s">
        <v>593</v>
      </c>
      <c r="U306" s="284" t="s">
        <v>595</v>
      </c>
      <c r="V306" s="305"/>
      <c r="W306" s="305"/>
      <c r="X306" s="309">
        <v>0</v>
      </c>
      <c r="Y306" s="185" t="s">
        <v>645</v>
      </c>
    </row>
    <row r="307" spans="1:25" s="185" customFormat="1" ht="25.85" x14ac:dyDescent="0.2">
      <c r="A307" s="294">
        <v>5</v>
      </c>
      <c r="B307" s="295">
        <v>130</v>
      </c>
      <c r="C307" s="284" t="s">
        <v>585</v>
      </c>
      <c r="D307" s="284" t="s">
        <v>586</v>
      </c>
      <c r="E307" s="284" t="s">
        <v>596</v>
      </c>
      <c r="F307" s="284" t="s">
        <v>588</v>
      </c>
      <c r="G307" s="284" t="s">
        <v>589</v>
      </c>
      <c r="H307" s="284" t="s">
        <v>590</v>
      </c>
      <c r="I307" s="284" t="s">
        <v>591</v>
      </c>
      <c r="J307" s="284" t="s">
        <v>592</v>
      </c>
      <c r="K307" s="284" t="s">
        <v>593</v>
      </c>
      <c r="L307" s="284" t="s">
        <v>592</v>
      </c>
      <c r="M307" s="295">
        <v>120</v>
      </c>
      <c r="N307" s="284" t="s">
        <v>589</v>
      </c>
      <c r="O307" s="284" t="s">
        <v>593</v>
      </c>
      <c r="P307" s="284" t="s">
        <v>593</v>
      </c>
      <c r="Q307" s="284" t="s">
        <v>593</v>
      </c>
      <c r="R307" s="284" t="s">
        <v>593</v>
      </c>
      <c r="S307" s="305"/>
      <c r="T307" s="284" t="s">
        <v>593</v>
      </c>
      <c r="U307" s="284" t="s">
        <v>595</v>
      </c>
      <c r="V307" s="305"/>
      <c r="W307" s="305"/>
      <c r="X307" s="309">
        <v>0</v>
      </c>
      <c r="Y307" s="185" t="s">
        <v>645</v>
      </c>
    </row>
    <row r="308" spans="1:25" s="185" customFormat="1" ht="25.85" x14ac:dyDescent="0.2">
      <c r="A308" s="294">
        <v>5</v>
      </c>
      <c r="B308" s="295">
        <v>131</v>
      </c>
      <c r="C308" s="284" t="s">
        <v>585</v>
      </c>
      <c r="D308" s="284" t="s">
        <v>586</v>
      </c>
      <c r="E308" s="284" t="s">
        <v>596</v>
      </c>
      <c r="F308" s="284" t="s">
        <v>588</v>
      </c>
      <c r="G308" s="284" t="s">
        <v>589</v>
      </c>
      <c r="H308" s="284" t="s">
        <v>590</v>
      </c>
      <c r="I308" s="284" t="s">
        <v>591</v>
      </c>
      <c r="J308" s="284" t="s">
        <v>592</v>
      </c>
      <c r="K308" s="284" t="s">
        <v>593</v>
      </c>
      <c r="L308" s="284" t="s">
        <v>592</v>
      </c>
      <c r="M308" s="295">
        <v>120</v>
      </c>
      <c r="N308" s="284" t="s">
        <v>589</v>
      </c>
      <c r="O308" s="284" t="s">
        <v>593</v>
      </c>
      <c r="P308" s="284" t="s">
        <v>593</v>
      </c>
      <c r="Q308" s="284" t="s">
        <v>593</v>
      </c>
      <c r="R308" s="284" t="s">
        <v>593</v>
      </c>
      <c r="S308" s="305"/>
      <c r="T308" s="284" t="s">
        <v>593</v>
      </c>
      <c r="U308" s="305"/>
      <c r="V308" s="305"/>
      <c r="W308" s="305"/>
      <c r="X308" s="309">
        <v>0</v>
      </c>
      <c r="Y308" s="185" t="s">
        <v>645</v>
      </c>
    </row>
    <row r="309" spans="1:25" s="185" customFormat="1" x14ac:dyDescent="0.2">
      <c r="A309" s="285">
        <v>5</v>
      </c>
      <c r="B309" s="286">
        <v>132</v>
      </c>
      <c r="C309" s="284" t="s">
        <v>101</v>
      </c>
      <c r="D309" s="284" t="s">
        <v>179</v>
      </c>
      <c r="E309" s="284" t="s">
        <v>178</v>
      </c>
      <c r="F309" s="284" t="s">
        <v>177</v>
      </c>
      <c r="G309" s="284" t="s">
        <v>176</v>
      </c>
      <c r="H309" s="284" t="s">
        <v>97</v>
      </c>
      <c r="I309" s="284" t="s">
        <v>106</v>
      </c>
      <c r="J309" s="284" t="s">
        <v>443</v>
      </c>
      <c r="K309" s="284" t="s">
        <v>91</v>
      </c>
      <c r="L309" s="284" t="s">
        <v>444</v>
      </c>
      <c r="M309" s="286">
        <v>102</v>
      </c>
      <c r="N309" s="284" t="s">
        <v>94</v>
      </c>
      <c r="O309" s="284" t="s">
        <v>93</v>
      </c>
      <c r="P309" s="284" t="s">
        <v>91</v>
      </c>
      <c r="Q309" s="284" t="s">
        <v>175</v>
      </c>
      <c r="R309" s="284" t="s">
        <v>91</v>
      </c>
      <c r="S309" s="305"/>
      <c r="T309" s="284" t="s">
        <v>174</v>
      </c>
      <c r="U309" s="284" t="s">
        <v>110</v>
      </c>
      <c r="V309" s="305"/>
      <c r="W309" s="305"/>
      <c r="X309" s="186">
        <v>0</v>
      </c>
      <c r="Y309" s="310" t="s">
        <v>653</v>
      </c>
    </row>
    <row r="310" spans="1:25" s="185" customFormat="1" ht="25.85" x14ac:dyDescent="0.2">
      <c r="A310" s="285">
        <v>5</v>
      </c>
      <c r="B310" s="286">
        <v>133</v>
      </c>
      <c r="C310" s="284" t="s">
        <v>101</v>
      </c>
      <c r="D310" s="284" t="s">
        <v>163</v>
      </c>
      <c r="E310" s="284" t="s">
        <v>99</v>
      </c>
      <c r="F310" s="284" t="s">
        <v>597</v>
      </c>
      <c r="G310" s="284" t="s">
        <v>94</v>
      </c>
      <c r="H310" s="284" t="s">
        <v>97</v>
      </c>
      <c r="I310" s="284" t="s">
        <v>88</v>
      </c>
      <c r="J310" s="284" t="s">
        <v>96</v>
      </c>
      <c r="K310" s="284" t="s">
        <v>91</v>
      </c>
      <c r="L310" s="284" t="s">
        <v>96</v>
      </c>
      <c r="M310" s="284" t="s">
        <v>132</v>
      </c>
      <c r="N310" s="284" t="s">
        <v>94</v>
      </c>
      <c r="O310" s="284" t="s">
        <v>93</v>
      </c>
      <c r="P310" s="284" t="s">
        <v>91</v>
      </c>
      <c r="Q310" s="284" t="s">
        <v>92</v>
      </c>
      <c r="R310" s="284" t="s">
        <v>91</v>
      </c>
      <c r="S310" s="305"/>
      <c r="T310" s="284" t="s">
        <v>169</v>
      </c>
      <c r="U310" s="284" t="s">
        <v>110</v>
      </c>
      <c r="V310" s="305"/>
      <c r="W310" s="305"/>
      <c r="X310" s="309">
        <v>250.37</v>
      </c>
      <c r="Y310" s="185" t="s">
        <v>689</v>
      </c>
    </row>
    <row r="311" spans="1:25" s="185" customFormat="1" ht="25.85" x14ac:dyDescent="0.2">
      <c r="A311" s="285">
        <v>5</v>
      </c>
      <c r="B311" s="286">
        <v>134</v>
      </c>
      <c r="C311" s="284" t="s">
        <v>101</v>
      </c>
      <c r="D311" s="284" t="s">
        <v>163</v>
      </c>
      <c r="E311" s="284" t="s">
        <v>99</v>
      </c>
      <c r="F311" s="284" t="s">
        <v>597</v>
      </c>
      <c r="G311" s="284" t="s">
        <v>94</v>
      </c>
      <c r="H311" s="284" t="s">
        <v>97</v>
      </c>
      <c r="I311" s="284" t="s">
        <v>88</v>
      </c>
      <c r="J311" s="284" t="s">
        <v>96</v>
      </c>
      <c r="K311" s="284" t="s">
        <v>91</v>
      </c>
      <c r="L311" s="284" t="s">
        <v>96</v>
      </c>
      <c r="M311" s="284" t="s">
        <v>132</v>
      </c>
      <c r="N311" s="284" t="s">
        <v>94</v>
      </c>
      <c r="O311" s="284" t="s">
        <v>93</v>
      </c>
      <c r="P311" s="284" t="s">
        <v>91</v>
      </c>
      <c r="Q311" s="284" t="s">
        <v>92</v>
      </c>
      <c r="R311" s="284" t="s">
        <v>91</v>
      </c>
      <c r="S311" s="305"/>
      <c r="T311" s="284" t="s">
        <v>169</v>
      </c>
      <c r="U311" s="284" t="s">
        <v>110</v>
      </c>
      <c r="V311" s="305"/>
      <c r="W311" s="305"/>
      <c r="X311" s="309">
        <v>250.37</v>
      </c>
      <c r="Y311" s="185" t="s">
        <v>689</v>
      </c>
    </row>
    <row r="312" spans="1:25" s="185" customFormat="1" ht="38.75" x14ac:dyDescent="0.2">
      <c r="A312" s="285">
        <v>5</v>
      </c>
      <c r="B312" s="286">
        <v>135</v>
      </c>
      <c r="C312" s="284" t="s">
        <v>101</v>
      </c>
      <c r="D312" s="284" t="s">
        <v>153</v>
      </c>
      <c r="E312" s="284" t="s">
        <v>598</v>
      </c>
      <c r="F312" s="284" t="s">
        <v>127</v>
      </c>
      <c r="G312" s="286">
        <v>850</v>
      </c>
      <c r="H312" s="284" t="s">
        <v>97</v>
      </c>
      <c r="I312" s="284" t="s">
        <v>106</v>
      </c>
      <c r="J312" s="284" t="s">
        <v>226</v>
      </c>
      <c r="K312" s="284" t="s">
        <v>87</v>
      </c>
      <c r="L312" s="305" t="s">
        <v>225</v>
      </c>
      <c r="M312" s="284" t="s">
        <v>94</v>
      </c>
      <c r="N312" s="284" t="s">
        <v>94</v>
      </c>
      <c r="O312" s="284" t="s">
        <v>93</v>
      </c>
      <c r="P312" s="284" t="s">
        <v>91</v>
      </c>
      <c r="Q312" s="284" t="s">
        <v>304</v>
      </c>
      <c r="R312" s="284" t="s">
        <v>91</v>
      </c>
      <c r="S312" s="305"/>
      <c r="T312" s="284" t="s">
        <v>169</v>
      </c>
      <c r="U312" s="284" t="s">
        <v>110</v>
      </c>
      <c r="V312" s="305"/>
      <c r="W312" s="305"/>
      <c r="X312" s="309">
        <v>0</v>
      </c>
      <c r="Y312" s="185" t="s">
        <v>655</v>
      </c>
    </row>
    <row r="313" spans="1:25" s="185" customFormat="1" ht="25.85" x14ac:dyDescent="0.2">
      <c r="A313" s="284" t="s">
        <v>183</v>
      </c>
      <c r="B313" s="286">
        <v>1</v>
      </c>
      <c r="C313" s="284" t="s">
        <v>101</v>
      </c>
      <c r="D313" s="284" t="s">
        <v>599</v>
      </c>
      <c r="E313" s="284" t="s">
        <v>182</v>
      </c>
      <c r="F313" s="284" t="s">
        <v>600</v>
      </c>
      <c r="G313" s="284" t="s">
        <v>94</v>
      </c>
      <c r="H313" s="284" t="s">
        <v>97</v>
      </c>
      <c r="I313" s="284" t="s">
        <v>106</v>
      </c>
      <c r="J313" s="284" t="s">
        <v>181</v>
      </c>
      <c r="K313" s="284" t="s">
        <v>91</v>
      </c>
      <c r="L313" s="284" t="s">
        <v>181</v>
      </c>
      <c r="M313" s="286">
        <v>100</v>
      </c>
      <c r="N313" s="284" t="s">
        <v>94</v>
      </c>
      <c r="O313" s="284" t="s">
        <v>154</v>
      </c>
      <c r="P313" s="284" t="s">
        <v>91</v>
      </c>
      <c r="Q313" s="284" t="s">
        <v>92</v>
      </c>
      <c r="R313" s="284" t="s">
        <v>91</v>
      </c>
      <c r="S313" s="305"/>
      <c r="T313" s="305"/>
      <c r="U313" s="284" t="s">
        <v>90</v>
      </c>
      <c r="V313" s="305"/>
      <c r="W313" s="305"/>
      <c r="X313" s="309">
        <v>0</v>
      </c>
      <c r="Y313" s="185" t="s">
        <v>658</v>
      </c>
    </row>
    <row r="314" spans="1:25" s="185" customFormat="1" ht="25.85" x14ac:dyDescent="0.2">
      <c r="A314" s="284" t="s">
        <v>183</v>
      </c>
      <c r="B314" s="286">
        <v>2</v>
      </c>
      <c r="C314" s="284" t="s">
        <v>101</v>
      </c>
      <c r="D314" s="284" t="s">
        <v>599</v>
      </c>
      <c r="E314" s="284" t="s">
        <v>182</v>
      </c>
      <c r="F314" s="284" t="s">
        <v>601</v>
      </c>
      <c r="G314" s="284" t="s">
        <v>94</v>
      </c>
      <c r="H314" s="284" t="s">
        <v>97</v>
      </c>
      <c r="I314" s="284" t="s">
        <v>106</v>
      </c>
      <c r="J314" s="284" t="s">
        <v>181</v>
      </c>
      <c r="K314" s="284" t="s">
        <v>91</v>
      </c>
      <c r="L314" s="284" t="s">
        <v>181</v>
      </c>
      <c r="M314" s="286">
        <v>100</v>
      </c>
      <c r="N314" s="284" t="s">
        <v>94</v>
      </c>
      <c r="O314" s="284" t="s">
        <v>154</v>
      </c>
      <c r="P314" s="284" t="s">
        <v>91</v>
      </c>
      <c r="Q314" s="284" t="s">
        <v>92</v>
      </c>
      <c r="R314" s="284" t="s">
        <v>91</v>
      </c>
      <c r="S314" s="305"/>
      <c r="T314" s="305"/>
      <c r="U314" s="284" t="s">
        <v>90</v>
      </c>
      <c r="V314" s="305"/>
      <c r="W314" s="305"/>
      <c r="X314" s="309">
        <v>0</v>
      </c>
      <c r="Y314" s="185" t="s">
        <v>658</v>
      </c>
    </row>
    <row r="315" spans="1:25" s="185" customFormat="1" ht="25.85" x14ac:dyDescent="0.2">
      <c r="A315" s="284" t="s">
        <v>183</v>
      </c>
      <c r="B315" s="286">
        <v>3</v>
      </c>
      <c r="C315" s="284" t="s">
        <v>101</v>
      </c>
      <c r="D315" s="284" t="s">
        <v>599</v>
      </c>
      <c r="E315" s="284" t="s">
        <v>182</v>
      </c>
      <c r="F315" s="284" t="s">
        <v>601</v>
      </c>
      <c r="G315" s="284" t="s">
        <v>94</v>
      </c>
      <c r="H315" s="284" t="s">
        <v>97</v>
      </c>
      <c r="I315" s="284" t="s">
        <v>106</v>
      </c>
      <c r="J315" s="284" t="s">
        <v>181</v>
      </c>
      <c r="K315" s="284" t="s">
        <v>91</v>
      </c>
      <c r="L315" s="284" t="s">
        <v>181</v>
      </c>
      <c r="M315" s="286">
        <v>100</v>
      </c>
      <c r="N315" s="284" t="s">
        <v>94</v>
      </c>
      <c r="O315" s="284" t="s">
        <v>154</v>
      </c>
      <c r="P315" s="284" t="s">
        <v>91</v>
      </c>
      <c r="Q315" s="284" t="s">
        <v>92</v>
      </c>
      <c r="R315" s="284" t="s">
        <v>91</v>
      </c>
      <c r="S315" s="305"/>
      <c r="T315" s="305"/>
      <c r="U315" s="284" t="s">
        <v>90</v>
      </c>
      <c r="V315" s="305"/>
      <c r="W315" s="305"/>
      <c r="X315" s="309">
        <v>0</v>
      </c>
      <c r="Y315" s="185" t="s">
        <v>658</v>
      </c>
    </row>
    <row r="316" spans="1:25" s="185" customFormat="1" ht="25.85" x14ac:dyDescent="0.2">
      <c r="A316" s="284" t="s">
        <v>183</v>
      </c>
      <c r="B316" s="286">
        <v>4</v>
      </c>
      <c r="C316" s="284" t="s">
        <v>101</v>
      </c>
      <c r="D316" s="284" t="s">
        <v>599</v>
      </c>
      <c r="E316" s="284" t="s">
        <v>182</v>
      </c>
      <c r="F316" s="284" t="s">
        <v>601</v>
      </c>
      <c r="G316" s="284" t="s">
        <v>94</v>
      </c>
      <c r="H316" s="284" t="s">
        <v>97</v>
      </c>
      <c r="I316" s="284" t="s">
        <v>106</v>
      </c>
      <c r="J316" s="284" t="s">
        <v>181</v>
      </c>
      <c r="K316" s="284" t="s">
        <v>91</v>
      </c>
      <c r="L316" s="284" t="s">
        <v>181</v>
      </c>
      <c r="M316" s="286">
        <v>100</v>
      </c>
      <c r="N316" s="284" t="s">
        <v>94</v>
      </c>
      <c r="O316" s="284" t="s">
        <v>154</v>
      </c>
      <c r="P316" s="284" t="s">
        <v>91</v>
      </c>
      <c r="Q316" s="284" t="s">
        <v>92</v>
      </c>
      <c r="R316" s="284" t="s">
        <v>91</v>
      </c>
      <c r="S316" s="305"/>
      <c r="T316" s="305"/>
      <c r="U316" s="284" t="s">
        <v>90</v>
      </c>
      <c r="V316" s="305"/>
      <c r="W316" s="305"/>
      <c r="X316" s="309">
        <v>0</v>
      </c>
      <c r="Y316" s="185" t="s">
        <v>658</v>
      </c>
    </row>
    <row r="317" spans="1:25" s="185" customFormat="1" ht="25.85" x14ac:dyDescent="0.2">
      <c r="A317" s="284" t="s">
        <v>183</v>
      </c>
      <c r="B317" s="286">
        <v>5</v>
      </c>
      <c r="C317" s="284" t="s">
        <v>101</v>
      </c>
      <c r="D317" s="284" t="s">
        <v>599</v>
      </c>
      <c r="E317" s="284" t="s">
        <v>182</v>
      </c>
      <c r="F317" s="284" t="s">
        <v>601</v>
      </c>
      <c r="G317" s="284" t="s">
        <v>94</v>
      </c>
      <c r="H317" s="284" t="s">
        <v>97</v>
      </c>
      <c r="I317" s="284" t="s">
        <v>106</v>
      </c>
      <c r="J317" s="284" t="s">
        <v>181</v>
      </c>
      <c r="K317" s="284" t="s">
        <v>91</v>
      </c>
      <c r="L317" s="284" t="s">
        <v>181</v>
      </c>
      <c r="M317" s="286">
        <v>100</v>
      </c>
      <c r="N317" s="284" t="s">
        <v>94</v>
      </c>
      <c r="O317" s="284" t="s">
        <v>154</v>
      </c>
      <c r="P317" s="284" t="s">
        <v>91</v>
      </c>
      <c r="Q317" s="284" t="s">
        <v>92</v>
      </c>
      <c r="R317" s="284" t="s">
        <v>91</v>
      </c>
      <c r="S317" s="305"/>
      <c r="T317" s="305"/>
      <c r="U317" s="284" t="s">
        <v>90</v>
      </c>
      <c r="V317" s="305"/>
      <c r="W317" s="305"/>
      <c r="X317" s="309">
        <v>0</v>
      </c>
      <c r="Y317" s="185" t="s">
        <v>658</v>
      </c>
    </row>
    <row r="318" spans="1:25" s="185" customFormat="1" ht="25.85" x14ac:dyDescent="0.2">
      <c r="A318" s="284" t="s">
        <v>183</v>
      </c>
      <c r="B318" s="286">
        <v>6</v>
      </c>
      <c r="C318" s="284" t="s">
        <v>101</v>
      </c>
      <c r="D318" s="284" t="s">
        <v>599</v>
      </c>
      <c r="E318" s="284" t="s">
        <v>182</v>
      </c>
      <c r="F318" s="284" t="s">
        <v>602</v>
      </c>
      <c r="G318" s="284" t="s">
        <v>94</v>
      </c>
      <c r="H318" s="284" t="s">
        <v>97</v>
      </c>
      <c r="I318" s="284" t="s">
        <v>106</v>
      </c>
      <c r="J318" s="284" t="s">
        <v>181</v>
      </c>
      <c r="K318" s="284" t="s">
        <v>91</v>
      </c>
      <c r="L318" s="284" t="s">
        <v>181</v>
      </c>
      <c r="M318" s="286">
        <v>100</v>
      </c>
      <c r="N318" s="284" t="s">
        <v>94</v>
      </c>
      <c r="O318" s="284" t="s">
        <v>154</v>
      </c>
      <c r="P318" s="284" t="s">
        <v>91</v>
      </c>
      <c r="Q318" s="284" t="s">
        <v>92</v>
      </c>
      <c r="R318" s="284" t="s">
        <v>91</v>
      </c>
      <c r="S318" s="305"/>
      <c r="T318" s="305"/>
      <c r="U318" s="284" t="s">
        <v>90</v>
      </c>
      <c r="V318" s="305"/>
      <c r="W318" s="305"/>
      <c r="X318" s="309">
        <v>0</v>
      </c>
      <c r="Y318" s="185" t="s">
        <v>658</v>
      </c>
    </row>
    <row r="319" spans="1:25" s="185" customFormat="1" ht="25.85" x14ac:dyDescent="0.2">
      <c r="A319" s="284" t="s">
        <v>183</v>
      </c>
      <c r="B319" s="286">
        <v>7</v>
      </c>
      <c r="C319" s="284" t="s">
        <v>101</v>
      </c>
      <c r="D319" s="284" t="s">
        <v>599</v>
      </c>
      <c r="E319" s="284" t="s">
        <v>182</v>
      </c>
      <c r="F319" s="284" t="s">
        <v>601</v>
      </c>
      <c r="G319" s="284" t="s">
        <v>94</v>
      </c>
      <c r="H319" s="284" t="s">
        <v>97</v>
      </c>
      <c r="I319" s="284" t="s">
        <v>106</v>
      </c>
      <c r="J319" s="284" t="s">
        <v>181</v>
      </c>
      <c r="K319" s="284" t="s">
        <v>91</v>
      </c>
      <c r="L319" s="284" t="s">
        <v>181</v>
      </c>
      <c r="M319" s="286">
        <v>100</v>
      </c>
      <c r="N319" s="284" t="s">
        <v>94</v>
      </c>
      <c r="O319" s="284" t="s">
        <v>154</v>
      </c>
      <c r="P319" s="284" t="s">
        <v>91</v>
      </c>
      <c r="Q319" s="284" t="s">
        <v>92</v>
      </c>
      <c r="R319" s="284" t="s">
        <v>91</v>
      </c>
      <c r="S319" s="305"/>
      <c r="T319" s="305"/>
      <c r="U319" s="284" t="s">
        <v>90</v>
      </c>
      <c r="V319" s="305"/>
      <c r="W319" s="305"/>
      <c r="X319" s="309">
        <v>0</v>
      </c>
      <c r="Y319" s="185" t="s">
        <v>658</v>
      </c>
    </row>
    <row r="320" spans="1:25" s="185" customFormat="1" ht="25.85" x14ac:dyDescent="0.2">
      <c r="A320" s="284" t="s">
        <v>183</v>
      </c>
      <c r="B320" s="286">
        <v>8</v>
      </c>
      <c r="C320" s="284" t="s">
        <v>101</v>
      </c>
      <c r="D320" s="284" t="s">
        <v>599</v>
      </c>
      <c r="E320" s="284" t="s">
        <v>182</v>
      </c>
      <c r="F320" s="284" t="s">
        <v>601</v>
      </c>
      <c r="G320" s="284" t="s">
        <v>94</v>
      </c>
      <c r="H320" s="284" t="s">
        <v>97</v>
      </c>
      <c r="I320" s="284" t="s">
        <v>106</v>
      </c>
      <c r="J320" s="284" t="s">
        <v>181</v>
      </c>
      <c r="K320" s="284" t="s">
        <v>91</v>
      </c>
      <c r="L320" s="284" t="s">
        <v>181</v>
      </c>
      <c r="M320" s="286">
        <v>100</v>
      </c>
      <c r="N320" s="284" t="s">
        <v>94</v>
      </c>
      <c r="O320" s="284" t="s">
        <v>154</v>
      </c>
      <c r="P320" s="284" t="s">
        <v>91</v>
      </c>
      <c r="Q320" s="284" t="s">
        <v>92</v>
      </c>
      <c r="R320" s="284" t="s">
        <v>91</v>
      </c>
      <c r="S320" s="305"/>
      <c r="T320" s="305"/>
      <c r="U320" s="284" t="s">
        <v>90</v>
      </c>
      <c r="V320" s="305"/>
      <c r="W320" s="305"/>
      <c r="X320" s="309">
        <v>0</v>
      </c>
      <c r="Y320" s="185" t="s">
        <v>658</v>
      </c>
    </row>
    <row r="321" spans="1:25" s="185" customFormat="1" ht="25.85" x14ac:dyDescent="0.2">
      <c r="A321" s="284" t="s">
        <v>183</v>
      </c>
      <c r="B321" s="286">
        <v>9</v>
      </c>
      <c r="C321" s="284" t="s">
        <v>101</v>
      </c>
      <c r="D321" s="284" t="s">
        <v>599</v>
      </c>
      <c r="E321" s="284" t="s">
        <v>182</v>
      </c>
      <c r="F321" s="284" t="s">
        <v>601</v>
      </c>
      <c r="G321" s="284" t="s">
        <v>94</v>
      </c>
      <c r="H321" s="284" t="s">
        <v>97</v>
      </c>
      <c r="I321" s="284" t="s">
        <v>106</v>
      </c>
      <c r="J321" s="284" t="s">
        <v>181</v>
      </c>
      <c r="K321" s="284" t="s">
        <v>91</v>
      </c>
      <c r="L321" s="284" t="s">
        <v>181</v>
      </c>
      <c r="M321" s="286">
        <v>100</v>
      </c>
      <c r="N321" s="284" t="s">
        <v>94</v>
      </c>
      <c r="O321" s="284" t="s">
        <v>154</v>
      </c>
      <c r="P321" s="284" t="s">
        <v>91</v>
      </c>
      <c r="Q321" s="284" t="s">
        <v>92</v>
      </c>
      <c r="R321" s="284" t="s">
        <v>91</v>
      </c>
      <c r="S321" s="305"/>
      <c r="T321" s="305"/>
      <c r="U321" s="284" t="s">
        <v>90</v>
      </c>
      <c r="V321" s="305"/>
      <c r="W321" s="305"/>
      <c r="X321" s="309">
        <v>0</v>
      </c>
      <c r="Y321" s="185" t="s">
        <v>658</v>
      </c>
    </row>
    <row r="322" spans="1:25" s="185" customFormat="1" ht="25.85" x14ac:dyDescent="0.2">
      <c r="A322" s="284" t="s">
        <v>183</v>
      </c>
      <c r="B322" s="286">
        <v>10</v>
      </c>
      <c r="C322" s="284" t="s">
        <v>101</v>
      </c>
      <c r="D322" s="284" t="s">
        <v>599</v>
      </c>
      <c r="E322" s="284" t="s">
        <v>182</v>
      </c>
      <c r="F322" s="284" t="s">
        <v>601</v>
      </c>
      <c r="G322" s="284" t="s">
        <v>94</v>
      </c>
      <c r="H322" s="284" t="s">
        <v>97</v>
      </c>
      <c r="I322" s="284" t="s">
        <v>106</v>
      </c>
      <c r="J322" s="284" t="s">
        <v>181</v>
      </c>
      <c r="K322" s="284" t="s">
        <v>91</v>
      </c>
      <c r="L322" s="284" t="s">
        <v>181</v>
      </c>
      <c r="M322" s="286">
        <v>100</v>
      </c>
      <c r="N322" s="284" t="s">
        <v>94</v>
      </c>
      <c r="O322" s="284" t="s">
        <v>154</v>
      </c>
      <c r="P322" s="284" t="s">
        <v>91</v>
      </c>
      <c r="Q322" s="284" t="s">
        <v>92</v>
      </c>
      <c r="R322" s="284" t="s">
        <v>91</v>
      </c>
      <c r="S322" s="305"/>
      <c r="T322" s="305"/>
      <c r="U322" s="284" t="s">
        <v>90</v>
      </c>
      <c r="V322" s="305"/>
      <c r="W322" s="305"/>
      <c r="X322" s="309">
        <v>0</v>
      </c>
      <c r="Y322" s="185" t="s">
        <v>658</v>
      </c>
    </row>
    <row r="323" spans="1:25" s="185" customFormat="1" ht="25.85" x14ac:dyDescent="0.2">
      <c r="A323" s="284" t="s">
        <v>183</v>
      </c>
      <c r="B323" s="286">
        <v>11</v>
      </c>
      <c r="C323" s="284" t="s">
        <v>101</v>
      </c>
      <c r="D323" s="284" t="s">
        <v>599</v>
      </c>
      <c r="E323" s="284" t="s">
        <v>182</v>
      </c>
      <c r="F323" s="284" t="s">
        <v>601</v>
      </c>
      <c r="G323" s="284" t="s">
        <v>94</v>
      </c>
      <c r="H323" s="284" t="s">
        <v>97</v>
      </c>
      <c r="I323" s="284" t="s">
        <v>106</v>
      </c>
      <c r="J323" s="284" t="s">
        <v>181</v>
      </c>
      <c r="K323" s="284" t="s">
        <v>91</v>
      </c>
      <c r="L323" s="284" t="s">
        <v>181</v>
      </c>
      <c r="M323" s="286">
        <v>100</v>
      </c>
      <c r="N323" s="284" t="s">
        <v>94</v>
      </c>
      <c r="O323" s="284" t="s">
        <v>154</v>
      </c>
      <c r="P323" s="284" t="s">
        <v>91</v>
      </c>
      <c r="Q323" s="284" t="s">
        <v>92</v>
      </c>
      <c r="R323" s="284" t="s">
        <v>91</v>
      </c>
      <c r="S323" s="305"/>
      <c r="T323" s="305"/>
      <c r="U323" s="284" t="s">
        <v>90</v>
      </c>
      <c r="V323" s="305"/>
      <c r="W323" s="305"/>
      <c r="X323" s="309">
        <v>0</v>
      </c>
      <c r="Y323" s="185" t="s">
        <v>658</v>
      </c>
    </row>
    <row r="324" spans="1:25" s="185" customFormat="1" ht="25.85" x14ac:dyDescent="0.2">
      <c r="A324" s="284" t="s">
        <v>183</v>
      </c>
      <c r="B324" s="286">
        <v>12</v>
      </c>
      <c r="C324" s="284" t="s">
        <v>101</v>
      </c>
      <c r="D324" s="284" t="s">
        <v>599</v>
      </c>
      <c r="E324" s="284" t="s">
        <v>182</v>
      </c>
      <c r="F324" s="284" t="s">
        <v>601</v>
      </c>
      <c r="G324" s="284" t="s">
        <v>94</v>
      </c>
      <c r="H324" s="284" t="s">
        <v>97</v>
      </c>
      <c r="I324" s="284" t="s">
        <v>106</v>
      </c>
      <c r="J324" s="284" t="s">
        <v>181</v>
      </c>
      <c r="K324" s="284" t="s">
        <v>91</v>
      </c>
      <c r="L324" s="284" t="s">
        <v>181</v>
      </c>
      <c r="M324" s="286">
        <v>100</v>
      </c>
      <c r="N324" s="284" t="s">
        <v>94</v>
      </c>
      <c r="O324" s="284" t="s">
        <v>154</v>
      </c>
      <c r="P324" s="284" t="s">
        <v>91</v>
      </c>
      <c r="Q324" s="284" t="s">
        <v>92</v>
      </c>
      <c r="R324" s="284" t="s">
        <v>91</v>
      </c>
      <c r="S324" s="305"/>
      <c r="T324" s="305"/>
      <c r="U324" s="284" t="s">
        <v>90</v>
      </c>
      <c r="V324" s="305"/>
      <c r="W324" s="305"/>
      <c r="X324" s="309">
        <v>0</v>
      </c>
      <c r="Y324" s="185" t="s">
        <v>658</v>
      </c>
    </row>
    <row r="325" spans="1:25" s="185" customFormat="1" ht="25.85" x14ac:dyDescent="0.2">
      <c r="A325" s="284" t="s">
        <v>183</v>
      </c>
      <c r="B325" s="286">
        <v>13</v>
      </c>
      <c r="C325" s="284" t="s">
        <v>101</v>
      </c>
      <c r="D325" s="284" t="s">
        <v>599</v>
      </c>
      <c r="E325" s="284" t="s">
        <v>182</v>
      </c>
      <c r="F325" s="284" t="s">
        <v>601</v>
      </c>
      <c r="G325" s="284" t="s">
        <v>94</v>
      </c>
      <c r="H325" s="284" t="s">
        <v>97</v>
      </c>
      <c r="I325" s="284" t="s">
        <v>106</v>
      </c>
      <c r="J325" s="284" t="s">
        <v>181</v>
      </c>
      <c r="K325" s="284" t="s">
        <v>91</v>
      </c>
      <c r="L325" s="284" t="s">
        <v>181</v>
      </c>
      <c r="M325" s="286">
        <v>100</v>
      </c>
      <c r="N325" s="284" t="s">
        <v>94</v>
      </c>
      <c r="O325" s="284" t="s">
        <v>154</v>
      </c>
      <c r="P325" s="284" t="s">
        <v>91</v>
      </c>
      <c r="Q325" s="284" t="s">
        <v>92</v>
      </c>
      <c r="R325" s="284" t="s">
        <v>91</v>
      </c>
      <c r="S325" s="305"/>
      <c r="T325" s="305"/>
      <c r="U325" s="284" t="s">
        <v>90</v>
      </c>
      <c r="V325" s="305"/>
      <c r="W325" s="305"/>
      <c r="X325" s="309">
        <v>0</v>
      </c>
      <c r="Y325" s="185" t="s">
        <v>658</v>
      </c>
    </row>
    <row r="326" spans="1:25" s="185" customFormat="1" ht="25.85" x14ac:dyDescent="0.2">
      <c r="A326" s="284" t="s">
        <v>183</v>
      </c>
      <c r="B326" s="286">
        <v>14</v>
      </c>
      <c r="C326" s="284" t="s">
        <v>101</v>
      </c>
      <c r="D326" s="284" t="s">
        <v>599</v>
      </c>
      <c r="E326" s="284" t="s">
        <v>182</v>
      </c>
      <c r="F326" s="284" t="s">
        <v>601</v>
      </c>
      <c r="G326" s="284" t="s">
        <v>94</v>
      </c>
      <c r="H326" s="284" t="s">
        <v>97</v>
      </c>
      <c r="I326" s="284" t="s">
        <v>106</v>
      </c>
      <c r="J326" s="284" t="s">
        <v>181</v>
      </c>
      <c r="K326" s="284" t="s">
        <v>91</v>
      </c>
      <c r="L326" s="284" t="s">
        <v>181</v>
      </c>
      <c r="M326" s="286">
        <v>100</v>
      </c>
      <c r="N326" s="284" t="s">
        <v>94</v>
      </c>
      <c r="O326" s="284" t="s">
        <v>154</v>
      </c>
      <c r="P326" s="284" t="s">
        <v>91</v>
      </c>
      <c r="Q326" s="284" t="s">
        <v>92</v>
      </c>
      <c r="R326" s="284" t="s">
        <v>91</v>
      </c>
      <c r="S326" s="305"/>
      <c r="T326" s="305"/>
      <c r="U326" s="284" t="s">
        <v>90</v>
      </c>
      <c r="V326" s="305"/>
      <c r="W326" s="305"/>
      <c r="X326" s="309">
        <v>0</v>
      </c>
      <c r="Y326" s="185" t="s">
        <v>658</v>
      </c>
    </row>
    <row r="327" spans="1:25" s="185" customFormat="1" ht="25.85" x14ac:dyDescent="0.2">
      <c r="A327" s="284" t="s">
        <v>183</v>
      </c>
      <c r="B327" s="286">
        <v>15</v>
      </c>
      <c r="C327" s="284" t="s">
        <v>101</v>
      </c>
      <c r="D327" s="284" t="s">
        <v>599</v>
      </c>
      <c r="E327" s="284" t="s">
        <v>182</v>
      </c>
      <c r="F327" s="284" t="s">
        <v>601</v>
      </c>
      <c r="G327" s="284" t="s">
        <v>94</v>
      </c>
      <c r="H327" s="284" t="s">
        <v>97</v>
      </c>
      <c r="I327" s="284" t="s">
        <v>106</v>
      </c>
      <c r="J327" s="284" t="s">
        <v>181</v>
      </c>
      <c r="K327" s="284" t="s">
        <v>91</v>
      </c>
      <c r="L327" s="284" t="s">
        <v>181</v>
      </c>
      <c r="M327" s="286">
        <v>100</v>
      </c>
      <c r="N327" s="284" t="s">
        <v>94</v>
      </c>
      <c r="O327" s="284" t="s">
        <v>154</v>
      </c>
      <c r="P327" s="284" t="s">
        <v>91</v>
      </c>
      <c r="Q327" s="284" t="s">
        <v>92</v>
      </c>
      <c r="R327" s="284" t="s">
        <v>91</v>
      </c>
      <c r="S327" s="305"/>
      <c r="T327" s="305"/>
      <c r="U327" s="284" t="s">
        <v>90</v>
      </c>
      <c r="V327" s="305"/>
      <c r="W327" s="305"/>
      <c r="X327" s="309">
        <v>0</v>
      </c>
      <c r="Y327" s="185" t="s">
        <v>658</v>
      </c>
    </row>
    <row r="328" spans="1:25" s="185" customFormat="1" ht="25.85" x14ac:dyDescent="0.2">
      <c r="A328" s="284" t="s">
        <v>183</v>
      </c>
      <c r="B328" s="286">
        <v>16</v>
      </c>
      <c r="C328" s="284" t="s">
        <v>101</v>
      </c>
      <c r="D328" s="284" t="s">
        <v>599</v>
      </c>
      <c r="E328" s="284" t="s">
        <v>182</v>
      </c>
      <c r="F328" s="284" t="s">
        <v>601</v>
      </c>
      <c r="G328" s="284" t="s">
        <v>94</v>
      </c>
      <c r="H328" s="284" t="s">
        <v>97</v>
      </c>
      <c r="I328" s="284" t="s">
        <v>106</v>
      </c>
      <c r="J328" s="284" t="s">
        <v>181</v>
      </c>
      <c r="K328" s="284" t="s">
        <v>91</v>
      </c>
      <c r="L328" s="284" t="s">
        <v>181</v>
      </c>
      <c r="M328" s="286">
        <v>100</v>
      </c>
      <c r="N328" s="284" t="s">
        <v>94</v>
      </c>
      <c r="O328" s="284" t="s">
        <v>154</v>
      </c>
      <c r="P328" s="284" t="s">
        <v>91</v>
      </c>
      <c r="Q328" s="284" t="s">
        <v>92</v>
      </c>
      <c r="R328" s="284" t="s">
        <v>91</v>
      </c>
      <c r="S328" s="305"/>
      <c r="T328" s="305"/>
      <c r="U328" s="284" t="s">
        <v>90</v>
      </c>
      <c r="V328" s="305"/>
      <c r="W328" s="305"/>
      <c r="X328" s="309">
        <v>0</v>
      </c>
      <c r="Y328" s="185" t="s">
        <v>658</v>
      </c>
    </row>
    <row r="329" spans="1:25" s="185" customFormat="1" ht="25.85" x14ac:dyDescent="0.2">
      <c r="A329" s="284" t="s">
        <v>183</v>
      </c>
      <c r="B329" s="286">
        <v>17</v>
      </c>
      <c r="C329" s="284" t="s">
        <v>101</v>
      </c>
      <c r="D329" s="284" t="s">
        <v>599</v>
      </c>
      <c r="E329" s="284" t="s">
        <v>182</v>
      </c>
      <c r="F329" s="284" t="s">
        <v>603</v>
      </c>
      <c r="G329" s="284" t="s">
        <v>94</v>
      </c>
      <c r="H329" s="284" t="s">
        <v>97</v>
      </c>
      <c r="I329" s="284" t="s">
        <v>106</v>
      </c>
      <c r="J329" s="284" t="s">
        <v>181</v>
      </c>
      <c r="K329" s="284" t="s">
        <v>91</v>
      </c>
      <c r="L329" s="284" t="s">
        <v>181</v>
      </c>
      <c r="M329" s="286">
        <v>100</v>
      </c>
      <c r="N329" s="284" t="s">
        <v>94</v>
      </c>
      <c r="O329" s="284" t="s">
        <v>154</v>
      </c>
      <c r="P329" s="284" t="s">
        <v>91</v>
      </c>
      <c r="Q329" s="284" t="s">
        <v>92</v>
      </c>
      <c r="R329" s="284" t="s">
        <v>91</v>
      </c>
      <c r="S329" s="305"/>
      <c r="T329" s="305"/>
      <c r="U329" s="284" t="s">
        <v>90</v>
      </c>
      <c r="V329" s="305"/>
      <c r="W329" s="305"/>
      <c r="X329" s="309">
        <v>0</v>
      </c>
      <c r="Y329" s="185" t="s">
        <v>658</v>
      </c>
    </row>
    <row r="330" spans="1:25" s="185" customFormat="1" ht="25.85" x14ac:dyDescent="0.2">
      <c r="A330" s="284" t="s">
        <v>183</v>
      </c>
      <c r="B330" s="286">
        <v>18</v>
      </c>
      <c r="C330" s="284" t="s">
        <v>101</v>
      </c>
      <c r="D330" s="284" t="s">
        <v>599</v>
      </c>
      <c r="E330" s="284" t="s">
        <v>182</v>
      </c>
      <c r="F330" s="284" t="s">
        <v>603</v>
      </c>
      <c r="G330" s="284" t="s">
        <v>94</v>
      </c>
      <c r="H330" s="284" t="s">
        <v>97</v>
      </c>
      <c r="I330" s="284" t="s">
        <v>106</v>
      </c>
      <c r="J330" s="284" t="s">
        <v>181</v>
      </c>
      <c r="K330" s="284" t="s">
        <v>91</v>
      </c>
      <c r="L330" s="284" t="s">
        <v>181</v>
      </c>
      <c r="M330" s="286">
        <v>100</v>
      </c>
      <c r="N330" s="284" t="s">
        <v>94</v>
      </c>
      <c r="O330" s="284" t="s">
        <v>154</v>
      </c>
      <c r="P330" s="284" t="s">
        <v>91</v>
      </c>
      <c r="Q330" s="284" t="s">
        <v>92</v>
      </c>
      <c r="R330" s="284" t="s">
        <v>91</v>
      </c>
      <c r="S330" s="305"/>
      <c r="T330" s="305"/>
      <c r="U330" s="284" t="s">
        <v>90</v>
      </c>
      <c r="V330" s="305"/>
      <c r="W330" s="305"/>
      <c r="X330" s="309">
        <v>0</v>
      </c>
      <c r="Y330" s="185" t="s">
        <v>658</v>
      </c>
    </row>
    <row r="331" spans="1:25" s="185" customFormat="1" ht="25.85" x14ac:dyDescent="0.2">
      <c r="A331" s="284" t="s">
        <v>183</v>
      </c>
      <c r="B331" s="286">
        <v>19</v>
      </c>
      <c r="C331" s="284" t="s">
        <v>101</v>
      </c>
      <c r="D331" s="284" t="s">
        <v>599</v>
      </c>
      <c r="E331" s="284" t="s">
        <v>182</v>
      </c>
      <c r="F331" s="284" t="s">
        <v>601</v>
      </c>
      <c r="G331" s="284" t="s">
        <v>94</v>
      </c>
      <c r="H331" s="284" t="s">
        <v>97</v>
      </c>
      <c r="I331" s="284" t="s">
        <v>106</v>
      </c>
      <c r="J331" s="284" t="s">
        <v>181</v>
      </c>
      <c r="K331" s="284" t="s">
        <v>91</v>
      </c>
      <c r="L331" s="284" t="s">
        <v>181</v>
      </c>
      <c r="M331" s="286">
        <v>100</v>
      </c>
      <c r="N331" s="284" t="s">
        <v>94</v>
      </c>
      <c r="O331" s="284" t="s">
        <v>154</v>
      </c>
      <c r="P331" s="284" t="s">
        <v>91</v>
      </c>
      <c r="Q331" s="284" t="s">
        <v>92</v>
      </c>
      <c r="R331" s="284" t="s">
        <v>91</v>
      </c>
      <c r="S331" s="305"/>
      <c r="T331" s="305"/>
      <c r="U331" s="284" t="s">
        <v>90</v>
      </c>
      <c r="V331" s="305"/>
      <c r="W331" s="305"/>
      <c r="X331" s="309">
        <v>0</v>
      </c>
      <c r="Y331" s="185" t="s">
        <v>658</v>
      </c>
    </row>
    <row r="332" spans="1:25" s="185" customFormat="1" ht="25.85" x14ac:dyDescent="0.2">
      <c r="A332" s="284" t="s">
        <v>183</v>
      </c>
      <c r="B332" s="286">
        <v>20</v>
      </c>
      <c r="C332" s="284" t="s">
        <v>101</v>
      </c>
      <c r="D332" s="284" t="s">
        <v>599</v>
      </c>
      <c r="E332" s="284" t="s">
        <v>182</v>
      </c>
      <c r="F332" s="284" t="s">
        <v>604</v>
      </c>
      <c r="G332" s="284" t="s">
        <v>94</v>
      </c>
      <c r="H332" s="284" t="s">
        <v>97</v>
      </c>
      <c r="I332" s="284" t="s">
        <v>106</v>
      </c>
      <c r="J332" s="284" t="s">
        <v>181</v>
      </c>
      <c r="K332" s="284" t="s">
        <v>91</v>
      </c>
      <c r="L332" s="284" t="s">
        <v>181</v>
      </c>
      <c r="M332" s="286">
        <v>100</v>
      </c>
      <c r="N332" s="284" t="s">
        <v>94</v>
      </c>
      <c r="O332" s="284" t="s">
        <v>154</v>
      </c>
      <c r="P332" s="284" t="s">
        <v>91</v>
      </c>
      <c r="Q332" s="284" t="s">
        <v>92</v>
      </c>
      <c r="R332" s="284" t="s">
        <v>91</v>
      </c>
      <c r="S332" s="305"/>
      <c r="T332" s="305"/>
      <c r="U332" s="284" t="s">
        <v>90</v>
      </c>
      <c r="V332" s="305"/>
      <c r="W332" s="305"/>
      <c r="X332" s="309">
        <v>0</v>
      </c>
      <c r="Y332" s="185" t="s">
        <v>658</v>
      </c>
    </row>
    <row r="333" spans="1:25" s="185" customFormat="1" ht="25.85" x14ac:dyDescent="0.2">
      <c r="A333" s="284" t="s">
        <v>183</v>
      </c>
      <c r="B333" s="286">
        <v>21</v>
      </c>
      <c r="C333" s="284" t="s">
        <v>101</v>
      </c>
      <c r="D333" s="284" t="s">
        <v>599</v>
      </c>
      <c r="E333" s="284" t="s">
        <v>182</v>
      </c>
      <c r="F333" s="284" t="s">
        <v>605</v>
      </c>
      <c r="G333" s="284" t="s">
        <v>94</v>
      </c>
      <c r="H333" s="284" t="s">
        <v>97</v>
      </c>
      <c r="I333" s="284" t="s">
        <v>106</v>
      </c>
      <c r="J333" s="284" t="s">
        <v>181</v>
      </c>
      <c r="K333" s="284" t="s">
        <v>91</v>
      </c>
      <c r="L333" s="284" t="s">
        <v>181</v>
      </c>
      <c r="M333" s="286">
        <v>100</v>
      </c>
      <c r="N333" s="284" t="s">
        <v>94</v>
      </c>
      <c r="O333" s="284" t="s">
        <v>154</v>
      </c>
      <c r="P333" s="284" t="s">
        <v>91</v>
      </c>
      <c r="Q333" s="284" t="s">
        <v>92</v>
      </c>
      <c r="R333" s="284" t="s">
        <v>91</v>
      </c>
      <c r="S333" s="305"/>
      <c r="T333" s="305"/>
      <c r="U333" s="284" t="s">
        <v>90</v>
      </c>
      <c r="V333" s="305"/>
      <c r="W333" s="305"/>
      <c r="X333" s="309">
        <v>0</v>
      </c>
      <c r="Y333" s="185" t="s">
        <v>658</v>
      </c>
    </row>
    <row r="334" spans="1:25" s="185" customFormat="1" ht="25.85" x14ac:dyDescent="0.2">
      <c r="A334" s="284" t="s">
        <v>183</v>
      </c>
      <c r="B334" s="286">
        <v>22</v>
      </c>
      <c r="C334" s="284" t="s">
        <v>101</v>
      </c>
      <c r="D334" s="284" t="s">
        <v>599</v>
      </c>
      <c r="E334" s="284" t="s">
        <v>182</v>
      </c>
      <c r="F334" s="284" t="s">
        <v>601</v>
      </c>
      <c r="G334" s="284" t="s">
        <v>94</v>
      </c>
      <c r="H334" s="284" t="s">
        <v>97</v>
      </c>
      <c r="I334" s="284" t="s">
        <v>106</v>
      </c>
      <c r="J334" s="284" t="s">
        <v>181</v>
      </c>
      <c r="K334" s="284" t="s">
        <v>91</v>
      </c>
      <c r="L334" s="284" t="s">
        <v>181</v>
      </c>
      <c r="M334" s="286">
        <v>100</v>
      </c>
      <c r="N334" s="284" t="s">
        <v>94</v>
      </c>
      <c r="O334" s="284" t="s">
        <v>154</v>
      </c>
      <c r="P334" s="284" t="s">
        <v>91</v>
      </c>
      <c r="Q334" s="284" t="s">
        <v>92</v>
      </c>
      <c r="R334" s="284" t="s">
        <v>91</v>
      </c>
      <c r="S334" s="305"/>
      <c r="T334" s="305"/>
      <c r="U334" s="284" t="s">
        <v>90</v>
      </c>
      <c r="V334" s="305"/>
      <c r="W334" s="305"/>
      <c r="X334" s="309">
        <v>0</v>
      </c>
      <c r="Y334" s="185" t="s">
        <v>658</v>
      </c>
    </row>
    <row r="335" spans="1:25" s="185" customFormat="1" ht="25.85" x14ac:dyDescent="0.2">
      <c r="A335" s="284" t="s">
        <v>183</v>
      </c>
      <c r="B335" s="286">
        <v>23</v>
      </c>
      <c r="C335" s="284" t="s">
        <v>101</v>
      </c>
      <c r="D335" s="284" t="s">
        <v>599</v>
      </c>
      <c r="E335" s="284" t="s">
        <v>182</v>
      </c>
      <c r="F335" s="284" t="s">
        <v>601</v>
      </c>
      <c r="G335" s="284" t="s">
        <v>94</v>
      </c>
      <c r="H335" s="284" t="s">
        <v>97</v>
      </c>
      <c r="I335" s="284" t="s">
        <v>106</v>
      </c>
      <c r="J335" s="284" t="s">
        <v>181</v>
      </c>
      <c r="K335" s="284" t="s">
        <v>91</v>
      </c>
      <c r="L335" s="284" t="s">
        <v>181</v>
      </c>
      <c r="M335" s="286">
        <v>100</v>
      </c>
      <c r="N335" s="284" t="s">
        <v>94</v>
      </c>
      <c r="O335" s="284" t="s">
        <v>154</v>
      </c>
      <c r="P335" s="284" t="s">
        <v>91</v>
      </c>
      <c r="Q335" s="284" t="s">
        <v>92</v>
      </c>
      <c r="R335" s="284" t="s">
        <v>91</v>
      </c>
      <c r="S335" s="305"/>
      <c r="T335" s="305"/>
      <c r="U335" s="284" t="s">
        <v>90</v>
      </c>
      <c r="V335" s="305"/>
      <c r="W335" s="305"/>
      <c r="X335" s="309">
        <v>0</v>
      </c>
      <c r="Y335" s="185" t="s">
        <v>658</v>
      </c>
    </row>
    <row r="336" spans="1:25" s="185" customFormat="1" ht="25.85" x14ac:dyDescent="0.2">
      <c r="A336" s="284" t="s">
        <v>183</v>
      </c>
      <c r="B336" s="286">
        <v>24</v>
      </c>
      <c r="C336" s="284" t="s">
        <v>101</v>
      </c>
      <c r="D336" s="284" t="s">
        <v>599</v>
      </c>
      <c r="E336" s="284" t="s">
        <v>182</v>
      </c>
      <c r="F336" s="284" t="s">
        <v>606</v>
      </c>
      <c r="G336" s="284" t="s">
        <v>94</v>
      </c>
      <c r="H336" s="284" t="s">
        <v>97</v>
      </c>
      <c r="I336" s="284" t="s">
        <v>106</v>
      </c>
      <c r="J336" s="284" t="s">
        <v>181</v>
      </c>
      <c r="K336" s="284" t="s">
        <v>91</v>
      </c>
      <c r="L336" s="284" t="s">
        <v>181</v>
      </c>
      <c r="M336" s="286">
        <v>100</v>
      </c>
      <c r="N336" s="284" t="s">
        <v>94</v>
      </c>
      <c r="O336" s="284" t="s">
        <v>154</v>
      </c>
      <c r="P336" s="284" t="s">
        <v>91</v>
      </c>
      <c r="Q336" s="284" t="s">
        <v>92</v>
      </c>
      <c r="R336" s="284" t="s">
        <v>91</v>
      </c>
      <c r="S336" s="305"/>
      <c r="T336" s="305"/>
      <c r="U336" s="284" t="s">
        <v>90</v>
      </c>
      <c r="V336" s="305"/>
      <c r="W336" s="305"/>
      <c r="X336" s="309">
        <v>0</v>
      </c>
      <c r="Y336" s="185" t="s">
        <v>658</v>
      </c>
    </row>
    <row r="337" spans="1:25" s="185" customFormat="1" ht="25.85" x14ac:dyDescent="0.2">
      <c r="A337" s="284" t="s">
        <v>183</v>
      </c>
      <c r="B337" s="286">
        <v>25</v>
      </c>
      <c r="C337" s="284" t="s">
        <v>101</v>
      </c>
      <c r="D337" s="284" t="s">
        <v>599</v>
      </c>
      <c r="E337" s="284" t="s">
        <v>182</v>
      </c>
      <c r="F337" s="284" t="s">
        <v>601</v>
      </c>
      <c r="G337" s="284" t="s">
        <v>94</v>
      </c>
      <c r="H337" s="284" t="s">
        <v>97</v>
      </c>
      <c r="I337" s="284" t="s">
        <v>106</v>
      </c>
      <c r="J337" s="284" t="s">
        <v>181</v>
      </c>
      <c r="K337" s="284" t="s">
        <v>91</v>
      </c>
      <c r="L337" s="284" t="s">
        <v>181</v>
      </c>
      <c r="M337" s="286">
        <v>100</v>
      </c>
      <c r="N337" s="284" t="s">
        <v>94</v>
      </c>
      <c r="O337" s="284" t="s">
        <v>154</v>
      </c>
      <c r="P337" s="284" t="s">
        <v>91</v>
      </c>
      <c r="Q337" s="284" t="s">
        <v>92</v>
      </c>
      <c r="R337" s="284" t="s">
        <v>91</v>
      </c>
      <c r="S337" s="305"/>
      <c r="T337" s="305"/>
      <c r="U337" s="284" t="s">
        <v>90</v>
      </c>
      <c r="V337" s="305"/>
      <c r="W337" s="305"/>
      <c r="X337" s="309">
        <v>0</v>
      </c>
      <c r="Y337" s="185" t="s">
        <v>658</v>
      </c>
    </row>
    <row r="338" spans="1:25" s="185" customFormat="1" ht="25.85" x14ac:dyDescent="0.2">
      <c r="A338" s="284" t="s">
        <v>183</v>
      </c>
      <c r="B338" s="286">
        <v>26</v>
      </c>
      <c r="C338" s="284" t="s">
        <v>101</v>
      </c>
      <c r="D338" s="284" t="s">
        <v>599</v>
      </c>
      <c r="E338" s="284" t="s">
        <v>182</v>
      </c>
      <c r="F338" s="284" t="s">
        <v>601</v>
      </c>
      <c r="G338" s="284" t="s">
        <v>94</v>
      </c>
      <c r="H338" s="284" t="s">
        <v>97</v>
      </c>
      <c r="I338" s="284" t="s">
        <v>106</v>
      </c>
      <c r="J338" s="284" t="s">
        <v>181</v>
      </c>
      <c r="K338" s="284" t="s">
        <v>91</v>
      </c>
      <c r="L338" s="284" t="s">
        <v>181</v>
      </c>
      <c r="M338" s="286">
        <v>100</v>
      </c>
      <c r="N338" s="284" t="s">
        <v>94</v>
      </c>
      <c r="O338" s="284" t="s">
        <v>154</v>
      </c>
      <c r="P338" s="284" t="s">
        <v>91</v>
      </c>
      <c r="Q338" s="284" t="s">
        <v>92</v>
      </c>
      <c r="R338" s="284" t="s">
        <v>91</v>
      </c>
      <c r="S338" s="305"/>
      <c r="T338" s="305"/>
      <c r="U338" s="284" t="s">
        <v>90</v>
      </c>
      <c r="V338" s="305"/>
      <c r="W338" s="305"/>
      <c r="X338" s="309">
        <v>0</v>
      </c>
      <c r="Y338" s="185" t="s">
        <v>658</v>
      </c>
    </row>
    <row r="339" spans="1:25" s="185" customFormat="1" ht="25.85" x14ac:dyDescent="0.2">
      <c r="A339" s="284" t="s">
        <v>607</v>
      </c>
      <c r="B339" s="295">
        <v>27</v>
      </c>
      <c r="C339" s="284" t="s">
        <v>585</v>
      </c>
      <c r="D339" s="284" t="s">
        <v>608</v>
      </c>
      <c r="E339" s="284" t="s">
        <v>609</v>
      </c>
      <c r="F339" s="284" t="s">
        <v>610</v>
      </c>
      <c r="G339" s="284" t="s">
        <v>589</v>
      </c>
      <c r="H339" s="284" t="s">
        <v>590</v>
      </c>
      <c r="I339" s="284" t="s">
        <v>591</v>
      </c>
      <c r="J339" s="284" t="s">
        <v>611</v>
      </c>
      <c r="K339" s="284" t="s">
        <v>593</v>
      </c>
      <c r="L339" s="284" t="s">
        <v>611</v>
      </c>
      <c r="M339" s="295">
        <v>100</v>
      </c>
      <c r="N339" s="284" t="s">
        <v>612</v>
      </c>
      <c r="O339" s="284" t="s">
        <v>594</v>
      </c>
      <c r="P339" s="284" t="s">
        <v>593</v>
      </c>
      <c r="Q339" s="284" t="s">
        <v>613</v>
      </c>
      <c r="R339" s="284" t="s">
        <v>593</v>
      </c>
      <c r="S339" s="305"/>
      <c r="T339" s="305"/>
      <c r="U339" s="284" t="s">
        <v>614</v>
      </c>
      <c r="V339" s="305"/>
      <c r="W339" s="305"/>
      <c r="X339" s="309">
        <v>0</v>
      </c>
      <c r="Y339" s="185" t="s">
        <v>645</v>
      </c>
    </row>
    <row r="340" spans="1:25" s="185" customFormat="1" ht="25.85" x14ac:dyDescent="0.2">
      <c r="A340" s="284" t="s">
        <v>183</v>
      </c>
      <c r="B340" s="286">
        <v>28</v>
      </c>
      <c r="C340" s="284" t="s">
        <v>101</v>
      </c>
      <c r="D340" s="284" t="s">
        <v>599</v>
      </c>
      <c r="E340" s="284" t="s">
        <v>182</v>
      </c>
      <c r="F340" s="284" t="s">
        <v>601</v>
      </c>
      <c r="G340" s="284" t="s">
        <v>94</v>
      </c>
      <c r="H340" s="284" t="s">
        <v>97</v>
      </c>
      <c r="I340" s="284" t="s">
        <v>106</v>
      </c>
      <c r="J340" s="284" t="s">
        <v>181</v>
      </c>
      <c r="K340" s="284" t="s">
        <v>91</v>
      </c>
      <c r="L340" s="284" t="s">
        <v>181</v>
      </c>
      <c r="M340" s="286">
        <v>100</v>
      </c>
      <c r="N340" s="284" t="s">
        <v>94</v>
      </c>
      <c r="O340" s="284" t="s">
        <v>154</v>
      </c>
      <c r="P340" s="284" t="s">
        <v>91</v>
      </c>
      <c r="Q340" s="284" t="s">
        <v>92</v>
      </c>
      <c r="R340" s="284" t="s">
        <v>91</v>
      </c>
      <c r="S340" s="305"/>
      <c r="T340" s="305"/>
      <c r="U340" s="284" t="s">
        <v>90</v>
      </c>
      <c r="V340" s="305"/>
      <c r="W340" s="305"/>
      <c r="X340" s="309">
        <v>0</v>
      </c>
      <c r="Y340" s="185" t="s">
        <v>658</v>
      </c>
    </row>
    <row r="341" spans="1:25" s="185" customFormat="1" ht="25.85" x14ac:dyDescent="0.2">
      <c r="A341" s="284" t="s">
        <v>183</v>
      </c>
      <c r="B341" s="286">
        <v>29</v>
      </c>
      <c r="C341" s="284" t="s">
        <v>101</v>
      </c>
      <c r="D341" s="284" t="s">
        <v>599</v>
      </c>
      <c r="E341" s="284" t="s">
        <v>182</v>
      </c>
      <c r="F341" s="284" t="s">
        <v>601</v>
      </c>
      <c r="G341" s="284" t="s">
        <v>94</v>
      </c>
      <c r="H341" s="284" t="s">
        <v>97</v>
      </c>
      <c r="I341" s="284" t="s">
        <v>106</v>
      </c>
      <c r="J341" s="284" t="s">
        <v>181</v>
      </c>
      <c r="K341" s="284" t="s">
        <v>91</v>
      </c>
      <c r="L341" s="284" t="s">
        <v>181</v>
      </c>
      <c r="M341" s="286">
        <v>100</v>
      </c>
      <c r="N341" s="284" t="s">
        <v>94</v>
      </c>
      <c r="O341" s="284" t="s">
        <v>154</v>
      </c>
      <c r="P341" s="284" t="s">
        <v>91</v>
      </c>
      <c r="Q341" s="284" t="s">
        <v>92</v>
      </c>
      <c r="R341" s="284" t="s">
        <v>91</v>
      </c>
      <c r="S341" s="305"/>
      <c r="T341" s="305"/>
      <c r="U341" s="284" t="s">
        <v>90</v>
      </c>
      <c r="V341" s="305"/>
      <c r="W341" s="305"/>
      <c r="X341" s="309">
        <v>0</v>
      </c>
      <c r="Y341" s="185" t="s">
        <v>658</v>
      </c>
    </row>
    <row r="342" spans="1:25" s="185" customFormat="1" ht="38.75" x14ac:dyDescent="0.2">
      <c r="A342" s="285">
        <v>6</v>
      </c>
      <c r="B342" s="286">
        <v>1</v>
      </c>
      <c r="C342" s="284" t="s">
        <v>101</v>
      </c>
      <c r="D342" s="284" t="s">
        <v>153</v>
      </c>
      <c r="E342" s="284" t="s">
        <v>99</v>
      </c>
      <c r="F342" s="284" t="s">
        <v>117</v>
      </c>
      <c r="G342" s="286">
        <v>1200</v>
      </c>
      <c r="H342" s="284" t="s">
        <v>97</v>
      </c>
      <c r="I342" s="284" t="s">
        <v>88</v>
      </c>
      <c r="J342" s="284" t="s">
        <v>152</v>
      </c>
      <c r="K342" s="284" t="s">
        <v>91</v>
      </c>
      <c r="L342" s="284" t="s">
        <v>151</v>
      </c>
      <c r="M342" s="305"/>
      <c r="N342" s="284" t="s">
        <v>94</v>
      </c>
      <c r="O342" s="284" t="s">
        <v>91</v>
      </c>
      <c r="P342" s="284" t="s">
        <v>91</v>
      </c>
      <c r="Q342" s="284" t="s">
        <v>92</v>
      </c>
      <c r="R342" s="284" t="s">
        <v>91</v>
      </c>
      <c r="S342" s="305"/>
      <c r="T342" s="284" t="s">
        <v>91</v>
      </c>
      <c r="U342" s="284" t="s">
        <v>90</v>
      </c>
      <c r="V342" s="305"/>
      <c r="W342" s="305"/>
      <c r="X342" s="309">
        <v>0</v>
      </c>
      <c r="Y342" s="185" t="s">
        <v>655</v>
      </c>
    </row>
    <row r="343" spans="1:25" s="185" customFormat="1" ht="38.75" x14ac:dyDescent="0.2">
      <c r="A343" s="285">
        <v>6</v>
      </c>
      <c r="B343" s="286">
        <v>2</v>
      </c>
      <c r="C343" s="284" t="s">
        <v>101</v>
      </c>
      <c r="D343" s="284" t="s">
        <v>153</v>
      </c>
      <c r="E343" s="284" t="s">
        <v>99</v>
      </c>
      <c r="F343" s="284" t="s">
        <v>107</v>
      </c>
      <c r="G343" s="286">
        <v>925</v>
      </c>
      <c r="H343" s="284" t="s">
        <v>97</v>
      </c>
      <c r="I343" s="284" t="s">
        <v>106</v>
      </c>
      <c r="J343" s="284" t="s">
        <v>152</v>
      </c>
      <c r="K343" s="284" t="s">
        <v>91</v>
      </c>
      <c r="L343" s="284" t="s">
        <v>151</v>
      </c>
      <c r="M343" s="305"/>
      <c r="N343" s="284" t="s">
        <v>94</v>
      </c>
      <c r="O343" s="284" t="s">
        <v>91</v>
      </c>
      <c r="P343" s="284" t="s">
        <v>94</v>
      </c>
      <c r="Q343" s="305"/>
      <c r="R343" s="305"/>
      <c r="S343" s="305"/>
      <c r="T343" s="305"/>
      <c r="U343" s="284" t="s">
        <v>90</v>
      </c>
      <c r="V343" s="305"/>
      <c r="W343" s="305"/>
      <c r="X343" s="309">
        <v>0</v>
      </c>
      <c r="Y343" s="185" t="s">
        <v>655</v>
      </c>
    </row>
    <row r="344" spans="1:25" s="185" customFormat="1" ht="38.75" x14ac:dyDescent="0.2">
      <c r="A344" s="285">
        <v>6</v>
      </c>
      <c r="B344" s="286">
        <v>3</v>
      </c>
      <c r="C344" s="284" t="s">
        <v>101</v>
      </c>
      <c r="D344" s="284" t="s">
        <v>153</v>
      </c>
      <c r="E344" s="284" t="s">
        <v>99</v>
      </c>
      <c r="F344" s="284" t="s">
        <v>117</v>
      </c>
      <c r="G344" s="286">
        <v>1200</v>
      </c>
      <c r="H344" s="284" t="s">
        <v>97</v>
      </c>
      <c r="I344" s="284" t="s">
        <v>88</v>
      </c>
      <c r="J344" s="284" t="s">
        <v>152</v>
      </c>
      <c r="K344" s="284" t="s">
        <v>91</v>
      </c>
      <c r="L344" s="284" t="s">
        <v>151</v>
      </c>
      <c r="M344" s="305"/>
      <c r="N344" s="284" t="s">
        <v>94</v>
      </c>
      <c r="O344" s="284" t="s">
        <v>91</v>
      </c>
      <c r="P344" s="284" t="s">
        <v>94</v>
      </c>
      <c r="Q344" s="305"/>
      <c r="R344" s="305"/>
      <c r="S344" s="305"/>
      <c r="T344" s="305"/>
      <c r="U344" s="284" t="s">
        <v>90</v>
      </c>
      <c r="V344" s="305"/>
      <c r="W344" s="305"/>
      <c r="X344" s="309">
        <v>0</v>
      </c>
      <c r="Y344" s="185" t="s">
        <v>655</v>
      </c>
    </row>
    <row r="345" spans="1:25" s="185" customFormat="1" ht="64.55" x14ac:dyDescent="0.2">
      <c r="A345" s="285">
        <v>6</v>
      </c>
      <c r="B345" s="286">
        <v>6</v>
      </c>
      <c r="C345" s="284" t="s">
        <v>101</v>
      </c>
      <c r="D345" s="284" t="s">
        <v>168</v>
      </c>
      <c r="E345" s="284" t="s">
        <v>89</v>
      </c>
      <c r="F345" s="284" t="s">
        <v>166</v>
      </c>
      <c r="G345" s="286">
        <v>850</v>
      </c>
      <c r="H345" s="284" t="s">
        <v>97</v>
      </c>
      <c r="I345" s="284" t="s">
        <v>106</v>
      </c>
      <c r="J345" s="284" t="s">
        <v>165</v>
      </c>
      <c r="K345" s="284" t="s">
        <v>91</v>
      </c>
      <c r="L345" s="284" t="s">
        <v>155</v>
      </c>
      <c r="M345" s="286">
        <v>102</v>
      </c>
      <c r="N345" s="284" t="s">
        <v>94</v>
      </c>
      <c r="O345" s="284" t="s">
        <v>91</v>
      </c>
      <c r="P345" s="284" t="s">
        <v>615</v>
      </c>
      <c r="Q345" s="284" t="s">
        <v>616</v>
      </c>
      <c r="R345" s="284" t="s">
        <v>91</v>
      </c>
      <c r="S345" s="305"/>
      <c r="T345" s="284" t="s">
        <v>89</v>
      </c>
      <c r="U345" s="284" t="s">
        <v>110</v>
      </c>
      <c r="V345" s="305"/>
      <c r="W345" s="305"/>
      <c r="X345" s="309">
        <v>309.42</v>
      </c>
      <c r="Y345" s="185" t="s">
        <v>671</v>
      </c>
    </row>
    <row r="346" spans="1:25" s="185" customFormat="1" ht="25.85" x14ac:dyDescent="0.2">
      <c r="A346" s="285">
        <v>6</v>
      </c>
      <c r="B346" s="286">
        <v>7</v>
      </c>
      <c r="C346" s="284" t="s">
        <v>101</v>
      </c>
      <c r="D346" s="284" t="s">
        <v>168</v>
      </c>
      <c r="E346" s="284" t="s">
        <v>617</v>
      </c>
      <c r="F346" s="284" t="s">
        <v>166</v>
      </c>
      <c r="G346" s="286">
        <v>850</v>
      </c>
      <c r="H346" s="284" t="s">
        <v>97</v>
      </c>
      <c r="I346" s="284" t="s">
        <v>106</v>
      </c>
      <c r="J346" s="284" t="s">
        <v>165</v>
      </c>
      <c r="K346" s="284" t="s">
        <v>87</v>
      </c>
      <c r="L346" s="284" t="s">
        <v>155</v>
      </c>
      <c r="M346" s="286">
        <v>102</v>
      </c>
      <c r="N346" s="284" t="s">
        <v>94</v>
      </c>
      <c r="O346" s="284" t="s">
        <v>93</v>
      </c>
      <c r="P346" s="284" t="s">
        <v>113</v>
      </c>
      <c r="Q346" s="284" t="s">
        <v>92</v>
      </c>
      <c r="R346" s="284" t="s">
        <v>91</v>
      </c>
      <c r="S346" s="305"/>
      <c r="T346" s="284" t="s">
        <v>103</v>
      </c>
      <c r="U346" s="305"/>
      <c r="V346" s="305"/>
      <c r="W346" s="305"/>
      <c r="X346" s="309">
        <v>343.47</v>
      </c>
      <c r="Y346" s="185" t="s">
        <v>671</v>
      </c>
    </row>
    <row r="347" spans="1:25" s="185" customFormat="1" ht="38.75" x14ac:dyDescent="0.2">
      <c r="A347" s="285">
        <v>6</v>
      </c>
      <c r="B347" s="286">
        <v>8</v>
      </c>
      <c r="C347" s="284" t="s">
        <v>101</v>
      </c>
      <c r="D347" s="284" t="s">
        <v>168</v>
      </c>
      <c r="E347" s="284" t="s">
        <v>89</v>
      </c>
      <c r="F347" s="284" t="s">
        <v>180</v>
      </c>
      <c r="G347" s="286">
        <v>750</v>
      </c>
      <c r="H347" s="284" t="s">
        <v>97</v>
      </c>
      <c r="I347" s="284" t="s">
        <v>106</v>
      </c>
      <c r="J347" s="284" t="s">
        <v>165</v>
      </c>
      <c r="K347" s="284" t="s">
        <v>91</v>
      </c>
      <c r="L347" s="284" t="s">
        <v>155</v>
      </c>
      <c r="M347" s="286">
        <v>102</v>
      </c>
      <c r="N347" s="284" t="s">
        <v>94</v>
      </c>
      <c r="O347" s="284" t="s">
        <v>93</v>
      </c>
      <c r="P347" s="284" t="s">
        <v>124</v>
      </c>
      <c r="Q347" s="284" t="s">
        <v>123</v>
      </c>
      <c r="R347" s="284" t="s">
        <v>91</v>
      </c>
      <c r="S347" s="305"/>
      <c r="T347" s="284" t="s">
        <v>89</v>
      </c>
      <c r="U347" s="284" t="s">
        <v>110</v>
      </c>
      <c r="V347" s="305"/>
      <c r="W347" s="305"/>
      <c r="X347" s="309">
        <v>336.32</v>
      </c>
      <c r="Y347" s="185" t="s">
        <v>671</v>
      </c>
    </row>
    <row r="348" spans="1:25" s="185" customFormat="1" x14ac:dyDescent="0.2">
      <c r="A348" s="285">
        <v>6</v>
      </c>
      <c r="B348" s="286">
        <v>9</v>
      </c>
      <c r="C348" s="284" t="s">
        <v>101</v>
      </c>
      <c r="D348" s="284" t="s">
        <v>179</v>
      </c>
      <c r="E348" s="284" t="s">
        <v>178</v>
      </c>
      <c r="F348" s="284" t="s">
        <v>177</v>
      </c>
      <c r="G348" s="284" t="s">
        <v>176</v>
      </c>
      <c r="H348" s="284" t="s">
        <v>97</v>
      </c>
      <c r="I348" s="284" t="s">
        <v>106</v>
      </c>
      <c r="J348" s="284" t="s">
        <v>443</v>
      </c>
      <c r="K348" s="284" t="s">
        <v>91</v>
      </c>
      <c r="L348" s="284" t="s">
        <v>444</v>
      </c>
      <c r="M348" s="286">
        <v>119</v>
      </c>
      <c r="N348" s="284" t="s">
        <v>94</v>
      </c>
      <c r="O348" s="284" t="s">
        <v>93</v>
      </c>
      <c r="P348" s="284" t="s">
        <v>91</v>
      </c>
      <c r="Q348" s="284" t="s">
        <v>175</v>
      </c>
      <c r="R348" s="284" t="s">
        <v>91</v>
      </c>
      <c r="S348" s="305"/>
      <c r="T348" s="284" t="s">
        <v>174</v>
      </c>
      <c r="U348" s="284" t="s">
        <v>110</v>
      </c>
      <c r="V348" s="305"/>
      <c r="W348" s="305"/>
      <c r="X348" s="186">
        <v>0</v>
      </c>
      <c r="Y348" s="310" t="s">
        <v>653</v>
      </c>
    </row>
    <row r="349" spans="1:25" s="185" customFormat="1" ht="25.85" x14ac:dyDescent="0.2">
      <c r="A349" s="285">
        <v>6</v>
      </c>
      <c r="B349" s="286">
        <v>10</v>
      </c>
      <c r="C349" s="284" t="s">
        <v>101</v>
      </c>
      <c r="D349" s="284" t="s">
        <v>171</v>
      </c>
      <c r="E349" s="284" t="s">
        <v>118</v>
      </c>
      <c r="F349" s="284" t="s">
        <v>597</v>
      </c>
      <c r="G349" s="284" t="s">
        <v>94</v>
      </c>
      <c r="H349" s="284" t="s">
        <v>97</v>
      </c>
      <c r="I349" s="284" t="s">
        <v>88</v>
      </c>
      <c r="J349" s="284" t="s">
        <v>443</v>
      </c>
      <c r="K349" s="284" t="s">
        <v>91</v>
      </c>
      <c r="L349" s="284" t="s">
        <v>444</v>
      </c>
      <c r="M349" s="286">
        <v>102</v>
      </c>
      <c r="N349" s="284" t="s">
        <v>94</v>
      </c>
      <c r="O349" s="284" t="s">
        <v>93</v>
      </c>
      <c r="P349" s="284" t="s">
        <v>91</v>
      </c>
      <c r="Q349" s="284" t="s">
        <v>92</v>
      </c>
      <c r="R349" s="284" t="s">
        <v>91</v>
      </c>
      <c r="S349" s="305"/>
      <c r="T349" s="284" t="s">
        <v>169</v>
      </c>
      <c r="U349" s="284" t="s">
        <v>110</v>
      </c>
      <c r="V349" s="305"/>
      <c r="W349" s="305"/>
      <c r="X349" s="186">
        <v>0</v>
      </c>
      <c r="Y349" s="310" t="s">
        <v>653</v>
      </c>
    </row>
    <row r="350" spans="1:25" s="185" customFormat="1" ht="25.85" x14ac:dyDescent="0.2">
      <c r="A350" s="285">
        <v>6</v>
      </c>
      <c r="B350" s="286">
        <v>11</v>
      </c>
      <c r="C350" s="284" t="s">
        <v>101</v>
      </c>
      <c r="D350" s="284" t="s">
        <v>171</v>
      </c>
      <c r="E350" s="284" t="s">
        <v>118</v>
      </c>
      <c r="F350" s="284" t="s">
        <v>597</v>
      </c>
      <c r="G350" s="284" t="s">
        <v>94</v>
      </c>
      <c r="H350" s="284" t="s">
        <v>97</v>
      </c>
      <c r="I350" s="284" t="s">
        <v>88</v>
      </c>
      <c r="J350" s="284" t="s">
        <v>443</v>
      </c>
      <c r="K350" s="284" t="s">
        <v>91</v>
      </c>
      <c r="L350" s="284" t="s">
        <v>444</v>
      </c>
      <c r="M350" s="286">
        <v>102</v>
      </c>
      <c r="N350" s="284" t="s">
        <v>94</v>
      </c>
      <c r="O350" s="284" t="s">
        <v>93</v>
      </c>
      <c r="P350" s="284" t="s">
        <v>91</v>
      </c>
      <c r="Q350" s="284" t="s">
        <v>92</v>
      </c>
      <c r="R350" s="284" t="s">
        <v>91</v>
      </c>
      <c r="S350" s="305"/>
      <c r="T350" s="284" t="s">
        <v>169</v>
      </c>
      <c r="U350" s="284" t="s">
        <v>110</v>
      </c>
      <c r="V350" s="305"/>
      <c r="W350" s="305"/>
      <c r="X350" s="186">
        <v>0</v>
      </c>
      <c r="Y350" s="310" t="s">
        <v>653</v>
      </c>
    </row>
    <row r="351" spans="1:25" s="185" customFormat="1" x14ac:dyDescent="0.2">
      <c r="A351" s="285">
        <v>6</v>
      </c>
      <c r="B351" s="286">
        <v>12</v>
      </c>
      <c r="C351" s="284" t="s">
        <v>101</v>
      </c>
      <c r="D351" s="284" t="s">
        <v>173</v>
      </c>
      <c r="E351" s="284" t="s">
        <v>172</v>
      </c>
      <c r="F351" s="305"/>
      <c r="G351" s="286">
        <v>900</v>
      </c>
      <c r="H351" s="305"/>
      <c r="I351" s="284" t="s">
        <v>88</v>
      </c>
      <c r="J351" s="305"/>
      <c r="K351" s="305"/>
      <c r="L351" s="305"/>
      <c r="M351" s="305"/>
      <c r="N351" s="305"/>
      <c r="O351" s="284" t="s">
        <v>6</v>
      </c>
      <c r="P351" s="284" t="s">
        <v>94</v>
      </c>
      <c r="Q351" s="305"/>
      <c r="R351" s="305"/>
      <c r="S351" s="305"/>
      <c r="T351" s="305"/>
      <c r="U351" s="284" t="s">
        <v>110</v>
      </c>
      <c r="V351" s="305"/>
      <c r="W351" s="305"/>
      <c r="X351" s="186">
        <v>0</v>
      </c>
      <c r="Y351" s="312" t="s">
        <v>659</v>
      </c>
    </row>
    <row r="352" spans="1:25" s="185" customFormat="1" ht="25.85" x14ac:dyDescent="0.2">
      <c r="A352" s="285">
        <v>6</v>
      </c>
      <c r="B352" s="286">
        <v>13</v>
      </c>
      <c r="C352" s="284" t="s">
        <v>101</v>
      </c>
      <c r="D352" s="284" t="s">
        <v>163</v>
      </c>
      <c r="E352" s="284" t="s">
        <v>118</v>
      </c>
      <c r="F352" s="284" t="s">
        <v>170</v>
      </c>
      <c r="G352" s="284" t="s">
        <v>94</v>
      </c>
      <c r="H352" s="284" t="s">
        <v>97</v>
      </c>
      <c r="I352" s="284" t="s">
        <v>88</v>
      </c>
      <c r="J352" s="284" t="s">
        <v>443</v>
      </c>
      <c r="K352" s="284" t="s">
        <v>91</v>
      </c>
      <c r="L352" s="284" t="s">
        <v>444</v>
      </c>
      <c r="M352" s="286">
        <v>119</v>
      </c>
      <c r="N352" s="284" t="s">
        <v>94</v>
      </c>
      <c r="O352" s="284" t="s">
        <v>6</v>
      </c>
      <c r="P352" s="284" t="s">
        <v>91</v>
      </c>
      <c r="Q352" s="284" t="s">
        <v>92</v>
      </c>
      <c r="R352" s="284" t="s">
        <v>91</v>
      </c>
      <c r="S352" s="305"/>
      <c r="T352" s="284" t="s">
        <v>169</v>
      </c>
      <c r="U352" s="284" t="s">
        <v>110</v>
      </c>
      <c r="V352" s="305"/>
      <c r="W352" s="305"/>
      <c r="X352" s="309">
        <v>253.36</v>
      </c>
      <c r="Y352" s="185" t="s">
        <v>669</v>
      </c>
    </row>
    <row r="353" spans="1:25" s="185" customFormat="1" ht="38.75" x14ac:dyDescent="0.2">
      <c r="A353" s="285">
        <v>6</v>
      </c>
      <c r="B353" s="286">
        <v>14</v>
      </c>
      <c r="C353" s="284" t="s">
        <v>101</v>
      </c>
      <c r="D353" s="284" t="s">
        <v>141</v>
      </c>
      <c r="E353" s="284" t="s">
        <v>167</v>
      </c>
      <c r="F353" s="284" t="s">
        <v>618</v>
      </c>
      <c r="G353" s="286">
        <v>825</v>
      </c>
      <c r="H353" s="284" t="s">
        <v>97</v>
      </c>
      <c r="I353" s="284" t="s">
        <v>88</v>
      </c>
      <c r="J353" s="284" t="s">
        <v>165</v>
      </c>
      <c r="K353" s="284" t="s">
        <v>91</v>
      </c>
      <c r="L353" s="284" t="s">
        <v>155</v>
      </c>
      <c r="M353" s="286">
        <v>102</v>
      </c>
      <c r="N353" s="284" t="s">
        <v>94</v>
      </c>
      <c r="O353" s="284" t="s">
        <v>93</v>
      </c>
      <c r="P353" s="284" t="s">
        <v>113</v>
      </c>
      <c r="Q353" s="284" t="s">
        <v>92</v>
      </c>
      <c r="R353" s="305" t="s">
        <v>164</v>
      </c>
      <c r="S353" s="305"/>
      <c r="T353" s="284" t="s">
        <v>103</v>
      </c>
      <c r="U353" s="284" t="s">
        <v>110</v>
      </c>
      <c r="V353" s="305"/>
      <c r="W353" s="305"/>
      <c r="X353" s="309">
        <v>398.31</v>
      </c>
      <c r="Y353" s="185" t="s">
        <v>671</v>
      </c>
    </row>
    <row r="354" spans="1:25" s="185" customFormat="1" ht="25.85" x14ac:dyDescent="0.2">
      <c r="A354" s="285">
        <v>6</v>
      </c>
      <c r="B354" s="286">
        <v>15</v>
      </c>
      <c r="C354" s="284" t="s">
        <v>101</v>
      </c>
      <c r="D354" s="284" t="s">
        <v>163</v>
      </c>
      <c r="E354" s="284" t="s">
        <v>118</v>
      </c>
      <c r="F354" s="284" t="s">
        <v>162</v>
      </c>
      <c r="G354" s="284" t="s">
        <v>94</v>
      </c>
      <c r="H354" s="284" t="s">
        <v>97</v>
      </c>
      <c r="I354" s="284" t="s">
        <v>88</v>
      </c>
      <c r="J354" s="284" t="s">
        <v>96</v>
      </c>
      <c r="K354" s="284" t="s">
        <v>91</v>
      </c>
      <c r="L354" s="284" t="s">
        <v>96</v>
      </c>
      <c r="M354" s="286">
        <v>119</v>
      </c>
      <c r="N354" s="284" t="s">
        <v>94</v>
      </c>
      <c r="O354" s="284" t="s">
        <v>6</v>
      </c>
      <c r="P354" s="284" t="s">
        <v>91</v>
      </c>
      <c r="Q354" s="284" t="s">
        <v>92</v>
      </c>
      <c r="R354" s="284" t="s">
        <v>91</v>
      </c>
      <c r="S354" s="305"/>
      <c r="T354" s="284" t="s">
        <v>169</v>
      </c>
      <c r="U354" s="284" t="s">
        <v>110</v>
      </c>
      <c r="V354" s="305"/>
      <c r="W354" s="305"/>
      <c r="X354" s="309">
        <v>257.63</v>
      </c>
      <c r="Y354" s="185" t="s">
        <v>669</v>
      </c>
    </row>
    <row r="355" spans="1:25" s="185" customFormat="1" ht="38.75" x14ac:dyDescent="0.2">
      <c r="A355" s="285">
        <v>6</v>
      </c>
      <c r="B355" s="286">
        <v>17</v>
      </c>
      <c r="C355" s="284" t="s">
        <v>101</v>
      </c>
      <c r="D355" s="284" t="s">
        <v>161</v>
      </c>
      <c r="E355" s="284" t="s">
        <v>160</v>
      </c>
      <c r="F355" s="284" t="s">
        <v>159</v>
      </c>
      <c r="G355" s="286">
        <v>1150</v>
      </c>
      <c r="H355" s="284" t="s">
        <v>97</v>
      </c>
      <c r="I355" s="284" t="s">
        <v>106</v>
      </c>
      <c r="J355" s="284" t="s">
        <v>158</v>
      </c>
      <c r="K355" s="284" t="s">
        <v>94</v>
      </c>
      <c r="L355" s="284" t="s">
        <v>158</v>
      </c>
      <c r="M355" s="305"/>
      <c r="N355" s="284" t="s">
        <v>94</v>
      </c>
      <c r="O355" s="284" t="s">
        <v>94</v>
      </c>
      <c r="P355" s="284" t="s">
        <v>94</v>
      </c>
      <c r="Q355" s="284" t="s">
        <v>92</v>
      </c>
      <c r="R355" s="284" t="s">
        <v>91</v>
      </c>
      <c r="S355" s="305"/>
      <c r="T355" s="284" t="s">
        <v>91</v>
      </c>
      <c r="U355" s="284" t="s">
        <v>90</v>
      </c>
      <c r="V355" s="305"/>
      <c r="W355" s="305"/>
      <c r="X355" s="309">
        <v>0</v>
      </c>
      <c r="Y355" s="185" t="s">
        <v>655</v>
      </c>
    </row>
    <row r="356" spans="1:25" s="185" customFormat="1" ht="25.85" x14ac:dyDescent="0.2">
      <c r="A356" s="285">
        <v>6</v>
      </c>
      <c r="B356" s="286">
        <v>18</v>
      </c>
      <c r="C356" s="284" t="s">
        <v>101</v>
      </c>
      <c r="D356" s="284" t="s">
        <v>269</v>
      </c>
      <c r="E356" s="284" t="s">
        <v>157</v>
      </c>
      <c r="F356" s="284" t="s">
        <v>221</v>
      </c>
      <c r="G356" s="286">
        <v>1050</v>
      </c>
      <c r="H356" s="284" t="s">
        <v>94</v>
      </c>
      <c r="I356" s="284" t="s">
        <v>106</v>
      </c>
      <c r="J356" s="284" t="s">
        <v>156</v>
      </c>
      <c r="K356" s="343" t="s">
        <v>619</v>
      </c>
      <c r="L356" s="284" t="s">
        <v>155</v>
      </c>
      <c r="M356" s="284" t="s">
        <v>94</v>
      </c>
      <c r="N356" s="284" t="s">
        <v>94</v>
      </c>
      <c r="O356" s="284" t="s">
        <v>93</v>
      </c>
      <c r="P356" s="284" t="s">
        <v>113</v>
      </c>
      <c r="Q356" s="284" t="s">
        <v>92</v>
      </c>
      <c r="R356" s="284" t="s">
        <v>263</v>
      </c>
      <c r="S356" s="305"/>
      <c r="T356" s="284" t="s">
        <v>103</v>
      </c>
      <c r="U356" s="284" t="s">
        <v>110</v>
      </c>
      <c r="V356" s="305"/>
      <c r="W356" s="305"/>
      <c r="X356" s="309">
        <v>300.64</v>
      </c>
      <c r="Y356" s="185" t="s">
        <v>672</v>
      </c>
    </row>
    <row r="357" spans="1:25" s="185" customFormat="1" ht="38.75" x14ac:dyDescent="0.2">
      <c r="A357" s="285">
        <v>6</v>
      </c>
      <c r="B357" s="286">
        <v>19</v>
      </c>
      <c r="C357" s="284" t="s">
        <v>101</v>
      </c>
      <c r="D357" s="284" t="s">
        <v>153</v>
      </c>
      <c r="E357" s="284" t="s">
        <v>99</v>
      </c>
      <c r="F357" s="284" t="s">
        <v>107</v>
      </c>
      <c r="G357" s="286">
        <v>925</v>
      </c>
      <c r="H357" s="284" t="s">
        <v>97</v>
      </c>
      <c r="I357" s="284" t="s">
        <v>106</v>
      </c>
      <c r="J357" s="284" t="s">
        <v>152</v>
      </c>
      <c r="K357" s="343"/>
      <c r="L357" s="284" t="s">
        <v>151</v>
      </c>
      <c r="M357" s="305"/>
      <c r="N357" s="284" t="s">
        <v>94</v>
      </c>
      <c r="O357" s="284" t="s">
        <v>91</v>
      </c>
      <c r="P357" s="284" t="s">
        <v>91</v>
      </c>
      <c r="Q357" s="284" t="s">
        <v>92</v>
      </c>
      <c r="R357" s="284" t="s">
        <v>91</v>
      </c>
      <c r="S357" s="305"/>
      <c r="T357" s="284" t="s">
        <v>91</v>
      </c>
      <c r="U357" s="284" t="s">
        <v>90</v>
      </c>
      <c r="V357" s="305"/>
      <c r="W357" s="305"/>
      <c r="X357" s="309">
        <v>0</v>
      </c>
      <c r="Y357" s="185" t="s">
        <v>655</v>
      </c>
    </row>
    <row r="358" spans="1:25" s="185" customFormat="1" ht="38.75" x14ac:dyDescent="0.2">
      <c r="A358" s="285">
        <v>6</v>
      </c>
      <c r="B358" s="286">
        <v>20</v>
      </c>
      <c r="C358" s="284" t="s">
        <v>101</v>
      </c>
      <c r="D358" s="284" t="s">
        <v>153</v>
      </c>
      <c r="E358" s="284" t="s">
        <v>99</v>
      </c>
      <c r="F358" s="284" t="s">
        <v>117</v>
      </c>
      <c r="G358" s="286">
        <v>1200</v>
      </c>
      <c r="H358" s="284" t="s">
        <v>97</v>
      </c>
      <c r="I358" s="284" t="s">
        <v>88</v>
      </c>
      <c r="J358" s="284" t="s">
        <v>152</v>
      </c>
      <c r="K358" s="284" t="s">
        <v>91</v>
      </c>
      <c r="L358" s="284" t="s">
        <v>151</v>
      </c>
      <c r="M358" s="305"/>
      <c r="N358" s="284" t="s">
        <v>94</v>
      </c>
      <c r="O358" s="284" t="s">
        <v>91</v>
      </c>
      <c r="P358" s="284" t="s">
        <v>91</v>
      </c>
      <c r="Q358" s="284" t="s">
        <v>92</v>
      </c>
      <c r="R358" s="284" t="s">
        <v>91</v>
      </c>
      <c r="S358" s="305"/>
      <c r="T358" s="284" t="s">
        <v>91</v>
      </c>
      <c r="U358" s="284" t="s">
        <v>90</v>
      </c>
      <c r="V358" s="305"/>
      <c r="W358" s="305"/>
      <c r="X358" s="309">
        <v>0</v>
      </c>
      <c r="Y358" s="185" t="s">
        <v>655</v>
      </c>
    </row>
    <row r="359" spans="1:25" s="185" customFormat="1" ht="38.75" x14ac:dyDescent="0.2">
      <c r="A359" s="285">
        <v>6</v>
      </c>
      <c r="B359" s="286">
        <v>21</v>
      </c>
      <c r="C359" s="284" t="s">
        <v>101</v>
      </c>
      <c r="D359" s="284" t="s">
        <v>153</v>
      </c>
      <c r="E359" s="284" t="s">
        <v>99</v>
      </c>
      <c r="F359" s="284" t="s">
        <v>107</v>
      </c>
      <c r="G359" s="286">
        <v>925</v>
      </c>
      <c r="H359" s="284" t="s">
        <v>97</v>
      </c>
      <c r="I359" s="284" t="s">
        <v>106</v>
      </c>
      <c r="J359" s="284" t="s">
        <v>152</v>
      </c>
      <c r="K359" s="284" t="s">
        <v>91</v>
      </c>
      <c r="L359" s="284" t="s">
        <v>151</v>
      </c>
      <c r="M359" s="305"/>
      <c r="N359" s="284" t="s">
        <v>94</v>
      </c>
      <c r="O359" s="284" t="s">
        <v>91</v>
      </c>
      <c r="P359" s="284" t="s">
        <v>91</v>
      </c>
      <c r="Q359" s="284" t="s">
        <v>92</v>
      </c>
      <c r="R359" s="284" t="s">
        <v>91</v>
      </c>
      <c r="S359" s="305"/>
      <c r="T359" s="284" t="s">
        <v>91</v>
      </c>
      <c r="U359" s="284" t="s">
        <v>90</v>
      </c>
      <c r="V359" s="305"/>
      <c r="W359" s="305"/>
      <c r="X359" s="309">
        <v>0</v>
      </c>
      <c r="Y359" s="185" t="s">
        <v>655</v>
      </c>
    </row>
    <row r="360" spans="1:25" s="185" customFormat="1" ht="25.85" x14ac:dyDescent="0.2">
      <c r="A360" s="284" t="s">
        <v>147</v>
      </c>
      <c r="B360" s="286">
        <v>1</v>
      </c>
      <c r="C360" s="284" t="s">
        <v>101</v>
      </c>
      <c r="D360" s="284" t="s">
        <v>100</v>
      </c>
      <c r="E360" s="284" t="s">
        <v>146</v>
      </c>
      <c r="F360" s="284" t="s">
        <v>150</v>
      </c>
      <c r="G360" s="284" t="s">
        <v>94</v>
      </c>
      <c r="H360" s="284" t="s">
        <v>97</v>
      </c>
      <c r="I360" s="284" t="s">
        <v>88</v>
      </c>
      <c r="J360" s="284" t="s">
        <v>111</v>
      </c>
      <c r="K360" s="284" t="s">
        <v>91</v>
      </c>
      <c r="L360" s="284" t="s">
        <v>111</v>
      </c>
      <c r="M360" s="284" t="s">
        <v>95</v>
      </c>
      <c r="N360" s="284" t="s">
        <v>94</v>
      </c>
      <c r="O360" s="284" t="s">
        <v>93</v>
      </c>
      <c r="P360" s="284" t="s">
        <v>91</v>
      </c>
      <c r="Q360" s="284" t="s">
        <v>92</v>
      </c>
      <c r="R360" s="284" t="s">
        <v>91</v>
      </c>
      <c r="S360" s="305"/>
      <c r="T360" s="284" t="s">
        <v>103</v>
      </c>
      <c r="U360" s="284" t="s">
        <v>90</v>
      </c>
      <c r="V360" s="284" t="s">
        <v>466</v>
      </c>
      <c r="W360" s="343"/>
      <c r="X360" s="309">
        <v>214.1</v>
      </c>
      <c r="Y360" s="311" t="s">
        <v>664</v>
      </c>
    </row>
    <row r="361" spans="1:25" s="185" customFormat="1" ht="25.85" x14ac:dyDescent="0.2">
      <c r="A361" s="284" t="s">
        <v>147</v>
      </c>
      <c r="B361" s="286">
        <v>2</v>
      </c>
      <c r="C361" s="284" t="s">
        <v>101</v>
      </c>
      <c r="D361" s="284" t="s">
        <v>100</v>
      </c>
      <c r="E361" s="284" t="s">
        <v>146</v>
      </c>
      <c r="F361" s="284" t="s">
        <v>149</v>
      </c>
      <c r="G361" s="284" t="s">
        <v>94</v>
      </c>
      <c r="H361" s="284" t="s">
        <v>97</v>
      </c>
      <c r="I361" s="284" t="s">
        <v>88</v>
      </c>
      <c r="J361" s="284" t="s">
        <v>111</v>
      </c>
      <c r="K361" s="284" t="s">
        <v>91</v>
      </c>
      <c r="L361" s="284" t="s">
        <v>111</v>
      </c>
      <c r="M361" s="284" t="s">
        <v>95</v>
      </c>
      <c r="N361" s="284" t="s">
        <v>94</v>
      </c>
      <c r="O361" s="284" t="s">
        <v>93</v>
      </c>
      <c r="P361" s="284" t="s">
        <v>91</v>
      </c>
      <c r="Q361" s="284" t="s">
        <v>92</v>
      </c>
      <c r="R361" s="284" t="s">
        <v>91</v>
      </c>
      <c r="S361" s="305"/>
      <c r="T361" s="284" t="s">
        <v>103</v>
      </c>
      <c r="U361" s="284" t="s">
        <v>90</v>
      </c>
      <c r="V361" s="284" t="s">
        <v>466</v>
      </c>
      <c r="W361" s="343"/>
      <c r="X361" s="309">
        <v>235.45</v>
      </c>
      <c r="Y361" s="311" t="s">
        <v>664</v>
      </c>
    </row>
    <row r="362" spans="1:25" s="185" customFormat="1" ht="25.85" x14ac:dyDescent="0.2">
      <c r="A362" s="284" t="s">
        <v>147</v>
      </c>
      <c r="B362" s="286">
        <v>3</v>
      </c>
      <c r="C362" s="284" t="s">
        <v>101</v>
      </c>
      <c r="D362" s="284" t="s">
        <v>100</v>
      </c>
      <c r="E362" s="284" t="s">
        <v>146</v>
      </c>
      <c r="F362" s="284" t="s">
        <v>148</v>
      </c>
      <c r="G362" s="284" t="s">
        <v>94</v>
      </c>
      <c r="H362" s="284" t="s">
        <v>97</v>
      </c>
      <c r="I362" s="284" t="s">
        <v>88</v>
      </c>
      <c r="J362" s="284" t="s">
        <v>111</v>
      </c>
      <c r="K362" s="284" t="s">
        <v>91</v>
      </c>
      <c r="L362" s="284" t="s">
        <v>111</v>
      </c>
      <c r="M362" s="284" t="s">
        <v>95</v>
      </c>
      <c r="N362" s="284" t="s">
        <v>94</v>
      </c>
      <c r="O362" s="284" t="s">
        <v>93</v>
      </c>
      <c r="P362" s="284" t="s">
        <v>91</v>
      </c>
      <c r="Q362" s="284" t="s">
        <v>92</v>
      </c>
      <c r="R362" s="284" t="s">
        <v>91</v>
      </c>
      <c r="S362" s="305"/>
      <c r="T362" s="284" t="s">
        <v>103</v>
      </c>
      <c r="U362" s="284" t="s">
        <v>90</v>
      </c>
      <c r="V362" s="284" t="s">
        <v>466</v>
      </c>
      <c r="W362" s="343"/>
      <c r="X362" s="309">
        <v>267.08</v>
      </c>
      <c r="Y362" s="311" t="s">
        <v>664</v>
      </c>
    </row>
    <row r="363" spans="1:25" s="185" customFormat="1" ht="25.85" x14ac:dyDescent="0.2">
      <c r="A363" s="284" t="s">
        <v>147</v>
      </c>
      <c r="B363" s="286">
        <v>4</v>
      </c>
      <c r="C363" s="284" t="s">
        <v>101</v>
      </c>
      <c r="D363" s="284" t="s">
        <v>100</v>
      </c>
      <c r="E363" s="284" t="s">
        <v>146</v>
      </c>
      <c r="F363" s="284" t="s">
        <v>145</v>
      </c>
      <c r="G363" s="284" t="s">
        <v>94</v>
      </c>
      <c r="H363" s="284" t="s">
        <v>97</v>
      </c>
      <c r="I363" s="284" t="s">
        <v>88</v>
      </c>
      <c r="J363" s="284" t="s">
        <v>111</v>
      </c>
      <c r="K363" s="284" t="s">
        <v>91</v>
      </c>
      <c r="L363" s="284" t="s">
        <v>111</v>
      </c>
      <c r="M363" s="284" t="s">
        <v>95</v>
      </c>
      <c r="N363" s="284" t="s">
        <v>94</v>
      </c>
      <c r="O363" s="284" t="s">
        <v>93</v>
      </c>
      <c r="P363" s="284" t="s">
        <v>91</v>
      </c>
      <c r="Q363" s="284" t="s">
        <v>92</v>
      </c>
      <c r="R363" s="284" t="s">
        <v>91</v>
      </c>
      <c r="S363" s="305"/>
      <c r="T363" s="284" t="s">
        <v>103</v>
      </c>
      <c r="U363" s="284" t="s">
        <v>90</v>
      </c>
      <c r="V363" s="284" t="s">
        <v>466</v>
      </c>
      <c r="W363" s="343"/>
      <c r="X363" s="309">
        <v>274.45999999999998</v>
      </c>
      <c r="Y363" s="311" t="s">
        <v>664</v>
      </c>
    </row>
    <row r="364" spans="1:25" s="185" customFormat="1" ht="25.85" x14ac:dyDescent="0.2">
      <c r="A364" s="284" t="s">
        <v>102</v>
      </c>
      <c r="B364" s="286">
        <v>1</v>
      </c>
      <c r="C364" s="284" t="s">
        <v>101</v>
      </c>
      <c r="D364" s="284" t="s">
        <v>109</v>
      </c>
      <c r="E364" s="284" t="s">
        <v>121</v>
      </c>
      <c r="F364" s="284" t="s">
        <v>107</v>
      </c>
      <c r="G364" s="286">
        <v>925</v>
      </c>
      <c r="H364" s="284" t="s">
        <v>97</v>
      </c>
      <c r="I364" s="284" t="s">
        <v>106</v>
      </c>
      <c r="J364" s="284" t="s">
        <v>96</v>
      </c>
      <c r="K364" s="284" t="s">
        <v>87</v>
      </c>
      <c r="L364" s="284" t="s">
        <v>96</v>
      </c>
      <c r="M364" s="284" t="s">
        <v>95</v>
      </c>
      <c r="N364" s="284" t="s">
        <v>94</v>
      </c>
      <c r="O364" s="284" t="s">
        <v>154</v>
      </c>
      <c r="P364" s="284" t="s">
        <v>91</v>
      </c>
      <c r="Q364" s="284" t="s">
        <v>92</v>
      </c>
      <c r="R364" s="284" t="s">
        <v>91</v>
      </c>
      <c r="S364" s="305"/>
      <c r="T364" s="284" t="s">
        <v>169</v>
      </c>
      <c r="U364" s="284" t="s">
        <v>90</v>
      </c>
      <c r="V364" s="305"/>
      <c r="W364" s="305"/>
      <c r="X364" s="309">
        <v>192.94</v>
      </c>
      <c r="Y364" s="311" t="s">
        <v>663</v>
      </c>
    </row>
    <row r="365" spans="1:25" s="185" customFormat="1" ht="25.85" x14ac:dyDescent="0.2">
      <c r="A365" s="284" t="s">
        <v>102</v>
      </c>
      <c r="B365" s="286">
        <v>2</v>
      </c>
      <c r="C365" s="284" t="s">
        <v>101</v>
      </c>
      <c r="D365" s="284" t="s">
        <v>100</v>
      </c>
      <c r="E365" s="284" t="s">
        <v>121</v>
      </c>
      <c r="F365" s="284" t="s">
        <v>117</v>
      </c>
      <c r="G365" s="286">
        <v>1200</v>
      </c>
      <c r="H365" s="284" t="s">
        <v>97</v>
      </c>
      <c r="I365" s="284" t="s">
        <v>88</v>
      </c>
      <c r="J365" s="284" t="s">
        <v>96</v>
      </c>
      <c r="K365" s="284" t="s">
        <v>87</v>
      </c>
      <c r="L365" s="284" t="s">
        <v>96</v>
      </c>
      <c r="M365" s="284" t="s">
        <v>95</v>
      </c>
      <c r="N365" s="284" t="s">
        <v>94</v>
      </c>
      <c r="O365" s="284" t="s">
        <v>154</v>
      </c>
      <c r="P365" s="284" t="s">
        <v>91</v>
      </c>
      <c r="Q365" s="284" t="s">
        <v>92</v>
      </c>
      <c r="R365" s="284" t="s">
        <v>91</v>
      </c>
      <c r="S365" s="305"/>
      <c r="T365" s="284" t="s">
        <v>169</v>
      </c>
      <c r="U365" s="284" t="s">
        <v>90</v>
      </c>
      <c r="V365" s="305"/>
      <c r="W365" s="305"/>
      <c r="X365" s="309">
        <v>196.34</v>
      </c>
      <c r="Y365" s="311" t="s">
        <v>663</v>
      </c>
    </row>
    <row r="366" spans="1:25" s="185" customFormat="1" ht="25.85" x14ac:dyDescent="0.2">
      <c r="A366" s="284" t="s">
        <v>102</v>
      </c>
      <c r="B366" s="286">
        <v>3</v>
      </c>
      <c r="C366" s="284" t="s">
        <v>101</v>
      </c>
      <c r="D366" s="284" t="s">
        <v>109</v>
      </c>
      <c r="E366" s="284" t="s">
        <v>118</v>
      </c>
      <c r="F366" s="284" t="s">
        <v>107</v>
      </c>
      <c r="G366" s="286">
        <v>925</v>
      </c>
      <c r="H366" s="284" t="s">
        <v>97</v>
      </c>
      <c r="I366" s="284" t="s">
        <v>106</v>
      </c>
      <c r="J366" s="284" t="s">
        <v>96</v>
      </c>
      <c r="K366" s="284" t="s">
        <v>87</v>
      </c>
      <c r="L366" s="284" t="s">
        <v>96</v>
      </c>
      <c r="M366" s="284" t="s">
        <v>95</v>
      </c>
      <c r="N366" s="284" t="s">
        <v>94</v>
      </c>
      <c r="O366" s="284" t="s">
        <v>154</v>
      </c>
      <c r="P366" s="284" t="s">
        <v>105</v>
      </c>
      <c r="Q366" s="284" t="s">
        <v>92</v>
      </c>
      <c r="R366" s="284" t="s">
        <v>91</v>
      </c>
      <c r="S366" s="305"/>
      <c r="T366" s="284" t="s">
        <v>103</v>
      </c>
      <c r="U366" s="284" t="s">
        <v>90</v>
      </c>
      <c r="V366" s="305"/>
      <c r="W366" s="305"/>
      <c r="X366" s="309">
        <v>192.94</v>
      </c>
      <c r="Y366" s="311" t="s">
        <v>663</v>
      </c>
    </row>
    <row r="367" spans="1:25" s="185" customFormat="1" ht="25.85" x14ac:dyDescent="0.2">
      <c r="A367" s="284" t="s">
        <v>102</v>
      </c>
      <c r="B367" s="286">
        <v>4</v>
      </c>
      <c r="C367" s="284" t="s">
        <v>101</v>
      </c>
      <c r="D367" s="284" t="s">
        <v>100</v>
      </c>
      <c r="E367" s="284" t="s">
        <v>121</v>
      </c>
      <c r="F367" s="284" t="s">
        <v>117</v>
      </c>
      <c r="G367" s="286">
        <v>1200</v>
      </c>
      <c r="H367" s="284" t="s">
        <v>97</v>
      </c>
      <c r="I367" s="284" t="s">
        <v>88</v>
      </c>
      <c r="J367" s="284" t="s">
        <v>96</v>
      </c>
      <c r="K367" s="284" t="s">
        <v>87</v>
      </c>
      <c r="L367" s="284" t="s">
        <v>96</v>
      </c>
      <c r="M367" s="284" t="s">
        <v>95</v>
      </c>
      <c r="N367" s="284" t="s">
        <v>94</v>
      </c>
      <c r="O367" s="284" t="s">
        <v>6</v>
      </c>
      <c r="P367" s="284" t="s">
        <v>91</v>
      </c>
      <c r="Q367" s="284" t="s">
        <v>92</v>
      </c>
      <c r="R367" s="284" t="s">
        <v>91</v>
      </c>
      <c r="S367" s="305"/>
      <c r="T367" s="284" t="s">
        <v>169</v>
      </c>
      <c r="U367" s="284" t="s">
        <v>90</v>
      </c>
      <c r="V367" s="305"/>
      <c r="W367" s="305"/>
      <c r="X367" s="309">
        <v>278.68</v>
      </c>
      <c r="Y367" s="311" t="s">
        <v>664</v>
      </c>
    </row>
    <row r="368" spans="1:25" s="185" customFormat="1" ht="25.85" x14ac:dyDescent="0.2">
      <c r="A368" s="284" t="s">
        <v>102</v>
      </c>
      <c r="B368" s="286">
        <v>5</v>
      </c>
      <c r="C368" s="284" t="s">
        <v>101</v>
      </c>
      <c r="D368" s="284" t="s">
        <v>100</v>
      </c>
      <c r="E368" s="284" t="s">
        <v>118</v>
      </c>
      <c r="F368" s="284" t="s">
        <v>117</v>
      </c>
      <c r="G368" s="286">
        <v>1200</v>
      </c>
      <c r="H368" s="284" t="s">
        <v>97</v>
      </c>
      <c r="I368" s="284" t="s">
        <v>88</v>
      </c>
      <c r="J368" s="284" t="s">
        <v>96</v>
      </c>
      <c r="K368" s="284" t="s">
        <v>87</v>
      </c>
      <c r="L368" s="284" t="s">
        <v>96</v>
      </c>
      <c r="M368" s="284" t="s">
        <v>95</v>
      </c>
      <c r="N368" s="284" t="s">
        <v>94</v>
      </c>
      <c r="O368" s="284" t="s">
        <v>93</v>
      </c>
      <c r="P368" s="284" t="s">
        <v>91</v>
      </c>
      <c r="Q368" s="284" t="s">
        <v>92</v>
      </c>
      <c r="R368" s="284" t="s">
        <v>91</v>
      </c>
      <c r="S368" s="305"/>
      <c r="T368" s="284" t="s">
        <v>169</v>
      </c>
      <c r="U368" s="284" t="s">
        <v>90</v>
      </c>
      <c r="V368" s="305"/>
      <c r="W368" s="305"/>
      <c r="X368" s="309">
        <v>278.68</v>
      </c>
      <c r="Y368" s="311" t="s">
        <v>664</v>
      </c>
    </row>
    <row r="369" spans="1:25" s="185" customFormat="1" ht="64.55" x14ac:dyDescent="0.2">
      <c r="A369" s="284" t="s">
        <v>102</v>
      </c>
      <c r="B369" s="286">
        <v>6</v>
      </c>
      <c r="C369" s="284" t="s">
        <v>101</v>
      </c>
      <c r="D369" s="284" t="s">
        <v>100</v>
      </c>
      <c r="E369" s="284" t="s">
        <v>116</v>
      </c>
      <c r="F369" s="284" t="s">
        <v>144</v>
      </c>
      <c r="G369" s="286">
        <v>2000</v>
      </c>
      <c r="H369" s="284" t="s">
        <v>139</v>
      </c>
      <c r="I369" s="284" t="s">
        <v>88</v>
      </c>
      <c r="J369" s="284" t="s">
        <v>96</v>
      </c>
      <c r="K369" s="284" t="s">
        <v>87</v>
      </c>
      <c r="L369" s="284" t="s">
        <v>96</v>
      </c>
      <c r="M369" s="284" t="s">
        <v>95</v>
      </c>
      <c r="N369" s="284" t="s">
        <v>94</v>
      </c>
      <c r="O369" s="284" t="s">
        <v>154</v>
      </c>
      <c r="P369" s="284" t="s">
        <v>113</v>
      </c>
      <c r="Q369" s="284" t="s">
        <v>92</v>
      </c>
      <c r="R369" s="284" t="s">
        <v>143</v>
      </c>
      <c r="S369" s="305"/>
      <c r="T369" s="305"/>
      <c r="U369" s="284" t="s">
        <v>90</v>
      </c>
      <c r="V369" s="305"/>
      <c r="W369" s="305"/>
      <c r="X369" s="309">
        <v>217.11</v>
      </c>
      <c r="Y369" s="311" t="s">
        <v>663</v>
      </c>
    </row>
    <row r="370" spans="1:25" s="185" customFormat="1" ht="25.85" x14ac:dyDescent="0.2">
      <c r="A370" s="284" t="s">
        <v>102</v>
      </c>
      <c r="B370" s="286">
        <v>7</v>
      </c>
      <c r="C370" s="284" t="s">
        <v>101</v>
      </c>
      <c r="D370" s="284" t="s">
        <v>109</v>
      </c>
      <c r="E370" s="284" t="s">
        <v>121</v>
      </c>
      <c r="F370" s="284" t="s">
        <v>142</v>
      </c>
      <c r="G370" s="284" t="s">
        <v>94</v>
      </c>
      <c r="H370" s="284" t="s">
        <v>97</v>
      </c>
      <c r="I370" s="284" t="s">
        <v>106</v>
      </c>
      <c r="J370" s="284" t="s">
        <v>96</v>
      </c>
      <c r="K370" s="284" t="s">
        <v>87</v>
      </c>
      <c r="L370" s="284" t="s">
        <v>96</v>
      </c>
      <c r="M370" s="284" t="s">
        <v>95</v>
      </c>
      <c r="N370" s="284" t="s">
        <v>94</v>
      </c>
      <c r="O370" s="284" t="s">
        <v>154</v>
      </c>
      <c r="P370" s="284" t="s">
        <v>91</v>
      </c>
      <c r="Q370" s="284" t="s">
        <v>92</v>
      </c>
      <c r="R370" s="284" t="s">
        <v>91</v>
      </c>
      <c r="S370" s="305"/>
      <c r="T370" s="284" t="s">
        <v>169</v>
      </c>
      <c r="U370" s="284" t="s">
        <v>90</v>
      </c>
      <c r="V370" s="305"/>
      <c r="W370" s="305"/>
      <c r="X370" s="309">
        <v>187.86</v>
      </c>
      <c r="Y370" s="311" t="s">
        <v>663</v>
      </c>
    </row>
    <row r="371" spans="1:25" s="185" customFormat="1" ht="77.45" x14ac:dyDescent="0.2">
      <c r="A371" s="284" t="s">
        <v>102</v>
      </c>
      <c r="B371" s="286">
        <v>8</v>
      </c>
      <c r="C371" s="284" t="s">
        <v>101</v>
      </c>
      <c r="D371" s="284" t="s">
        <v>141</v>
      </c>
      <c r="E371" s="284" t="s">
        <v>140</v>
      </c>
      <c r="F371" s="284" t="s">
        <v>620</v>
      </c>
      <c r="G371" s="284" t="s">
        <v>94</v>
      </c>
      <c r="H371" s="284" t="s">
        <v>139</v>
      </c>
      <c r="I371" s="284" t="s">
        <v>88</v>
      </c>
      <c r="J371" s="284" t="s">
        <v>96</v>
      </c>
      <c r="K371" s="284" t="s">
        <v>87</v>
      </c>
      <c r="L371" s="284" t="s">
        <v>96</v>
      </c>
      <c r="M371" s="284" t="s">
        <v>95</v>
      </c>
      <c r="N371" s="284" t="s">
        <v>94</v>
      </c>
      <c r="O371" s="284" t="s">
        <v>154</v>
      </c>
      <c r="P371" s="284" t="s">
        <v>105</v>
      </c>
      <c r="Q371" s="305" t="s">
        <v>138</v>
      </c>
      <c r="R371" s="284" t="s">
        <v>137</v>
      </c>
      <c r="S371" s="305"/>
      <c r="T371" s="284" t="s">
        <v>103</v>
      </c>
      <c r="U371" s="284" t="s">
        <v>90</v>
      </c>
      <c r="V371" s="305"/>
      <c r="W371" s="305"/>
      <c r="X371" s="309">
        <v>278.19</v>
      </c>
      <c r="Y371" s="185" t="s">
        <v>666</v>
      </c>
    </row>
    <row r="372" spans="1:25" s="185" customFormat="1" ht="25.85" x14ac:dyDescent="0.2">
      <c r="A372" s="284" t="s">
        <v>102</v>
      </c>
      <c r="B372" s="286">
        <v>9</v>
      </c>
      <c r="C372" s="284" t="s">
        <v>101</v>
      </c>
      <c r="D372" s="284" t="s">
        <v>109</v>
      </c>
      <c r="E372" s="284" t="s">
        <v>136</v>
      </c>
      <c r="F372" s="284" t="s">
        <v>135</v>
      </c>
      <c r="G372" s="284" t="s">
        <v>132</v>
      </c>
      <c r="H372" s="284" t="s">
        <v>97</v>
      </c>
      <c r="I372" s="284" t="s">
        <v>106</v>
      </c>
      <c r="J372" s="284" t="s">
        <v>96</v>
      </c>
      <c r="K372" s="284" t="s">
        <v>87</v>
      </c>
      <c r="L372" s="284" t="s">
        <v>96</v>
      </c>
      <c r="M372" s="284" t="s">
        <v>131</v>
      </c>
      <c r="N372" s="284" t="s">
        <v>94</v>
      </c>
      <c r="O372" s="305" t="s">
        <v>130</v>
      </c>
      <c r="P372" s="284" t="s">
        <v>105</v>
      </c>
      <c r="Q372" s="284" t="s">
        <v>134</v>
      </c>
      <c r="R372" s="284" t="s">
        <v>91</v>
      </c>
      <c r="S372" s="305"/>
      <c r="T372" s="284" t="s">
        <v>103</v>
      </c>
      <c r="U372" s="284" t="s">
        <v>90</v>
      </c>
      <c r="V372" s="305"/>
      <c r="W372" s="305"/>
      <c r="X372" s="186">
        <v>0</v>
      </c>
      <c r="Y372" s="310" t="s">
        <v>690</v>
      </c>
    </row>
    <row r="373" spans="1:25" s="185" customFormat="1" ht="25.85" x14ac:dyDescent="0.2">
      <c r="A373" s="284" t="s">
        <v>102</v>
      </c>
      <c r="B373" s="286">
        <v>12</v>
      </c>
      <c r="C373" s="284" t="s">
        <v>101</v>
      </c>
      <c r="D373" s="284" t="s">
        <v>100</v>
      </c>
      <c r="E373" s="284" t="s">
        <v>99</v>
      </c>
      <c r="F373" s="284" t="s">
        <v>117</v>
      </c>
      <c r="G373" s="286">
        <v>1200</v>
      </c>
      <c r="H373" s="284" t="s">
        <v>97</v>
      </c>
      <c r="I373" s="284" t="s">
        <v>88</v>
      </c>
      <c r="J373" s="284" t="s">
        <v>96</v>
      </c>
      <c r="K373" s="284" t="s">
        <v>87</v>
      </c>
      <c r="L373" s="284" t="s">
        <v>96</v>
      </c>
      <c r="M373" s="284" t="s">
        <v>95</v>
      </c>
      <c r="N373" s="284" t="s">
        <v>94</v>
      </c>
      <c r="O373" s="284" t="s">
        <v>154</v>
      </c>
      <c r="P373" s="284" t="s">
        <v>91</v>
      </c>
      <c r="Q373" s="284" t="s">
        <v>92</v>
      </c>
      <c r="R373" s="284" t="s">
        <v>91</v>
      </c>
      <c r="S373" s="305"/>
      <c r="T373" s="284" t="s">
        <v>169</v>
      </c>
      <c r="U373" s="284" t="s">
        <v>90</v>
      </c>
      <c r="V373" s="305"/>
      <c r="W373" s="305"/>
      <c r="X373" s="309">
        <v>196.34</v>
      </c>
      <c r="Y373" s="311" t="s">
        <v>663</v>
      </c>
    </row>
    <row r="374" spans="1:25" s="185" customFormat="1" ht="25.85" x14ac:dyDescent="0.2">
      <c r="A374" s="284" t="s">
        <v>102</v>
      </c>
      <c r="B374" s="286">
        <v>13</v>
      </c>
      <c r="C374" s="284" t="s">
        <v>101</v>
      </c>
      <c r="D374" s="284" t="s">
        <v>100</v>
      </c>
      <c r="E374" s="284" t="s">
        <v>99</v>
      </c>
      <c r="F374" s="284" t="s">
        <v>133</v>
      </c>
      <c r="G374" s="284" t="s">
        <v>132</v>
      </c>
      <c r="H374" s="284" t="s">
        <v>97</v>
      </c>
      <c r="I374" s="284" t="s">
        <v>88</v>
      </c>
      <c r="J374" s="284" t="s">
        <v>96</v>
      </c>
      <c r="K374" s="284" t="s">
        <v>87</v>
      </c>
      <c r="L374" s="284" t="s">
        <v>96</v>
      </c>
      <c r="M374" s="284" t="s">
        <v>131</v>
      </c>
      <c r="N374" s="284" t="s">
        <v>94</v>
      </c>
      <c r="O374" s="305" t="s">
        <v>130</v>
      </c>
      <c r="P374" s="284" t="s">
        <v>105</v>
      </c>
      <c r="Q374" s="284" t="s">
        <v>92</v>
      </c>
      <c r="R374" s="284" t="s">
        <v>91</v>
      </c>
      <c r="S374" s="305"/>
      <c r="T374" s="284" t="s">
        <v>103</v>
      </c>
      <c r="U374" s="284" t="s">
        <v>90</v>
      </c>
      <c r="V374" s="305"/>
      <c r="W374" s="305"/>
      <c r="X374" s="309">
        <v>0</v>
      </c>
      <c r="Y374" s="310" t="s">
        <v>690</v>
      </c>
    </row>
    <row r="375" spans="1:25" s="185" customFormat="1" ht="25.85" x14ac:dyDescent="0.2">
      <c r="A375" s="284" t="s">
        <v>102</v>
      </c>
      <c r="B375" s="286">
        <v>14</v>
      </c>
      <c r="C375" s="284" t="s">
        <v>101</v>
      </c>
      <c r="D375" s="284" t="s">
        <v>100</v>
      </c>
      <c r="E375" s="284" t="s">
        <v>99</v>
      </c>
      <c r="F375" s="284" t="s">
        <v>117</v>
      </c>
      <c r="G375" s="286">
        <v>1200</v>
      </c>
      <c r="H375" s="284" t="s">
        <v>97</v>
      </c>
      <c r="I375" s="284" t="s">
        <v>88</v>
      </c>
      <c r="J375" s="284" t="s">
        <v>96</v>
      </c>
      <c r="K375" s="284" t="s">
        <v>87</v>
      </c>
      <c r="L375" s="284" t="s">
        <v>96</v>
      </c>
      <c r="M375" s="284" t="s">
        <v>95</v>
      </c>
      <c r="N375" s="284" t="s">
        <v>94</v>
      </c>
      <c r="O375" s="284" t="s">
        <v>93</v>
      </c>
      <c r="P375" s="284" t="s">
        <v>91</v>
      </c>
      <c r="Q375" s="284" t="s">
        <v>92</v>
      </c>
      <c r="R375" s="284" t="s">
        <v>91</v>
      </c>
      <c r="S375" s="305"/>
      <c r="T375" s="284" t="s">
        <v>169</v>
      </c>
      <c r="U375" s="284" t="s">
        <v>90</v>
      </c>
      <c r="V375" s="305"/>
      <c r="W375" s="305"/>
      <c r="X375" s="309">
        <v>278.68</v>
      </c>
      <c r="Y375" s="311" t="s">
        <v>664</v>
      </c>
    </row>
    <row r="376" spans="1:25" s="185" customFormat="1" ht="25.85" x14ac:dyDescent="0.2">
      <c r="A376" s="284" t="s">
        <v>102</v>
      </c>
      <c r="B376" s="286">
        <v>15</v>
      </c>
      <c r="C376" s="284" t="s">
        <v>101</v>
      </c>
      <c r="D376" s="284" t="s">
        <v>100</v>
      </c>
      <c r="E376" s="284" t="s">
        <v>99</v>
      </c>
      <c r="F376" s="284" t="s">
        <v>117</v>
      </c>
      <c r="G376" s="286">
        <v>1200</v>
      </c>
      <c r="H376" s="284" t="s">
        <v>97</v>
      </c>
      <c r="I376" s="284" t="s">
        <v>88</v>
      </c>
      <c r="J376" s="284" t="s">
        <v>96</v>
      </c>
      <c r="K376" s="284" t="s">
        <v>87</v>
      </c>
      <c r="L376" s="284" t="s">
        <v>96</v>
      </c>
      <c r="M376" s="284" t="s">
        <v>95</v>
      </c>
      <c r="N376" s="284" t="s">
        <v>94</v>
      </c>
      <c r="O376" s="284" t="s">
        <v>93</v>
      </c>
      <c r="P376" s="284" t="s">
        <v>91</v>
      </c>
      <c r="Q376" s="284" t="s">
        <v>92</v>
      </c>
      <c r="R376" s="284" t="s">
        <v>91</v>
      </c>
      <c r="S376" s="305"/>
      <c r="T376" s="284" t="s">
        <v>169</v>
      </c>
      <c r="U376" s="284" t="s">
        <v>90</v>
      </c>
      <c r="V376" s="305"/>
      <c r="W376" s="305"/>
      <c r="X376" s="309">
        <v>278.68</v>
      </c>
      <c r="Y376" s="311" t="s">
        <v>664</v>
      </c>
    </row>
    <row r="377" spans="1:25" s="185" customFormat="1" ht="51.65" x14ac:dyDescent="0.2">
      <c r="A377" s="284" t="s">
        <v>102</v>
      </c>
      <c r="B377" s="286">
        <v>16</v>
      </c>
      <c r="C377" s="284" t="s">
        <v>101</v>
      </c>
      <c r="D377" s="284" t="s">
        <v>129</v>
      </c>
      <c r="E377" s="284" t="s">
        <v>128</v>
      </c>
      <c r="F377" s="284" t="s">
        <v>127</v>
      </c>
      <c r="G377" s="286">
        <v>825</v>
      </c>
      <c r="H377" s="284" t="s">
        <v>97</v>
      </c>
      <c r="I377" s="284" t="s">
        <v>106</v>
      </c>
      <c r="J377" s="284" t="s">
        <v>126</v>
      </c>
      <c r="K377" s="284" t="s">
        <v>91</v>
      </c>
      <c r="L377" s="284" t="s">
        <v>126</v>
      </c>
      <c r="M377" s="284" t="s">
        <v>125</v>
      </c>
      <c r="N377" s="284" t="s">
        <v>94</v>
      </c>
      <c r="O377" s="284" t="s">
        <v>91</v>
      </c>
      <c r="P377" s="284" t="s">
        <v>124</v>
      </c>
      <c r="Q377" s="284" t="s">
        <v>123</v>
      </c>
      <c r="R377" s="284" t="s">
        <v>91</v>
      </c>
      <c r="S377" s="305"/>
      <c r="T377" s="284" t="s">
        <v>122</v>
      </c>
      <c r="U377" s="284" t="s">
        <v>110</v>
      </c>
      <c r="V377" s="305"/>
      <c r="W377" s="305"/>
      <c r="X377" s="309">
        <v>0</v>
      </c>
      <c r="Y377" s="185" t="s">
        <v>655</v>
      </c>
    </row>
    <row r="378" spans="1:25" s="185" customFormat="1" ht="51.65" x14ac:dyDescent="0.2">
      <c r="A378" s="284" t="s">
        <v>102</v>
      </c>
      <c r="B378" s="286">
        <v>17</v>
      </c>
      <c r="C378" s="284" t="s">
        <v>101</v>
      </c>
      <c r="D378" s="284" t="s">
        <v>129</v>
      </c>
      <c r="E378" s="284" t="s">
        <v>128</v>
      </c>
      <c r="F378" s="284" t="s">
        <v>127</v>
      </c>
      <c r="G378" s="286">
        <v>825</v>
      </c>
      <c r="H378" s="284" t="s">
        <v>97</v>
      </c>
      <c r="I378" s="284" t="s">
        <v>106</v>
      </c>
      <c r="J378" s="284" t="s">
        <v>126</v>
      </c>
      <c r="K378" s="284" t="s">
        <v>91</v>
      </c>
      <c r="L378" s="284" t="s">
        <v>126</v>
      </c>
      <c r="M378" s="284" t="s">
        <v>125</v>
      </c>
      <c r="N378" s="284" t="s">
        <v>94</v>
      </c>
      <c r="O378" s="284" t="s">
        <v>91</v>
      </c>
      <c r="P378" s="284" t="s">
        <v>124</v>
      </c>
      <c r="Q378" s="284" t="s">
        <v>123</v>
      </c>
      <c r="R378" s="284" t="s">
        <v>91</v>
      </c>
      <c r="S378" s="305"/>
      <c r="T378" s="284" t="s">
        <v>122</v>
      </c>
      <c r="U378" s="284" t="s">
        <v>110</v>
      </c>
      <c r="V378" s="305"/>
      <c r="W378" s="305"/>
      <c r="X378" s="309">
        <v>0</v>
      </c>
      <c r="Y378" s="185" t="s">
        <v>655</v>
      </c>
    </row>
    <row r="379" spans="1:25" s="185" customFormat="1" ht="51.65" x14ac:dyDescent="0.2">
      <c r="A379" s="284" t="s">
        <v>102</v>
      </c>
      <c r="B379" s="286">
        <v>18</v>
      </c>
      <c r="C379" s="284" t="s">
        <v>101</v>
      </c>
      <c r="D379" s="284" t="s">
        <v>129</v>
      </c>
      <c r="E379" s="284" t="s">
        <v>128</v>
      </c>
      <c r="F379" s="284" t="s">
        <v>127</v>
      </c>
      <c r="G379" s="286">
        <v>825</v>
      </c>
      <c r="H379" s="284" t="s">
        <v>97</v>
      </c>
      <c r="I379" s="284" t="s">
        <v>106</v>
      </c>
      <c r="J379" s="284" t="s">
        <v>126</v>
      </c>
      <c r="K379" s="284" t="s">
        <v>91</v>
      </c>
      <c r="L379" s="284" t="s">
        <v>126</v>
      </c>
      <c r="M379" s="284" t="s">
        <v>125</v>
      </c>
      <c r="N379" s="284" t="s">
        <v>94</v>
      </c>
      <c r="O379" s="284" t="s">
        <v>91</v>
      </c>
      <c r="P379" s="284" t="s">
        <v>124</v>
      </c>
      <c r="Q379" s="284" t="s">
        <v>123</v>
      </c>
      <c r="R379" s="284" t="s">
        <v>91</v>
      </c>
      <c r="S379" s="305"/>
      <c r="T379" s="284" t="s">
        <v>122</v>
      </c>
      <c r="U379" s="284" t="s">
        <v>110</v>
      </c>
      <c r="V379" s="305"/>
      <c r="W379" s="305"/>
      <c r="X379" s="309">
        <v>0</v>
      </c>
      <c r="Y379" s="185" t="s">
        <v>655</v>
      </c>
    </row>
    <row r="380" spans="1:25" s="185" customFormat="1" ht="51.65" x14ac:dyDescent="0.2">
      <c r="A380" s="284" t="s">
        <v>102</v>
      </c>
      <c r="B380" s="286">
        <v>19</v>
      </c>
      <c r="C380" s="284" t="s">
        <v>101</v>
      </c>
      <c r="D380" s="284" t="s">
        <v>129</v>
      </c>
      <c r="E380" s="284" t="s">
        <v>128</v>
      </c>
      <c r="F380" s="284" t="s">
        <v>127</v>
      </c>
      <c r="G380" s="286">
        <v>825</v>
      </c>
      <c r="H380" s="284" t="s">
        <v>97</v>
      </c>
      <c r="I380" s="284" t="s">
        <v>106</v>
      </c>
      <c r="J380" s="284" t="s">
        <v>126</v>
      </c>
      <c r="K380" s="284" t="s">
        <v>91</v>
      </c>
      <c r="L380" s="284" t="s">
        <v>126</v>
      </c>
      <c r="M380" s="284" t="s">
        <v>125</v>
      </c>
      <c r="N380" s="284" t="s">
        <v>94</v>
      </c>
      <c r="O380" s="284" t="s">
        <v>91</v>
      </c>
      <c r="P380" s="284" t="s">
        <v>124</v>
      </c>
      <c r="Q380" s="284" t="s">
        <v>123</v>
      </c>
      <c r="R380" s="284" t="s">
        <v>91</v>
      </c>
      <c r="S380" s="305"/>
      <c r="T380" s="284" t="s">
        <v>122</v>
      </c>
      <c r="U380" s="284" t="s">
        <v>110</v>
      </c>
      <c r="V380" s="305"/>
      <c r="W380" s="305"/>
      <c r="X380" s="309">
        <v>0</v>
      </c>
      <c r="Y380" s="185" t="s">
        <v>655</v>
      </c>
    </row>
    <row r="381" spans="1:25" s="185" customFormat="1" ht="51.65" x14ac:dyDescent="0.2">
      <c r="A381" s="284" t="s">
        <v>102</v>
      </c>
      <c r="B381" s="286">
        <v>20</v>
      </c>
      <c r="C381" s="284" t="s">
        <v>101</v>
      </c>
      <c r="D381" s="284" t="s">
        <v>129</v>
      </c>
      <c r="E381" s="284" t="s">
        <v>128</v>
      </c>
      <c r="F381" s="284" t="s">
        <v>127</v>
      </c>
      <c r="G381" s="286">
        <v>825</v>
      </c>
      <c r="H381" s="284" t="s">
        <v>97</v>
      </c>
      <c r="I381" s="284" t="s">
        <v>106</v>
      </c>
      <c r="J381" s="284" t="s">
        <v>126</v>
      </c>
      <c r="K381" s="284" t="s">
        <v>91</v>
      </c>
      <c r="L381" s="284" t="s">
        <v>126</v>
      </c>
      <c r="M381" s="284" t="s">
        <v>125</v>
      </c>
      <c r="N381" s="284" t="s">
        <v>94</v>
      </c>
      <c r="O381" s="284" t="s">
        <v>91</v>
      </c>
      <c r="P381" s="284" t="s">
        <v>124</v>
      </c>
      <c r="Q381" s="284" t="s">
        <v>123</v>
      </c>
      <c r="R381" s="284" t="s">
        <v>91</v>
      </c>
      <c r="S381" s="305"/>
      <c r="T381" s="284" t="s">
        <v>122</v>
      </c>
      <c r="U381" s="284" t="s">
        <v>110</v>
      </c>
      <c r="V381" s="305"/>
      <c r="W381" s="305"/>
      <c r="X381" s="309">
        <v>0</v>
      </c>
      <c r="Y381" s="185" t="s">
        <v>655</v>
      </c>
    </row>
    <row r="382" spans="1:25" s="185" customFormat="1" ht="51.65" x14ac:dyDescent="0.2">
      <c r="A382" s="284" t="s">
        <v>102</v>
      </c>
      <c r="B382" s="286">
        <v>21</v>
      </c>
      <c r="C382" s="284" t="s">
        <v>101</v>
      </c>
      <c r="D382" s="284" t="s">
        <v>129</v>
      </c>
      <c r="E382" s="284" t="s">
        <v>128</v>
      </c>
      <c r="F382" s="284" t="s">
        <v>127</v>
      </c>
      <c r="G382" s="286">
        <v>825</v>
      </c>
      <c r="H382" s="284" t="s">
        <v>97</v>
      </c>
      <c r="I382" s="284" t="s">
        <v>106</v>
      </c>
      <c r="J382" s="284" t="s">
        <v>126</v>
      </c>
      <c r="K382" s="284" t="s">
        <v>91</v>
      </c>
      <c r="L382" s="284" t="s">
        <v>126</v>
      </c>
      <c r="M382" s="284" t="s">
        <v>125</v>
      </c>
      <c r="N382" s="284" t="s">
        <v>94</v>
      </c>
      <c r="O382" s="284" t="s">
        <v>91</v>
      </c>
      <c r="P382" s="284" t="s">
        <v>124</v>
      </c>
      <c r="Q382" s="284" t="s">
        <v>123</v>
      </c>
      <c r="R382" s="284" t="s">
        <v>91</v>
      </c>
      <c r="S382" s="305"/>
      <c r="T382" s="284" t="s">
        <v>122</v>
      </c>
      <c r="U382" s="284" t="s">
        <v>110</v>
      </c>
      <c r="V382" s="305"/>
      <c r="W382" s="305"/>
      <c r="X382" s="309">
        <v>0</v>
      </c>
      <c r="Y382" s="185" t="s">
        <v>655</v>
      </c>
    </row>
    <row r="383" spans="1:25" s="185" customFormat="1" ht="25.85" x14ac:dyDescent="0.2">
      <c r="A383" s="284" t="s">
        <v>102</v>
      </c>
      <c r="B383" s="286">
        <v>22</v>
      </c>
      <c r="C383" s="284" t="s">
        <v>101</v>
      </c>
      <c r="D383" s="284" t="s">
        <v>109</v>
      </c>
      <c r="E383" s="284" t="s">
        <v>121</v>
      </c>
      <c r="F383" s="284" t="s">
        <v>107</v>
      </c>
      <c r="G383" s="286">
        <v>825</v>
      </c>
      <c r="H383" s="284" t="s">
        <v>97</v>
      </c>
      <c r="I383" s="284" t="s">
        <v>106</v>
      </c>
      <c r="J383" s="284" t="s">
        <v>96</v>
      </c>
      <c r="K383" s="284" t="s">
        <v>87</v>
      </c>
      <c r="L383" s="284" t="s">
        <v>96</v>
      </c>
      <c r="M383" s="284" t="s">
        <v>120</v>
      </c>
      <c r="N383" s="284" t="s">
        <v>94</v>
      </c>
      <c r="O383" s="284" t="s">
        <v>154</v>
      </c>
      <c r="P383" s="284" t="s">
        <v>113</v>
      </c>
      <c r="Q383" s="284" t="s">
        <v>119</v>
      </c>
      <c r="R383" s="284" t="s">
        <v>91</v>
      </c>
      <c r="S383" s="305"/>
      <c r="T383" s="284" t="s">
        <v>103</v>
      </c>
      <c r="U383" s="284" t="s">
        <v>110</v>
      </c>
      <c r="V383" s="305"/>
      <c r="W383" s="305"/>
      <c r="X383" s="309">
        <v>196.65</v>
      </c>
      <c r="Y383" s="311" t="s">
        <v>663</v>
      </c>
    </row>
    <row r="384" spans="1:25" s="185" customFormat="1" ht="25.85" x14ac:dyDescent="0.2">
      <c r="A384" s="284" t="s">
        <v>102</v>
      </c>
      <c r="B384" s="286">
        <v>30</v>
      </c>
      <c r="C384" s="284" t="s">
        <v>101</v>
      </c>
      <c r="D384" s="284" t="s">
        <v>100</v>
      </c>
      <c r="E384" s="284" t="s">
        <v>118</v>
      </c>
      <c r="F384" s="284" t="s">
        <v>117</v>
      </c>
      <c r="G384" s="286">
        <v>1200</v>
      </c>
      <c r="H384" s="284" t="s">
        <v>97</v>
      </c>
      <c r="I384" s="284" t="s">
        <v>88</v>
      </c>
      <c r="J384" s="284" t="s">
        <v>96</v>
      </c>
      <c r="K384" s="284" t="s">
        <v>87</v>
      </c>
      <c r="L384" s="284" t="s">
        <v>96</v>
      </c>
      <c r="M384" s="284" t="s">
        <v>95</v>
      </c>
      <c r="N384" s="284" t="s">
        <v>94</v>
      </c>
      <c r="O384" s="284" t="s">
        <v>6</v>
      </c>
      <c r="P384" s="284" t="s">
        <v>91</v>
      </c>
      <c r="Q384" s="284" t="s">
        <v>92</v>
      </c>
      <c r="R384" s="284" t="s">
        <v>91</v>
      </c>
      <c r="S384" s="305"/>
      <c r="T384" s="284" t="s">
        <v>169</v>
      </c>
      <c r="U384" s="284" t="s">
        <v>90</v>
      </c>
      <c r="V384" s="305"/>
      <c r="W384" s="305"/>
      <c r="X384" s="309">
        <v>278.68</v>
      </c>
      <c r="Y384" s="311" t="s">
        <v>664</v>
      </c>
    </row>
    <row r="385" spans="1:25" s="185" customFormat="1" ht="25.85" x14ac:dyDescent="0.2">
      <c r="A385" s="284" t="s">
        <v>102</v>
      </c>
      <c r="B385" s="286">
        <v>31</v>
      </c>
      <c r="C385" s="284" t="s">
        <v>101</v>
      </c>
      <c r="D385" s="284" t="s">
        <v>109</v>
      </c>
      <c r="E385" s="284" t="s">
        <v>116</v>
      </c>
      <c r="F385" s="284" t="s">
        <v>159</v>
      </c>
      <c r="G385" s="286">
        <v>1050</v>
      </c>
      <c r="H385" s="284" t="s">
        <v>97</v>
      </c>
      <c r="I385" s="284" t="s">
        <v>106</v>
      </c>
      <c r="J385" s="284" t="s">
        <v>96</v>
      </c>
      <c r="K385" s="284" t="s">
        <v>87</v>
      </c>
      <c r="L385" s="284" t="s">
        <v>96</v>
      </c>
      <c r="M385" s="284" t="s">
        <v>95</v>
      </c>
      <c r="N385" s="284" t="s">
        <v>94</v>
      </c>
      <c r="O385" s="284" t="s">
        <v>93</v>
      </c>
      <c r="P385" s="284" t="s">
        <v>105</v>
      </c>
      <c r="Q385" s="284" t="s">
        <v>92</v>
      </c>
      <c r="R385" s="284" t="s">
        <v>91</v>
      </c>
      <c r="S385" s="305"/>
      <c r="T385" s="284" t="s">
        <v>103</v>
      </c>
      <c r="U385" s="284" t="s">
        <v>90</v>
      </c>
      <c r="V385" s="305"/>
      <c r="W385" s="305"/>
      <c r="X385" s="309">
        <v>276.31</v>
      </c>
      <c r="Y385" s="313" t="s">
        <v>662</v>
      </c>
    </row>
    <row r="386" spans="1:25" s="185" customFormat="1" ht="51.65" x14ac:dyDescent="0.2">
      <c r="A386" s="284" t="s">
        <v>102</v>
      </c>
      <c r="B386" s="286">
        <v>32</v>
      </c>
      <c r="C386" s="284" t="s">
        <v>101</v>
      </c>
      <c r="D386" s="284" t="s">
        <v>109</v>
      </c>
      <c r="E386" s="284" t="s">
        <v>115</v>
      </c>
      <c r="F386" s="284" t="s">
        <v>159</v>
      </c>
      <c r="G386" s="286">
        <v>1050</v>
      </c>
      <c r="H386" s="284" t="s">
        <v>97</v>
      </c>
      <c r="I386" s="284" t="s">
        <v>106</v>
      </c>
      <c r="J386" s="284" t="s">
        <v>96</v>
      </c>
      <c r="K386" s="284" t="s">
        <v>87</v>
      </c>
      <c r="L386" s="284" t="s">
        <v>96</v>
      </c>
      <c r="M386" s="284" t="s">
        <v>94</v>
      </c>
      <c r="N386" s="284" t="s">
        <v>94</v>
      </c>
      <c r="O386" s="284" t="s">
        <v>93</v>
      </c>
      <c r="P386" s="284" t="s">
        <v>105</v>
      </c>
      <c r="Q386" s="284" t="s">
        <v>505</v>
      </c>
      <c r="R386" s="284" t="s">
        <v>104</v>
      </c>
      <c r="S386" s="305"/>
      <c r="T386" s="284" t="s">
        <v>103</v>
      </c>
      <c r="U386" s="284" t="s">
        <v>90</v>
      </c>
      <c r="V386" s="305"/>
      <c r="W386" s="305"/>
      <c r="X386" s="309">
        <v>276.31</v>
      </c>
      <c r="Y386" s="313" t="s">
        <v>660</v>
      </c>
    </row>
    <row r="387" spans="1:25" s="185" customFormat="1" ht="25.85" x14ac:dyDescent="0.2">
      <c r="A387" s="284" t="s">
        <v>621</v>
      </c>
      <c r="B387" s="295">
        <v>33</v>
      </c>
      <c r="C387" s="284" t="s">
        <v>585</v>
      </c>
      <c r="D387" s="284" t="s">
        <v>622</v>
      </c>
      <c r="E387" s="284" t="s">
        <v>623</v>
      </c>
      <c r="F387" s="284" t="s">
        <v>624</v>
      </c>
      <c r="G387" s="295">
        <v>825</v>
      </c>
      <c r="H387" s="284" t="s">
        <v>590</v>
      </c>
      <c r="I387" s="284" t="s">
        <v>591</v>
      </c>
      <c r="J387" s="284" t="s">
        <v>625</v>
      </c>
      <c r="K387" s="284" t="s">
        <v>626</v>
      </c>
      <c r="L387" s="284" t="s">
        <v>625</v>
      </c>
      <c r="M387" s="284" t="s">
        <v>589</v>
      </c>
      <c r="N387" s="284" t="s">
        <v>589</v>
      </c>
      <c r="O387" s="284" t="s">
        <v>627</v>
      </c>
      <c r="P387" s="284" t="s">
        <v>628</v>
      </c>
      <c r="Q387" s="284" t="s">
        <v>613</v>
      </c>
      <c r="R387" s="284" t="s">
        <v>593</v>
      </c>
      <c r="S387" s="295">
        <v>0</v>
      </c>
      <c r="T387" s="284" t="s">
        <v>629</v>
      </c>
      <c r="U387" s="284" t="s">
        <v>614</v>
      </c>
      <c r="V387" s="305"/>
      <c r="W387" s="305"/>
      <c r="X387" s="309">
        <v>0</v>
      </c>
      <c r="Y387" s="185" t="s">
        <v>645</v>
      </c>
    </row>
    <row r="388" spans="1:25" s="185" customFormat="1" ht="25.85" x14ac:dyDescent="0.2">
      <c r="A388" s="284" t="s">
        <v>102</v>
      </c>
      <c r="B388" s="286">
        <v>34</v>
      </c>
      <c r="C388" s="284" t="s">
        <v>101</v>
      </c>
      <c r="D388" s="284" t="s">
        <v>109</v>
      </c>
      <c r="E388" s="284" t="s">
        <v>115</v>
      </c>
      <c r="F388" s="284" t="s">
        <v>159</v>
      </c>
      <c r="G388" s="286">
        <v>1050</v>
      </c>
      <c r="H388" s="284" t="s">
        <v>97</v>
      </c>
      <c r="I388" s="284" t="s">
        <v>106</v>
      </c>
      <c r="J388" s="284" t="s">
        <v>96</v>
      </c>
      <c r="K388" s="284" t="s">
        <v>87</v>
      </c>
      <c r="L388" s="284" t="s">
        <v>96</v>
      </c>
      <c r="M388" s="284" t="s">
        <v>94</v>
      </c>
      <c r="N388" s="284" t="s">
        <v>94</v>
      </c>
      <c r="O388" s="284" t="s">
        <v>93</v>
      </c>
      <c r="P388" s="284" t="s">
        <v>105</v>
      </c>
      <c r="Q388" s="284" t="s">
        <v>92</v>
      </c>
      <c r="R388" s="284" t="s">
        <v>91</v>
      </c>
      <c r="S388" s="305"/>
      <c r="T388" s="284" t="s">
        <v>103</v>
      </c>
      <c r="U388" s="284" t="s">
        <v>90</v>
      </c>
      <c r="V388" s="305"/>
      <c r="W388" s="305"/>
      <c r="X388" s="309">
        <v>276.31</v>
      </c>
      <c r="Y388" s="313" t="s">
        <v>660</v>
      </c>
    </row>
    <row r="389" spans="1:25" s="185" customFormat="1" ht="51.65" x14ac:dyDescent="0.2">
      <c r="A389" s="284" t="s">
        <v>102</v>
      </c>
      <c r="B389" s="286">
        <v>35</v>
      </c>
      <c r="C389" s="284" t="s">
        <v>101</v>
      </c>
      <c r="D389" s="284" t="s">
        <v>109</v>
      </c>
      <c r="E389" s="284" t="s">
        <v>112</v>
      </c>
      <c r="F389" s="284" t="s">
        <v>107</v>
      </c>
      <c r="G389" s="286">
        <v>825</v>
      </c>
      <c r="H389" s="284" t="s">
        <v>97</v>
      </c>
      <c r="I389" s="284" t="s">
        <v>106</v>
      </c>
      <c r="J389" s="284" t="s">
        <v>111</v>
      </c>
      <c r="K389" s="284" t="s">
        <v>87</v>
      </c>
      <c r="L389" s="284" t="s">
        <v>111</v>
      </c>
      <c r="M389" s="284" t="s">
        <v>114</v>
      </c>
      <c r="N389" s="284" t="s">
        <v>94</v>
      </c>
      <c r="O389" s="284" t="s">
        <v>154</v>
      </c>
      <c r="P389" s="284" t="s">
        <v>113</v>
      </c>
      <c r="Q389" s="284" t="s">
        <v>505</v>
      </c>
      <c r="R389" s="305" t="s">
        <v>630</v>
      </c>
      <c r="S389" s="305"/>
      <c r="T389" s="284" t="s">
        <v>103</v>
      </c>
      <c r="U389" s="284" t="s">
        <v>110</v>
      </c>
      <c r="V389" s="305"/>
      <c r="W389" s="305"/>
      <c r="X389" s="309">
        <v>196.65</v>
      </c>
      <c r="Y389" s="311" t="s">
        <v>663</v>
      </c>
    </row>
    <row r="390" spans="1:25" s="185" customFormat="1" ht="25.85" x14ac:dyDescent="0.2">
      <c r="A390" s="284" t="s">
        <v>102</v>
      </c>
      <c r="B390" s="286">
        <v>36</v>
      </c>
      <c r="C390" s="284" t="s">
        <v>101</v>
      </c>
      <c r="D390" s="284" t="s">
        <v>109</v>
      </c>
      <c r="E390" s="284" t="s">
        <v>112</v>
      </c>
      <c r="F390" s="284" t="s">
        <v>631</v>
      </c>
      <c r="G390" s="286">
        <v>1500</v>
      </c>
      <c r="H390" s="284" t="s">
        <v>97</v>
      </c>
      <c r="I390" s="284" t="s">
        <v>106</v>
      </c>
      <c r="J390" s="284" t="s">
        <v>111</v>
      </c>
      <c r="K390" s="284" t="s">
        <v>87</v>
      </c>
      <c r="L390" s="284" t="s">
        <v>111</v>
      </c>
      <c r="M390" s="284" t="s">
        <v>94</v>
      </c>
      <c r="N390" s="284" t="s">
        <v>94</v>
      </c>
      <c r="O390" s="284" t="s">
        <v>6</v>
      </c>
      <c r="P390" s="284" t="s">
        <v>105</v>
      </c>
      <c r="Q390" s="284" t="s">
        <v>92</v>
      </c>
      <c r="R390" s="284" t="s">
        <v>91</v>
      </c>
      <c r="S390" s="305"/>
      <c r="T390" s="284" t="s">
        <v>103</v>
      </c>
      <c r="U390" s="284" t="s">
        <v>110</v>
      </c>
      <c r="V390" s="305"/>
      <c r="W390" s="305"/>
      <c r="X390" s="309">
        <v>286.58</v>
      </c>
      <c r="Y390" s="313" t="s">
        <v>660</v>
      </c>
    </row>
    <row r="391" spans="1:25" s="185" customFormat="1" ht="51.65" x14ac:dyDescent="0.2">
      <c r="A391" s="284" t="s">
        <v>102</v>
      </c>
      <c r="B391" s="286">
        <v>37</v>
      </c>
      <c r="C391" s="284" t="s">
        <v>101</v>
      </c>
      <c r="D391" s="284" t="s">
        <v>109</v>
      </c>
      <c r="E391" s="284" t="s">
        <v>108</v>
      </c>
      <c r="F391" s="284" t="s">
        <v>159</v>
      </c>
      <c r="G391" s="286">
        <v>1050</v>
      </c>
      <c r="H391" s="284" t="s">
        <v>97</v>
      </c>
      <c r="I391" s="284" t="s">
        <v>106</v>
      </c>
      <c r="J391" s="284" t="s">
        <v>96</v>
      </c>
      <c r="K391" s="284" t="s">
        <v>87</v>
      </c>
      <c r="L391" s="284" t="s">
        <v>96</v>
      </c>
      <c r="M391" s="284" t="s">
        <v>94</v>
      </c>
      <c r="N391" s="284" t="s">
        <v>94</v>
      </c>
      <c r="O391" s="284" t="s">
        <v>154</v>
      </c>
      <c r="P391" s="284" t="s">
        <v>105</v>
      </c>
      <c r="Q391" s="284" t="s">
        <v>505</v>
      </c>
      <c r="R391" s="284" t="s">
        <v>104</v>
      </c>
      <c r="S391" s="305"/>
      <c r="T391" s="284" t="s">
        <v>103</v>
      </c>
      <c r="U391" s="284" t="s">
        <v>90</v>
      </c>
      <c r="V391" s="305"/>
      <c r="W391" s="305"/>
      <c r="X391" s="309">
        <v>197.09</v>
      </c>
      <c r="Y391" s="311" t="s">
        <v>656</v>
      </c>
    </row>
    <row r="392" spans="1:25" s="185" customFormat="1" ht="25.85" x14ac:dyDescent="0.2">
      <c r="A392" s="284" t="s">
        <v>102</v>
      </c>
      <c r="B392" s="286">
        <v>38</v>
      </c>
      <c r="C392" s="284" t="s">
        <v>101</v>
      </c>
      <c r="D392" s="284" t="s">
        <v>100</v>
      </c>
      <c r="E392" s="284" t="s">
        <v>99</v>
      </c>
      <c r="F392" s="284" t="s">
        <v>98</v>
      </c>
      <c r="G392" s="286">
        <v>1400</v>
      </c>
      <c r="H392" s="284" t="s">
        <v>97</v>
      </c>
      <c r="I392" s="284" t="s">
        <v>88</v>
      </c>
      <c r="J392" s="284" t="s">
        <v>96</v>
      </c>
      <c r="K392" s="284" t="s">
        <v>87</v>
      </c>
      <c r="L392" s="284" t="s">
        <v>96</v>
      </c>
      <c r="M392" s="284" t="s">
        <v>95</v>
      </c>
      <c r="N392" s="284" t="s">
        <v>94</v>
      </c>
      <c r="O392" s="284" t="s">
        <v>6</v>
      </c>
      <c r="P392" s="284" t="s">
        <v>91</v>
      </c>
      <c r="Q392" s="284" t="s">
        <v>92</v>
      </c>
      <c r="R392" s="284" t="s">
        <v>91</v>
      </c>
      <c r="S392" s="305"/>
      <c r="T392" s="284" t="s">
        <v>169</v>
      </c>
      <c r="U392" s="284" t="s">
        <v>90</v>
      </c>
      <c r="V392" s="305"/>
      <c r="W392" s="305"/>
      <c r="X392" s="309">
        <v>283.95</v>
      </c>
      <c r="Y392" s="311" t="s">
        <v>664</v>
      </c>
    </row>
    <row r="393" spans="1:25" s="185" customFormat="1" ht="25.85" x14ac:dyDescent="0.2">
      <c r="A393" s="284" t="s">
        <v>102</v>
      </c>
      <c r="B393" s="286">
        <v>39</v>
      </c>
      <c r="C393" s="284" t="s">
        <v>101</v>
      </c>
      <c r="D393" s="284" t="s">
        <v>100</v>
      </c>
      <c r="E393" s="284" t="s">
        <v>99</v>
      </c>
      <c r="F393" s="284" t="s">
        <v>98</v>
      </c>
      <c r="G393" s="286">
        <v>1400</v>
      </c>
      <c r="H393" s="284" t="s">
        <v>97</v>
      </c>
      <c r="I393" s="284" t="s">
        <v>88</v>
      </c>
      <c r="J393" s="284" t="s">
        <v>96</v>
      </c>
      <c r="K393" s="284" t="s">
        <v>87</v>
      </c>
      <c r="L393" s="284" t="s">
        <v>96</v>
      </c>
      <c r="M393" s="284" t="s">
        <v>95</v>
      </c>
      <c r="N393" s="284" t="s">
        <v>94</v>
      </c>
      <c r="O393" s="284" t="s">
        <v>6</v>
      </c>
      <c r="P393" s="284" t="s">
        <v>91</v>
      </c>
      <c r="Q393" s="284" t="s">
        <v>92</v>
      </c>
      <c r="R393" s="284" t="s">
        <v>91</v>
      </c>
      <c r="S393" s="305"/>
      <c r="T393" s="284" t="s">
        <v>169</v>
      </c>
      <c r="U393" s="284" t="s">
        <v>90</v>
      </c>
      <c r="V393" s="305"/>
      <c r="W393" s="305"/>
      <c r="X393" s="309">
        <v>283.95</v>
      </c>
      <c r="Y393" s="311" t="s">
        <v>664</v>
      </c>
    </row>
    <row r="394" spans="1:25" x14ac:dyDescent="0.2">
      <c r="X394" s="306">
        <f>SUM(X8:X393)</f>
        <v>68001.38</v>
      </c>
    </row>
  </sheetData>
  <autoFilter ref="A6:Y394" xr:uid="{73C1D1F1-CCAC-432E-BDE9-2330C34954A6}">
    <filterColumn colId="0" showButton="0"/>
    <filterColumn colId="1" showButton="0"/>
    <filterColumn colId="2" showButton="0"/>
    <filterColumn colId="3" showButton="0"/>
    <filterColumn colId="4" showButton="0"/>
  </autoFilter>
  <mergeCells count="16">
    <mergeCell ref="K356:K357"/>
    <mergeCell ref="W360:W363"/>
    <mergeCell ref="G4:S5"/>
    <mergeCell ref="T5:W5"/>
    <mergeCell ref="A6:F6"/>
    <mergeCell ref="V35:V37"/>
    <mergeCell ref="T1:W4"/>
    <mergeCell ref="A4:A5"/>
    <mergeCell ref="B4:B5"/>
    <mergeCell ref="C4:D5"/>
    <mergeCell ref="E4:F5"/>
    <mergeCell ref="A1:S1"/>
    <mergeCell ref="B2:F2"/>
    <mergeCell ref="H2:S2"/>
    <mergeCell ref="C3:D3"/>
    <mergeCell ref="G3:S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Summary.</vt:lpstr>
      <vt:lpstr>Panelling</vt:lpstr>
      <vt:lpstr>Door Comparison</vt:lpstr>
      <vt:lpstr>Door Labour</vt:lpstr>
      <vt:lpstr>Iron Lab</vt:lpstr>
      <vt:lpstr>Door Materials</vt:lpstr>
      <vt:lpstr>Door Summary</vt:lpstr>
      <vt:lpstr>JMS</vt:lpstr>
      <vt:lpstr>'Door Comparison'!Print_Titles</vt:lpstr>
      <vt:lpstr>'Door Labour'!Print_Titles</vt:lpstr>
      <vt:lpstr>'Door Materials'!Print_Titles</vt:lpstr>
      <vt:lpstr>'Door Summary'!Print_Titles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Maybourne</dc:creator>
  <cp:lastModifiedBy>Simon Thorpe</cp:lastModifiedBy>
  <cp:lastPrinted>2020-01-15T13:34:32Z</cp:lastPrinted>
  <dcterms:created xsi:type="dcterms:W3CDTF">2001-04-04T13:06:35Z</dcterms:created>
  <dcterms:modified xsi:type="dcterms:W3CDTF">2020-06-30T09:08:39Z</dcterms:modified>
</cp:coreProperties>
</file>